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35" yWindow="465" windowWidth="27525" windowHeight="16140"/>
  </bookViews>
  <sheets>
    <sheet name="Disclaimer" sheetId="186" r:id="rId1"/>
    <sheet name="2.1" sheetId="136" r:id="rId2"/>
    <sheet name="2.2" sheetId="137" r:id="rId3"/>
    <sheet name="5.1" sheetId="89" r:id="rId4"/>
    <sheet name="6.1" sheetId="12" r:id="rId5"/>
    <sheet name="6.2" sheetId="13" r:id="rId6"/>
    <sheet name="6.3" sheetId="91" r:id="rId7"/>
    <sheet name="6.4" sheetId="14" r:id="rId8"/>
    <sheet name="6.5" sheetId="93" r:id="rId9"/>
    <sheet name="6.6" sheetId="7" r:id="rId10"/>
    <sheet name="6.7" sheetId="24" r:id="rId11"/>
    <sheet name="6.8" sheetId="8" r:id="rId12"/>
    <sheet name="7.1" sheetId="6" r:id="rId13"/>
    <sheet name="7.2" sheetId="15" r:id="rId14"/>
    <sheet name="7.3" sheetId="16" r:id="rId15"/>
    <sheet name="7.4" sheetId="114" r:id="rId16"/>
    <sheet name="7.5" sheetId="17" r:id="rId17"/>
    <sheet name="7.6" sheetId="18" r:id="rId18"/>
    <sheet name="7.7" sheetId="21" r:id="rId19"/>
    <sheet name="serie IRS" sheetId="181" state="hidden" r:id="rId20"/>
    <sheet name="9.1" sheetId="133" r:id="rId21"/>
    <sheet name="9.2" sheetId="134" r:id="rId22"/>
    <sheet name="9.3" sheetId="104" r:id="rId23"/>
    <sheet name="9.4" sheetId="103" r:id="rId24"/>
    <sheet name="9.5.i" sheetId="188" r:id="rId25"/>
    <sheet name="9.5" sheetId="132" r:id="rId26"/>
    <sheet name="10.1" sheetId="138" r:id="rId27"/>
    <sheet name="10.2" sheetId="139" r:id="rId28"/>
    <sheet name="10.3" sheetId="140" r:id="rId29"/>
    <sheet name="10.4.i" sheetId="190" r:id="rId30"/>
    <sheet name="10.4" sheetId="185" r:id="rId31"/>
    <sheet name="11.1" sheetId="142" r:id="rId32"/>
    <sheet name="11.2" sheetId="143" r:id="rId33"/>
    <sheet name="11.3" sheetId="144" r:id="rId34"/>
    <sheet name="11.4" sheetId="145" r:id="rId35"/>
    <sheet name="11.5" sheetId="146" r:id="rId36"/>
    <sheet name="11.6" sheetId="147" r:id="rId37"/>
    <sheet name="11.7" sheetId="148" r:id="rId38"/>
    <sheet name="11.8" sheetId="179" r:id="rId39"/>
    <sheet name="11.9" sheetId="149" r:id="rId40"/>
    <sheet name="11.10" sheetId="150" r:id="rId41"/>
    <sheet name="11.11" sheetId="180" r:id="rId42"/>
    <sheet name="11.12" sheetId="151" r:id="rId43"/>
    <sheet name="11.13" sheetId="152" r:id="rId44"/>
    <sheet name="11.14" sheetId="153" r:id="rId45"/>
    <sheet name="11.15" sheetId="154" r:id="rId46"/>
    <sheet name="11.16" sheetId="163" r:id="rId47"/>
    <sheet name="11.17" sheetId="182" r:id="rId48"/>
    <sheet name="12.1" sheetId="172" r:id="rId49"/>
    <sheet name="12.2" sheetId="173" r:id="rId50"/>
    <sheet name="12.3" sheetId="174" r:id="rId51"/>
    <sheet name="12.4" sheetId="171" r:id="rId52"/>
    <sheet name="12.5" sheetId="178" r:id="rId53"/>
    <sheet name="12.6" sheetId="177" r:id="rId54"/>
    <sheet name="12.7" sheetId="176" r:id="rId55"/>
    <sheet name="12.8" sheetId="175"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____key2" hidden="1">#N/A</definedName>
    <definedName name="_____key2" hidden="1">#N/A</definedName>
    <definedName name="____key2" hidden="1">#N/A</definedName>
    <definedName name="___key2" hidden="1">#N/A</definedName>
    <definedName name="__123Graph_A" hidden="1">'[1]partec97-98'!$A$9:$A$9</definedName>
    <definedName name="__123Graph_B" hidden="1">'[1]partec97-98'!$B$9:$B$9</definedName>
    <definedName name="__123Graph_C" hidden="1">'[1]partec97-98'!$C$9:$C$9</definedName>
    <definedName name="__123Graph_D" hidden="1">'[1]partec97-98'!$D$9:$D$9</definedName>
    <definedName name="__123Graph_E" hidden="1">'[1]partec97-98'!$E$9:$E$9</definedName>
    <definedName name="__123Graph_F" hidden="1">'[1]partec97-98'!$F$9:$F$9</definedName>
    <definedName name="__123Graph_X" hidden="1">#N/A</definedName>
    <definedName name="__key2" localSheetId="30" hidden="1">'[2]partec97-98'!#REF!</definedName>
    <definedName name="__key2" localSheetId="41" hidden="1">'[2]partec97-98'!#REF!</definedName>
    <definedName name="__key2" localSheetId="47" hidden="1">'[2]partec97-98'!#REF!</definedName>
    <definedName name="__key2" localSheetId="48" hidden="1">'[2]partec97-98'!#REF!</definedName>
    <definedName name="__key2" localSheetId="49" hidden="1">'[2]partec97-98'!#REF!</definedName>
    <definedName name="__key2" localSheetId="6" hidden="1">'[2]partec97-98'!#REF!</definedName>
    <definedName name="__key2" hidden="1">'[2]partec97-98'!#REF!</definedName>
    <definedName name="_1__123Graph_ACHART_1" hidden="1">'[3]Annual CF'!$G$64:$U$64</definedName>
    <definedName name="_1__123Graph_ACHART_8" localSheetId="30" hidden="1">'[4]Deal CF'!#REF!</definedName>
    <definedName name="_1__123Graph_ACHART_8" localSheetId="41" hidden="1">'[4]Deal CF'!#REF!</definedName>
    <definedName name="_1__123Graph_ACHART_8" localSheetId="47" hidden="1">'[4]Deal CF'!#REF!</definedName>
    <definedName name="_1__123Graph_ACHART_8" localSheetId="48" hidden="1">'[4]Deal CF'!#REF!</definedName>
    <definedName name="_1__123Graph_ACHART_8" localSheetId="49" hidden="1">'[4]Deal CF'!#REF!</definedName>
    <definedName name="_1__123Graph_ACHART_8" localSheetId="6" hidden="1">'[4]Deal CF'!#REF!</definedName>
    <definedName name="_1__123Graph_ACHART_8" hidden="1">'[4]Deal CF'!#REF!</definedName>
    <definedName name="_10__123Graph_BCHART_4" hidden="1">'[5]Lease Flows'!$G$33:$AH$33</definedName>
    <definedName name="_10__123Graph_BCHART_6" hidden="1">'[3]Lease Flows'!$F$69:$AH$69</definedName>
    <definedName name="_11__123Graph_BCHART_6" hidden="1">'[5]Lease Flows'!$F$69:$AH$69</definedName>
    <definedName name="_11__123Graph_BCHART_7" hidden="1">'[6]Deal CF'!$H$230:$AE$230</definedName>
    <definedName name="_12__123Graph_BCHART_7" hidden="1">'[7]Deal CF'!$H$230:$AE$230</definedName>
    <definedName name="_12__123Graph_BCHART_8" hidden="1">'[6]Deal CF'!$H$160:$AE$160</definedName>
    <definedName name="_13__123Graph_BCHART_8" hidden="1">'[7]Deal CF'!$H$160:$AE$160</definedName>
    <definedName name="_13__123Graph_CCHART_4" hidden="1">'[3]Lease Flows'!$G$34:$AH$34</definedName>
    <definedName name="_14__123Graph_CCHART_4" hidden="1">'[5]Lease Flows'!$G$34:$AH$34</definedName>
    <definedName name="_14__123Graph_CCHART_6" hidden="1">'[3]Lease Flows'!$F$70:$AH$70</definedName>
    <definedName name="_15__123Graph_CCHART_6" hidden="1">'[5]Lease Flows'!$F$70:$AH$70</definedName>
    <definedName name="_15__123Graph_CCHART_7" hidden="1">'[6]Deal CF'!$H$231:$AE$231</definedName>
    <definedName name="_16__123Graph_CCHART_7" hidden="1">'[7]Deal CF'!$H$231:$AE$231</definedName>
    <definedName name="_16__123Graph_DCHART_7" hidden="1">'[6]Deal CF'!$H$232:$AE$232</definedName>
    <definedName name="_17__123Graph_DCHART_7" hidden="1">'[7]Deal CF'!$H$232:$AE$232</definedName>
    <definedName name="_17__123Graph_ECHART_7" hidden="1">'[6]Deal CF'!$H$233:$AE$233</definedName>
    <definedName name="_18__123Graph_ECHART_7" hidden="1">'[7]Deal CF'!$H$233:$AE$233</definedName>
    <definedName name="_18__123Graph_LBL_ACHART_2" hidden="1">[8]Cover!$F$62:$F$63</definedName>
    <definedName name="_19__123Graph_LBL_ACHART_2" hidden="1">[5]Cover!$N$9:$N$12</definedName>
    <definedName name="_19__123Graph_XCHART_6" hidden="1">'[3]Lease Flows'!$F$66:$AH$66</definedName>
    <definedName name="_2__123Graph_ACHART_1" hidden="1">'[5]Annual CF'!$G$64:$U$64</definedName>
    <definedName name="_2__123Graph_ACHART_2" hidden="1">[8]Cover!$I$67:$I$69</definedName>
    <definedName name="_20__123Graph_XCHART_6" hidden="1">'[5]Lease Flows'!$F$66:$AH$66</definedName>
    <definedName name="_20__123Graph_XCHART_8" hidden="1">'[6]Deal CF'!$H$8:$AE$8</definedName>
    <definedName name="_21__123Graph_XCHART_8" hidden="1">'[7]Deal CF'!$H$8:$AE$8</definedName>
    <definedName name="_3__123Graph_ACHART_2" hidden="1">[5]Cover!$Q$25:$Q$25</definedName>
    <definedName name="_3__123Graph_ACHART_4" hidden="1">'[3]Lease Flows'!$G$32:$AH$32</definedName>
    <definedName name="_4__123Graph_ACHART_4" hidden="1">'[5]Lease Flows'!$G$32:$AH$32</definedName>
    <definedName name="_4__123Graph_ACHART_6" hidden="1">'[3]Lease Flows'!$F$68:$AH$68</definedName>
    <definedName name="_5__123Graph_ACHART_6" hidden="1">'[5]Lease Flows'!$F$68:$AH$68</definedName>
    <definedName name="_5__123Graph_ACHART_7" hidden="1">'[6]Deal CF'!$H$229:$AE$229</definedName>
    <definedName name="_6__123Graph_ACHART_7" hidden="1">'[7]Deal CF'!$H$229:$AE$229</definedName>
    <definedName name="_6__123Graph_ACHART_8" localSheetId="30" hidden="1">'[6]Deal CF'!#REF!</definedName>
    <definedName name="_6__123Graph_ACHART_8" localSheetId="41" hidden="1">'[6]Deal CF'!#REF!</definedName>
    <definedName name="_6__123Graph_ACHART_8" localSheetId="47" hidden="1">'[6]Deal CF'!#REF!</definedName>
    <definedName name="_6__123Graph_ACHART_8" localSheetId="48" hidden="1">'[6]Deal CF'!#REF!</definedName>
    <definedName name="_6__123Graph_ACHART_8" localSheetId="49" hidden="1">'[6]Deal CF'!#REF!</definedName>
    <definedName name="_6__123Graph_ACHART_8" hidden="1">'[6]Deal CF'!#REF!</definedName>
    <definedName name="_7__123Graph_ACHART_8" localSheetId="30" hidden="1">'[7]Deal CF'!#REF!</definedName>
    <definedName name="_7__123Graph_ACHART_8" localSheetId="41" hidden="1">'[7]Deal CF'!#REF!</definedName>
    <definedName name="_7__123Graph_ACHART_8" localSheetId="47" hidden="1">'[7]Deal CF'!#REF!</definedName>
    <definedName name="_7__123Graph_ACHART_8" localSheetId="48" hidden="1">'[7]Deal CF'!#REF!</definedName>
    <definedName name="_7__123Graph_ACHART_8" localSheetId="49" hidden="1">'[7]Deal CF'!#REF!</definedName>
    <definedName name="_7__123Graph_ACHART_8" localSheetId="6" hidden="1">'[7]Deal CF'!#REF!</definedName>
    <definedName name="_7__123Graph_ACHART_8" hidden="1">'[7]Deal CF'!#REF!</definedName>
    <definedName name="_7__123Graph_BCHART_1" hidden="1">'[3]Annual CF'!$G$39:$U$39</definedName>
    <definedName name="_8__123Graph_BCHART_1" hidden="1">'[5]Annual CF'!$G$39:$U$39</definedName>
    <definedName name="_8__123Graph_BCHART_3" hidden="1">'[3]Annual CF'!$H$23:$U$23</definedName>
    <definedName name="_9__123Graph_BCHART_3" hidden="1">'[5]Annual CF'!$H$23:$U$23</definedName>
    <definedName name="_9__123Graph_BCHART_4" hidden="1">'[3]Lease Flows'!$G$33:$AH$33</definedName>
    <definedName name="_bdm.4D62E11D090B45869CB1F795DFE6F724.edm" localSheetId="30" hidden="1">#REF!</definedName>
    <definedName name="_bdm.4D62E11D090B45869CB1F795DFE6F724.edm" localSheetId="41" hidden="1">#REF!</definedName>
    <definedName name="_bdm.4D62E11D090B45869CB1F795DFE6F724.edm" localSheetId="47" hidden="1">#REF!</definedName>
    <definedName name="_bdm.4D62E11D090B45869CB1F795DFE6F724.edm" localSheetId="48" hidden="1">#REF!</definedName>
    <definedName name="_bdm.4D62E11D090B45869CB1F795DFE6F724.edm" localSheetId="49" hidden="1">#REF!</definedName>
    <definedName name="_bdm.4D62E11D090B45869CB1F795DFE6F724.edm" localSheetId="6" hidden="1">#REF!</definedName>
    <definedName name="_bdm.4D62E11D090B45869CB1F795DFE6F724.edm" hidden="1">#REF!</definedName>
    <definedName name="_bdm.A816175324664F849FDFEB192AEE2056.edm" localSheetId="30" hidden="1">#REF!</definedName>
    <definedName name="_bdm.A816175324664F849FDFEB192AEE2056.edm" localSheetId="41" hidden="1">#REF!</definedName>
    <definedName name="_bdm.A816175324664F849FDFEB192AEE2056.edm" localSheetId="47" hidden="1">#REF!</definedName>
    <definedName name="_bdm.A816175324664F849FDFEB192AEE2056.edm" localSheetId="48" hidden="1">#REF!</definedName>
    <definedName name="_bdm.A816175324664F849FDFEB192AEE2056.edm" localSheetId="49" hidden="1">#REF!</definedName>
    <definedName name="_bdm.A816175324664F849FDFEB192AEE2056.edm" localSheetId="6" hidden="1">#REF!</definedName>
    <definedName name="_bdm.A816175324664F849FDFEB192AEE2056.edm" hidden="1">#REF!</definedName>
    <definedName name="_bdm.B29F41FE6C164405B75B11AD7351E8CB.edm" localSheetId="30" hidden="1">#REF!</definedName>
    <definedName name="_bdm.B29F41FE6C164405B75B11AD7351E8CB.edm" localSheetId="41" hidden="1">#REF!</definedName>
    <definedName name="_bdm.B29F41FE6C164405B75B11AD7351E8CB.edm" localSheetId="47" hidden="1">#REF!</definedName>
    <definedName name="_bdm.B29F41FE6C164405B75B11AD7351E8CB.edm" localSheetId="48" hidden="1">#REF!</definedName>
    <definedName name="_bdm.B29F41FE6C164405B75B11AD7351E8CB.edm" localSheetId="49" hidden="1">#REF!</definedName>
    <definedName name="_bdm.B29F41FE6C164405B75B11AD7351E8CB.edm" localSheetId="6" hidden="1">#REF!</definedName>
    <definedName name="_bdm.B29F41FE6C164405B75B11AD7351E8CB.edm" hidden="1">#REF!</definedName>
    <definedName name="_xlnm._FilterDatabase" localSheetId="29" hidden="1">'10.4.i'!#REF!</definedName>
    <definedName name="_xlnm._FilterDatabase" localSheetId="24" hidden="1">'9.5.i'!#REF!</definedName>
    <definedName name="_Key1" localSheetId="30" hidden="1">#REF!</definedName>
    <definedName name="_Key1" localSheetId="41" hidden="1">#REF!</definedName>
    <definedName name="_Key1" localSheetId="47" hidden="1">#REF!</definedName>
    <definedName name="_Key1" localSheetId="48" hidden="1">#REF!</definedName>
    <definedName name="_Key1" localSheetId="49" hidden="1">#REF!</definedName>
    <definedName name="_Key1" localSheetId="6" hidden="1">#REF!</definedName>
    <definedName name="_Key1" hidden="1">#REF!</definedName>
    <definedName name="_Key2" localSheetId="30" hidden="1">#REF!</definedName>
    <definedName name="_Key2" localSheetId="41" hidden="1">#REF!</definedName>
    <definedName name="_Key2" localSheetId="47" hidden="1">#REF!</definedName>
    <definedName name="_Key2" localSheetId="48" hidden="1">#REF!</definedName>
    <definedName name="_Key2" localSheetId="49" hidden="1">#REF!</definedName>
    <definedName name="_Key2" localSheetId="6" hidden="1">#REF!</definedName>
    <definedName name="_Key2" hidden="1">#REF!</definedName>
    <definedName name="_Order1" hidden="1">255</definedName>
    <definedName name="_Order2" hidden="1">255</definedName>
    <definedName name="_Sort" localSheetId="30" hidden="1">#REF!</definedName>
    <definedName name="_Sort" localSheetId="41" hidden="1">#REF!</definedName>
    <definedName name="_Sort" localSheetId="47" hidden="1">#REF!</definedName>
    <definedName name="_Sort" localSheetId="48" hidden="1">#REF!</definedName>
    <definedName name="_Sort" localSheetId="49" hidden="1">#REF!</definedName>
    <definedName name="_Sort" localSheetId="6" hidden="1">#REF!</definedName>
    <definedName name="_Sort" hidden="1">#REF!</definedName>
    <definedName name="_Table2_In2" localSheetId="20" hidden="1">[9]Assumptions!#REF!</definedName>
    <definedName name="_Table2_In2" hidden="1">#N/A</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Database" hidden="1">"C:\Documents and Settings\Usai\Desktop\scheda_and.mdb"</definedName>
    <definedName name="AcquisitionTaxesMatrix">'[10]Acquisition MX'!$G$83:$CL$132</definedName>
    <definedName name="allegato" hidden="1">{#N/A,#N/A,FALSE,"OperatingAssumptions"}</definedName>
    <definedName name="annieop">'[11]Checks&amp;Lists'!$C$44:$EA$44</definedName>
    <definedName name="anscount" hidden="1">6</definedName>
    <definedName name="_xlnm.Print_Area" localSheetId="26">'10.1'!$A$1:$L$20</definedName>
    <definedName name="_xlnm.Print_Area" localSheetId="27">'10.2'!$A$1:$L$20</definedName>
    <definedName name="_xlnm.Print_Area" localSheetId="28">'10.3'!$A$1:$L$20</definedName>
    <definedName name="_xlnm.Print_Area" localSheetId="29">'10.4.i'!$A$1:$N$133</definedName>
    <definedName name="_xlnm.Print_Area" localSheetId="31">'11.1'!$A$1:$J$27</definedName>
    <definedName name="_xlnm.Print_Area" localSheetId="40">'11.10'!$A$1:$O$20</definedName>
    <definedName name="_xlnm.Print_Area" localSheetId="41">'11.11'!$A$1:$L$20</definedName>
    <definedName name="_xlnm.Print_Area" localSheetId="42">'11.12'!$A$1:$M$45</definedName>
    <definedName name="_xlnm.Print_Area" localSheetId="43">'11.13'!$A$1:$N$20</definedName>
    <definedName name="_xlnm.Print_Area" localSheetId="44">'11.14'!$A$1:$X$49</definedName>
    <definedName name="_xlnm.Print_Area" localSheetId="45">'11.15'!$A$1:$X$45</definedName>
    <definedName name="_xlnm.Print_Area" localSheetId="46">'11.16'!$A$1:$N$20</definedName>
    <definedName name="_xlnm.Print_Area" localSheetId="47">'11.17'!$A$1:$K$30</definedName>
    <definedName name="_xlnm.Print_Area" localSheetId="32">'11.2'!$A$1:$M$27</definedName>
    <definedName name="_xlnm.Print_Area" localSheetId="33">'11.3'!$A$1:$N$20</definedName>
    <definedName name="_xlnm.Print_Area" localSheetId="34">'11.4'!$A$1:$M$20</definedName>
    <definedName name="_xlnm.Print_Area" localSheetId="35">'11.5'!$A$1:$J$20</definedName>
    <definedName name="_xlnm.Print_Area" localSheetId="36">'11.6'!$A$1:$M$39</definedName>
    <definedName name="_xlnm.Print_Area" localSheetId="37">'11.7'!$A$1:$M$20</definedName>
    <definedName name="_xlnm.Print_Area" localSheetId="38">'11.8'!$A$1:$M$20</definedName>
    <definedName name="_xlnm.Print_Area" localSheetId="39">'11.9'!$A$1:$K$52</definedName>
    <definedName name="_xlnm.Print_Area" localSheetId="1">'2.1'!$A$1:$O$22</definedName>
    <definedName name="_xlnm.Print_Area" localSheetId="6">'6.3'!$A$1:$J$25</definedName>
    <definedName name="_xlnm.Print_Area" localSheetId="9">'6.6'!$A$1:$M$20</definedName>
    <definedName name="_xlnm.Print_Area" localSheetId="11">'6.8'!$A$1:$N$26</definedName>
    <definedName name="_xlnm.Print_Area" localSheetId="13">'7.2'!$A$1:$J$40</definedName>
    <definedName name="_xlnm.Print_Area" localSheetId="14">'7.3'!$A$1:$O$20</definedName>
    <definedName name="_xlnm.Print_Area" localSheetId="16">'7.5'!$A$1:$N$20</definedName>
    <definedName name="_xlnm.Print_Area" localSheetId="17">'7.6'!$A$1:$GW$20</definedName>
    <definedName name="_xlnm.Print_Area" localSheetId="18">'7.7'!$A$1:$P$20</definedName>
    <definedName name="_xlnm.Print_Area" localSheetId="21">'9.2'!$A$1:$K$20</definedName>
    <definedName name="_xlnm.Print_Area" localSheetId="22">'9.3'!$A$1:$H$20</definedName>
    <definedName name="_xlnm.Print_Area" localSheetId="23">'9.4'!$A$1:$I$20</definedName>
    <definedName name="_xlnm.Print_Area" localSheetId="25">'9.5'!$A$1:$U$53</definedName>
    <definedName name="_xlnm.Print_Area" localSheetId="24">'9.5.i'!$A$1:$T$166</definedName>
    <definedName name="_xlnm.Print_Area" localSheetId="0">Disclaimer!$A$1:$E$23</definedName>
    <definedName name="ASDF">#N/A</definedName>
    <definedName name="AssetSelection">'[10]CF Single Asset'!$B$3</definedName>
    <definedName name="AssetsIn" localSheetId="30">[12]Tabellone!#REF!</definedName>
    <definedName name="AssetsIn" localSheetId="41">[12]Tabellone!#REF!</definedName>
    <definedName name="AssetsIn" localSheetId="47">[12]Tabellone!#REF!</definedName>
    <definedName name="AssetsIn" localSheetId="48">[12]Tabellone!#REF!</definedName>
    <definedName name="AssetsIn" localSheetId="49">[12]Tabellone!#REF!</definedName>
    <definedName name="AssetsIn">[12]Tabellone!#REF!</definedName>
    <definedName name="b"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BadLink" localSheetId="30" hidden="1">#REF!</definedName>
    <definedName name="BadLink" localSheetId="41" hidden="1">#REF!</definedName>
    <definedName name="BadLink" localSheetId="47" hidden="1">#REF!</definedName>
    <definedName name="BadLink" localSheetId="48" hidden="1">#REF!</definedName>
    <definedName name="BadLink" localSheetId="49" hidden="1">#REF!</definedName>
    <definedName name="BadLink" localSheetId="6" hidden="1">#REF!</definedName>
    <definedName name="BadLink" hidden="1">#REF!</definedName>
    <definedName name="BLPB1" localSheetId="30" hidden="1">#REF!</definedName>
    <definedName name="BLPB1" localSheetId="41" hidden="1">#REF!</definedName>
    <definedName name="BLPB1" localSheetId="47" hidden="1">#REF!</definedName>
    <definedName name="BLPB1" localSheetId="48" hidden="1">#REF!</definedName>
    <definedName name="BLPB1" localSheetId="49" hidden="1">#REF!</definedName>
    <definedName name="BLPB1" hidden="1">#REF!</definedName>
    <definedName name="BLPB10" localSheetId="30" hidden="1">#REF!</definedName>
    <definedName name="BLPB10" localSheetId="41" hidden="1">#REF!</definedName>
    <definedName name="BLPB10" localSheetId="47" hidden="1">#REF!</definedName>
    <definedName name="BLPB10" localSheetId="48" hidden="1">#REF!</definedName>
    <definedName name="BLPB10" localSheetId="49" hidden="1">#REF!</definedName>
    <definedName name="BLPB10" hidden="1">#REF!</definedName>
    <definedName name="BLPB2" localSheetId="30" hidden="1">#REF!</definedName>
    <definedName name="BLPB2" localSheetId="41" hidden="1">#REF!</definedName>
    <definedName name="BLPB2" localSheetId="47" hidden="1">#REF!</definedName>
    <definedName name="BLPB2" localSheetId="48" hidden="1">#REF!</definedName>
    <definedName name="BLPB2" localSheetId="49" hidden="1">#REF!</definedName>
    <definedName name="BLPB2" hidden="1">#REF!</definedName>
    <definedName name="BLPB3" localSheetId="30" hidden="1">#REF!</definedName>
    <definedName name="BLPB3" localSheetId="41" hidden="1">#REF!</definedName>
    <definedName name="BLPB3" localSheetId="47" hidden="1">#REF!</definedName>
    <definedName name="BLPB3" localSheetId="48" hidden="1">#REF!</definedName>
    <definedName name="BLPB3" localSheetId="49" hidden="1">#REF!</definedName>
    <definedName name="BLPB3" hidden="1">#REF!</definedName>
    <definedName name="BLPB4" localSheetId="30" hidden="1">#REF!</definedName>
    <definedName name="BLPB4" localSheetId="41" hidden="1">#REF!</definedName>
    <definedName name="BLPB4" localSheetId="47" hidden="1">#REF!</definedName>
    <definedName name="BLPB4" localSheetId="48" hidden="1">#REF!</definedName>
    <definedName name="BLPB4" localSheetId="49" hidden="1">#REF!</definedName>
    <definedName name="BLPB4" hidden="1">#REF!</definedName>
    <definedName name="BLPB5" localSheetId="30" hidden="1">#REF!</definedName>
    <definedName name="BLPB5" localSheetId="41" hidden="1">#REF!</definedName>
    <definedName name="BLPB5" localSheetId="47" hidden="1">#REF!</definedName>
    <definedName name="BLPB5" localSheetId="48" hidden="1">#REF!</definedName>
    <definedName name="BLPB5" localSheetId="49" hidden="1">#REF!</definedName>
    <definedName name="BLPB5" hidden="1">#REF!</definedName>
    <definedName name="BLPB6" localSheetId="30" hidden="1">#REF!</definedName>
    <definedName name="BLPB6" localSheetId="41" hidden="1">#REF!</definedName>
    <definedName name="BLPB6" localSheetId="47" hidden="1">#REF!</definedName>
    <definedName name="BLPB6" localSheetId="48" hidden="1">#REF!</definedName>
    <definedName name="BLPB6" localSheetId="49" hidden="1">#REF!</definedName>
    <definedName name="BLPB6" hidden="1">#REF!</definedName>
    <definedName name="BLPB7" localSheetId="30" hidden="1">#REF!</definedName>
    <definedName name="BLPB7" localSheetId="41" hidden="1">#REF!</definedName>
    <definedName name="BLPB7" localSheetId="47" hidden="1">#REF!</definedName>
    <definedName name="BLPB7" localSheetId="48" hidden="1">#REF!</definedName>
    <definedName name="BLPB7" localSheetId="49" hidden="1">#REF!</definedName>
    <definedName name="BLPB7" hidden="1">#REF!</definedName>
    <definedName name="BLPB8" localSheetId="30" hidden="1">#REF!</definedName>
    <definedName name="BLPB8" localSheetId="41" hidden="1">#REF!</definedName>
    <definedName name="BLPB8" localSheetId="47" hidden="1">#REF!</definedName>
    <definedName name="BLPB8" localSheetId="48" hidden="1">#REF!</definedName>
    <definedName name="BLPB8" localSheetId="49" hidden="1">#REF!</definedName>
    <definedName name="BLPB8" hidden="1">#REF!</definedName>
    <definedName name="BLPB9" localSheetId="30" hidden="1">#REF!</definedName>
    <definedName name="BLPB9" localSheetId="41" hidden="1">#REF!</definedName>
    <definedName name="BLPB9" localSheetId="47" hidden="1">#REF!</definedName>
    <definedName name="BLPB9" localSheetId="48" hidden="1">#REF!</definedName>
    <definedName name="BLPB9" localSheetId="49" hidden="1">#REF!</definedName>
    <definedName name="BLPB9" hidden="1">#REF!</definedName>
    <definedName name="BLPH1" localSheetId="30" hidden="1">#REF!</definedName>
    <definedName name="BLPH1" localSheetId="41" hidden="1">#REF!</definedName>
    <definedName name="BLPH1" localSheetId="47" hidden="1">#REF!</definedName>
    <definedName name="BLPH1" localSheetId="48" hidden="1">#REF!</definedName>
    <definedName name="BLPH1" localSheetId="49" hidden="1">#REF!</definedName>
    <definedName name="BLPH1" localSheetId="6" hidden="1">#REF!</definedName>
    <definedName name="BLPH1" hidden="1">#REF!</definedName>
    <definedName name="BLPH14" localSheetId="30" hidden="1">[13]Comps!#REF!</definedName>
    <definedName name="BLPH14" localSheetId="41" hidden="1">[13]Comps!#REF!</definedName>
    <definedName name="BLPH14" localSheetId="47" hidden="1">[13]Comps!#REF!</definedName>
    <definedName name="BLPH14" localSheetId="48" hidden="1">[13]Comps!#REF!</definedName>
    <definedName name="BLPH14" localSheetId="49" hidden="1">[13]Comps!#REF!</definedName>
    <definedName name="BLPH14" hidden="1">[13]Comps!#REF!</definedName>
    <definedName name="BLPH2" localSheetId="30" hidden="1">#REF!</definedName>
    <definedName name="BLPH2" localSheetId="41" hidden="1">#REF!</definedName>
    <definedName name="BLPH2" localSheetId="47" hidden="1">#REF!</definedName>
    <definedName name="BLPH2" localSheetId="48" hidden="1">#REF!</definedName>
    <definedName name="BLPH2" localSheetId="49" hidden="1">#REF!</definedName>
    <definedName name="BLPH2" localSheetId="6" hidden="1">#REF!</definedName>
    <definedName name="BLPH2" hidden="1">#REF!</definedName>
    <definedName name="BLPH3" localSheetId="30" hidden="1">#REF!</definedName>
    <definedName name="BLPH3" localSheetId="41" hidden="1">#REF!</definedName>
    <definedName name="BLPH3" localSheetId="47" hidden="1">#REF!</definedName>
    <definedName name="BLPH3" localSheetId="48" hidden="1">#REF!</definedName>
    <definedName name="BLPH3" localSheetId="49" hidden="1">#REF!</definedName>
    <definedName name="BLPH3" localSheetId="6" hidden="1">#REF!</definedName>
    <definedName name="BLPH3" hidden="1">#REF!</definedName>
    <definedName name="BLPH4" hidden="1">[14]JD!$A$3</definedName>
    <definedName name="BLPH5" localSheetId="30" hidden="1">#REF!</definedName>
    <definedName name="BLPH5" localSheetId="41" hidden="1">#REF!</definedName>
    <definedName name="BLPH5" localSheetId="47" hidden="1">#REF!</definedName>
    <definedName name="BLPH5" localSheetId="48" hidden="1">#REF!</definedName>
    <definedName name="BLPH5" localSheetId="49" hidden="1">#REF!</definedName>
    <definedName name="BLPH5" hidden="1">#REF!</definedName>
    <definedName name="BLPH6" hidden="1">[14]SPCH!$A$3</definedName>
    <definedName name="BLPH7" hidden="1">[14]TSA!$A$3</definedName>
    <definedName name="Bürofläche">[0]!Bürofläche</definedName>
    <definedName name="CapexMatrix">'[10]Capex MX'!$G$17:$CL$66</definedName>
    <definedName name="CashCollateralArray" localSheetId="30">'[10]CF Single Asset'!#REF!</definedName>
    <definedName name="CashCollateralArray" localSheetId="41">'[10]CF Single Asset'!#REF!</definedName>
    <definedName name="CashCollateralArray" localSheetId="47">'[10]CF Single Asset'!#REF!</definedName>
    <definedName name="CashCollateralArray" localSheetId="48">'[10]CF Single Asset'!#REF!</definedName>
    <definedName name="CashCollateralArray" localSheetId="49">'[10]CF Single Asset'!#REF!</definedName>
    <definedName name="CashCollateralArray">'[10]CF Single Asset'!#REF!</definedName>
    <definedName name="CashCollateralMatrix" localSheetId="30">'[10]Sales MX'!#REF!</definedName>
    <definedName name="CashCollateralMatrix" localSheetId="41">'[10]Sales MX'!#REF!</definedName>
    <definedName name="CashCollateralMatrix" localSheetId="47">'[10]Sales MX'!#REF!</definedName>
    <definedName name="CashCollateralMatrix" localSheetId="48">'[10]Sales MX'!#REF!</definedName>
    <definedName name="CashCollateralMatrix" localSheetId="49">'[10]Sales MX'!#REF!</definedName>
    <definedName name="CashCollateralMatrix">'[10]Sales MX'!#REF!</definedName>
    <definedName name="CashCollateralMX" localSheetId="30">'[10]Sales MX'!#REF!</definedName>
    <definedName name="CashCollateralMX" localSheetId="41">'[10]Sales MX'!#REF!</definedName>
    <definedName name="CashCollateralMX" localSheetId="47">'[10]Sales MX'!#REF!</definedName>
    <definedName name="CashCollateralMX" localSheetId="48">'[10]Sales MX'!#REF!</definedName>
    <definedName name="CashCollateralMX" localSheetId="49">'[10]Sales MX'!#REF!</definedName>
    <definedName name="CashCollateralMX">'[10]Sales MX'!#REF!</definedName>
    <definedName name="CCCArray" localSheetId="30">'[10]CF Single Asset'!#REF!</definedName>
    <definedName name="CCCArray" localSheetId="41">'[10]CF Single Asset'!#REF!</definedName>
    <definedName name="CCCArray" localSheetId="47">'[10]CF Single Asset'!#REF!</definedName>
    <definedName name="CCCArray" localSheetId="48">'[10]CF Single Asset'!#REF!</definedName>
    <definedName name="CCCArray" localSheetId="49">'[10]CF Single Asset'!#REF!</definedName>
    <definedName name="CCCArray">'[10]CF Single Asset'!#REF!</definedName>
    <definedName name="CCCMatrix" localSheetId="30">'[10]Capex MX'!#REF!</definedName>
    <definedName name="CCCMatrix" localSheetId="41">'[10]Capex MX'!#REF!</definedName>
    <definedName name="CCCMatrix" localSheetId="47">'[10]Capex MX'!#REF!</definedName>
    <definedName name="CCCMatrix" localSheetId="48">'[10]Capex MX'!#REF!</definedName>
    <definedName name="CCCMatrix" localSheetId="49">'[10]Capex MX'!#REF!</definedName>
    <definedName name="CCCMatrix">'[10]Capex MX'!#REF!</definedName>
    <definedName name="CCCMX" localSheetId="30">'[10]Capex MX'!#REF!</definedName>
    <definedName name="CCCMX" localSheetId="41">'[10]Capex MX'!#REF!</definedName>
    <definedName name="CCCMX" localSheetId="47">'[10]Capex MX'!#REF!</definedName>
    <definedName name="CCCMX" localSheetId="48">'[10]Capex MX'!#REF!</definedName>
    <definedName name="CCCMX" localSheetId="49">'[10]Capex MX'!#REF!</definedName>
    <definedName name="CCCMX">'[10]Capex MX'!#REF!</definedName>
    <definedName name="ChangeRange" localSheetId="30" hidden="1">[15]!ChangeRange</definedName>
    <definedName name="ChangeRange" localSheetId="41" hidden="1">[15]!ChangeRange</definedName>
    <definedName name="ChangeRange" localSheetId="47" hidden="1">[15]!ChangeRange</definedName>
    <definedName name="ChangeRange" localSheetId="48" hidden="1">[15]!ChangeRange</definedName>
    <definedName name="ChangeRange" localSheetId="49" hidden="1">[15]!ChangeRange</definedName>
    <definedName name="ChangeRange" localSheetId="6" hidden="1">[15]!ChangeRange</definedName>
    <definedName name="ChangeRange" hidden="1">[15]!ChangeRange</definedName>
    <definedName name="CommitmentFeeArray" localSheetId="30">'[10]CF Single Asset'!#REF!</definedName>
    <definedName name="CommitmentFeeArray" localSheetId="41">'[10]CF Single Asset'!#REF!</definedName>
    <definedName name="CommitmentFeeArray" localSheetId="47">'[10]CF Single Asset'!#REF!</definedName>
    <definedName name="CommitmentFeeArray" localSheetId="48">'[10]CF Single Asset'!#REF!</definedName>
    <definedName name="CommitmentFeeArray" localSheetId="49">'[10]CF Single Asset'!#REF!</definedName>
    <definedName name="CommitmentFeeArray">'[10]CF Single Asset'!#REF!</definedName>
    <definedName name="CommitmentFeeMatrix" localSheetId="30">'[10]Debt MX'!#REF!</definedName>
    <definedName name="CommitmentFeeMatrix" localSheetId="41">'[10]Debt MX'!#REF!</definedName>
    <definedName name="CommitmentFeeMatrix" localSheetId="47">'[10]Debt MX'!#REF!</definedName>
    <definedName name="CommitmentFeeMatrix" localSheetId="48">'[10]Debt MX'!#REF!</definedName>
    <definedName name="CommitmentFeeMatrix" localSheetId="49">'[10]Debt MX'!#REF!</definedName>
    <definedName name="CommitmentFeeMatrix">'[10]Debt MX'!#REF!</definedName>
    <definedName name="CommitmentFeeMX" localSheetId="30">'[10]Debt MX'!#REF!</definedName>
    <definedName name="CommitmentFeeMX" localSheetId="41">'[10]Debt MX'!#REF!</definedName>
    <definedName name="CommitmentFeeMX" localSheetId="47">'[10]Debt MX'!#REF!</definedName>
    <definedName name="CommitmentFeeMX" localSheetId="48">'[10]Debt MX'!#REF!</definedName>
    <definedName name="CommitmentFeeMX" localSheetId="49">'[10]Debt MX'!#REF!</definedName>
    <definedName name="CommitmentFeeMX">'[10]Debt MX'!#REF!</definedName>
    <definedName name="ContentsHelp" localSheetId="30" hidden="1">[15]!ContentsHelp</definedName>
    <definedName name="ContentsHelp" localSheetId="41" hidden="1">[15]!ContentsHelp</definedName>
    <definedName name="ContentsHelp" localSheetId="47" hidden="1">[15]!ContentsHelp</definedName>
    <definedName name="ContentsHelp" localSheetId="48" hidden="1">[15]!ContentsHelp</definedName>
    <definedName name="ContentsHelp" localSheetId="49" hidden="1">[15]!ContentsHelp</definedName>
    <definedName name="ContentsHelp" localSheetId="6" hidden="1">[15]!ContentsHelp</definedName>
    <definedName name="ContentsHelp" hidden="1">[15]!ContentsHelp</definedName>
    <definedName name="ContingencyArray" localSheetId="30">'[10]CF Single Asset'!#REF!</definedName>
    <definedName name="ContingencyArray" localSheetId="41">'[10]CF Single Asset'!#REF!</definedName>
    <definedName name="ContingencyArray" localSheetId="47">'[10]CF Single Asset'!#REF!</definedName>
    <definedName name="ContingencyArray" localSheetId="48">'[10]CF Single Asset'!#REF!</definedName>
    <definedName name="ContingencyArray" localSheetId="49">'[10]CF Single Asset'!#REF!</definedName>
    <definedName name="ContingencyArray">'[10]CF Single Asset'!#REF!</definedName>
    <definedName name="ContingencyMatrix" localSheetId="30">'[10]Capex MX'!#REF!</definedName>
    <definedName name="ContingencyMatrix" localSheetId="41">'[10]Capex MX'!#REF!</definedName>
    <definedName name="ContingencyMatrix" localSheetId="47">'[10]Capex MX'!#REF!</definedName>
    <definedName name="ContingencyMatrix" localSheetId="48">'[10]Capex MX'!#REF!</definedName>
    <definedName name="ContingencyMatrix" localSheetId="49">'[10]Capex MX'!#REF!</definedName>
    <definedName name="ContingencyMatrix">'[10]Capex MX'!#REF!</definedName>
    <definedName name="ContingencyMX" localSheetId="30">'[10]Capex MX'!#REF!</definedName>
    <definedName name="ContingencyMX" localSheetId="41">'[10]Capex MX'!#REF!</definedName>
    <definedName name="ContingencyMX" localSheetId="47">'[10]Capex MX'!#REF!</definedName>
    <definedName name="ContingencyMX" localSheetId="48">'[10]Capex MX'!#REF!</definedName>
    <definedName name="ContingencyMX" localSheetId="49">'[10]Capex MX'!#REF!</definedName>
    <definedName name="ContingencyMX">'[10]Capex MX'!#REF!</definedName>
    <definedName name="CreateTable" localSheetId="30" hidden="1">[15]!CreateTable</definedName>
    <definedName name="CreateTable" localSheetId="41" hidden="1">[15]!CreateTable</definedName>
    <definedName name="CreateTable" localSheetId="47" hidden="1">[15]!CreateTable</definedName>
    <definedName name="CreateTable" localSheetId="48" hidden="1">[15]!CreateTable</definedName>
    <definedName name="CreateTable" localSheetId="49" hidden="1">[15]!CreateTable</definedName>
    <definedName name="CreateTable" localSheetId="6" hidden="1">[15]!CreateTable</definedName>
    <definedName name="CreateTable" hidden="1">[15]!CreateTable</definedName>
    <definedName name="currentAsset" localSheetId="30">#REF!</definedName>
    <definedName name="currentAsset" localSheetId="41">#REF!</definedName>
    <definedName name="currentAsset" localSheetId="47">#REF!</definedName>
    <definedName name="currentAsset" localSheetId="48">#REF!</definedName>
    <definedName name="currentAsset" localSheetId="49">#REF!</definedName>
    <definedName name="currentAsset">#REF!</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Stima">[16]ass.generali!$C$5</definedName>
    <definedName name="ddd">[0]!ddd</definedName>
    <definedName name="DDMatrix">'[10]Acquisition MX'!$G$215:$CL$264</definedName>
    <definedName name="DeedSalesCommercialArray" localSheetId="30">'[10]CF Single Asset'!#REF!</definedName>
    <definedName name="DeedSalesCommercialArray" localSheetId="41">'[10]CF Single Asset'!#REF!</definedName>
    <definedName name="DeedSalesCommercialArray" localSheetId="47">'[10]CF Single Asset'!#REF!</definedName>
    <definedName name="DeedSalesCommercialArray" localSheetId="48">'[10]CF Single Asset'!#REF!</definedName>
    <definedName name="DeedSalesCommercialArray" localSheetId="49">'[10]CF Single Asset'!#REF!</definedName>
    <definedName name="DeedSalesCommercialArray">'[10]CF Single Asset'!#REF!</definedName>
    <definedName name="DeedSalesCommercialMatrix" localSheetId="30">'[10]Sales MX'!#REF!</definedName>
    <definedName name="DeedSalesCommercialMatrix" localSheetId="41">'[10]Sales MX'!#REF!</definedName>
    <definedName name="DeedSalesCommercialMatrix" localSheetId="47">'[10]Sales MX'!#REF!</definedName>
    <definedName name="DeedSalesCommercialMatrix" localSheetId="48">'[10]Sales MX'!#REF!</definedName>
    <definedName name="DeedSalesCommercialMatrix" localSheetId="49">'[10]Sales MX'!#REF!</definedName>
    <definedName name="DeedSalesCommercialMatrix">'[10]Sales MX'!#REF!</definedName>
    <definedName name="DeedSalesCommercialMX" localSheetId="30">'[10]Sales MX'!#REF!</definedName>
    <definedName name="DeedSalesCommercialMX" localSheetId="41">'[10]Sales MX'!#REF!</definedName>
    <definedName name="DeedSalesCommercialMX" localSheetId="47">'[10]Sales MX'!#REF!</definedName>
    <definedName name="DeedSalesCommercialMX" localSheetId="48">'[10]Sales MX'!#REF!</definedName>
    <definedName name="DeedSalesCommercialMX" localSheetId="49">'[10]Sales MX'!#REF!</definedName>
    <definedName name="DeedSalesCommercialMX">'[10]Sales MX'!#REF!</definedName>
    <definedName name="DeedSalesLandArray" localSheetId="30">'[10]CF Single Asset'!#REF!</definedName>
    <definedName name="DeedSalesLandArray" localSheetId="41">'[10]CF Single Asset'!#REF!</definedName>
    <definedName name="DeedSalesLandArray" localSheetId="47">'[10]CF Single Asset'!#REF!</definedName>
    <definedName name="DeedSalesLandArray" localSheetId="48">'[10]CF Single Asset'!#REF!</definedName>
    <definedName name="DeedSalesLandArray" localSheetId="49">'[10]CF Single Asset'!#REF!</definedName>
    <definedName name="DeedSalesLandArray">'[10]CF Single Asset'!#REF!</definedName>
    <definedName name="DeedSalesLandMatrix" localSheetId="30">'[10]Sales MX'!#REF!</definedName>
    <definedName name="DeedSalesLandMatrix" localSheetId="41">'[10]Sales MX'!#REF!</definedName>
    <definedName name="DeedSalesLandMatrix" localSheetId="47">'[10]Sales MX'!#REF!</definedName>
    <definedName name="DeedSalesLandMatrix" localSheetId="48">'[10]Sales MX'!#REF!</definedName>
    <definedName name="DeedSalesLandMatrix" localSheetId="49">'[10]Sales MX'!#REF!</definedName>
    <definedName name="DeedSalesLandMatrix">'[10]Sales MX'!#REF!</definedName>
    <definedName name="DeedSalesLandMX" localSheetId="30">'[10]Sales MX'!#REF!</definedName>
    <definedName name="DeedSalesLandMX" localSheetId="41">'[10]Sales MX'!#REF!</definedName>
    <definedName name="DeedSalesLandMX" localSheetId="47">'[10]Sales MX'!#REF!</definedName>
    <definedName name="DeedSalesLandMX" localSheetId="48">'[10]Sales MX'!#REF!</definedName>
    <definedName name="DeedSalesLandMX" localSheetId="49">'[10]Sales MX'!#REF!</definedName>
    <definedName name="DeedSalesLandMX">'[10]Sales MX'!#REF!</definedName>
    <definedName name="DeedSalesResidentialArray" localSheetId="30">'[10]CF Single Asset'!#REF!</definedName>
    <definedName name="DeedSalesResidentialArray" localSheetId="41">'[10]CF Single Asset'!#REF!</definedName>
    <definedName name="DeedSalesResidentialArray" localSheetId="47">'[10]CF Single Asset'!#REF!</definedName>
    <definedName name="DeedSalesResidentialArray" localSheetId="48">'[10]CF Single Asset'!#REF!</definedName>
    <definedName name="DeedSalesResidentialArray" localSheetId="49">'[10]CF Single Asset'!#REF!</definedName>
    <definedName name="DeedSalesResidentialArray">'[10]CF Single Asset'!#REF!</definedName>
    <definedName name="DeedSalesResidentialMatrix" localSheetId="30">'[10]Sales MX'!#REF!</definedName>
    <definedName name="DeedSalesResidentialMatrix" localSheetId="41">'[10]Sales MX'!#REF!</definedName>
    <definedName name="DeedSalesResidentialMatrix" localSheetId="47">'[10]Sales MX'!#REF!</definedName>
    <definedName name="DeedSalesResidentialMatrix" localSheetId="48">'[10]Sales MX'!#REF!</definedName>
    <definedName name="DeedSalesResidentialMatrix" localSheetId="49">'[10]Sales MX'!#REF!</definedName>
    <definedName name="DeedSalesResidentialMatrix">'[10]Sales MX'!#REF!</definedName>
    <definedName name="DeedSalesResidentialMX" localSheetId="30">'[10]Sales MX'!#REF!</definedName>
    <definedName name="DeedSalesResidentialMX" localSheetId="41">'[10]Sales MX'!#REF!</definedName>
    <definedName name="DeedSalesResidentialMX" localSheetId="47">'[10]Sales MX'!#REF!</definedName>
    <definedName name="DeedSalesResidentialMX" localSheetId="48">'[10]Sales MX'!#REF!</definedName>
    <definedName name="DeedSalesResidentialMX" localSheetId="49">'[10]Sales MX'!#REF!</definedName>
    <definedName name="DeedSalesResidentialMX">'[10]Sales MX'!#REF!</definedName>
    <definedName name="DeleteRange" localSheetId="30" hidden="1">[15]!DeleteRange</definedName>
    <definedName name="DeleteRange" localSheetId="41" hidden="1">[15]!DeleteRange</definedName>
    <definedName name="DeleteRange" localSheetId="47" hidden="1">[15]!DeleteRange</definedName>
    <definedName name="DeleteRange" localSheetId="48" hidden="1">[15]!DeleteRange</definedName>
    <definedName name="DeleteRange" localSheetId="49" hidden="1">[15]!DeleteRange</definedName>
    <definedName name="DeleteRange" localSheetId="6" hidden="1">[15]!DeleteRange</definedName>
    <definedName name="DeleteRange" hidden="1">[15]!DeleteRange</definedName>
    <definedName name="DeleteTable" localSheetId="30" hidden="1">[15]!DeleteTable</definedName>
    <definedName name="DeleteTable" localSheetId="41" hidden="1">[15]!DeleteTable</definedName>
    <definedName name="DeleteTable" localSheetId="47" hidden="1">[15]!DeleteTable</definedName>
    <definedName name="DeleteTable" localSheetId="48" hidden="1">[15]!DeleteTable</definedName>
    <definedName name="DeleteTable" localSheetId="49" hidden="1">[15]!DeleteTable</definedName>
    <definedName name="DeleteTable" localSheetId="6" hidden="1">[15]!DeleteTable</definedName>
    <definedName name="DeleteTable" hidden="1">[15]!DeleteTable</definedName>
    <definedName name="destinazioneuso">'[17]Tabella EI'!$DS$2:$DS$51</definedName>
    <definedName name="e" hidden="1">{#N/A,#N/A,TRUE,"Proposal";#N/A,#N/A,TRUE,"Assumptions";#N/A,#N/A,TRUE,"Net Income";#N/A,#N/A,TRUE,"Balsheet";#N/A,#N/A,TRUE,"Capex";#N/A,#N/A,TRUE,"Volumes";#N/A,#N/A,TRUE,"Revenues";#N/A,#N/A,TRUE,"Var.Costs";#N/A,#N/A,TRUE,"Personnel";#N/A,#N/A,TRUE,"Other costs";#N/A,#N/A,TRUE,"MKTG and G&amp;A"}</definedName>
    <definedName name="elena">[0]!elena</definedName>
    <definedName name="er" hidden="1">{#N/A,#N/A,FALSE,"OperatingAssumptions"}</definedName>
    <definedName name="ewd" hidden="1">{#N/A,#N/A,FALSE,"PropertyInfo"}</definedName>
    <definedName name="FeeToVacateArray" localSheetId="30">'[10]CF Single Asset'!#REF!</definedName>
    <definedName name="FeeToVacateArray" localSheetId="41">'[10]CF Single Asset'!#REF!</definedName>
    <definedName name="FeeToVacateArray" localSheetId="47">'[10]CF Single Asset'!#REF!</definedName>
    <definedName name="FeeToVacateArray" localSheetId="48">'[10]CF Single Asset'!#REF!</definedName>
    <definedName name="FeeToVacateArray" localSheetId="49">'[10]CF Single Asset'!#REF!</definedName>
    <definedName name="FeeToVacateArray">'[10]CF Single Asset'!#REF!</definedName>
    <definedName name="FeeToVacateMatrix" localSheetId="30">'[10]OperatingCost MX'!#REF!</definedName>
    <definedName name="FeeToVacateMatrix" localSheetId="41">'[10]OperatingCost MX'!#REF!</definedName>
    <definedName name="FeeToVacateMatrix" localSheetId="47">'[10]OperatingCost MX'!#REF!</definedName>
    <definedName name="FeeToVacateMatrix" localSheetId="48">'[10]OperatingCost MX'!#REF!</definedName>
    <definedName name="FeeToVacateMatrix" localSheetId="49">'[10]OperatingCost MX'!#REF!</definedName>
    <definedName name="FeeToVacateMatrix">'[10]OperatingCost MX'!#REF!</definedName>
    <definedName name="FeeToVacateMX" localSheetId="30">'[10]OperatingCost MX'!#REF!</definedName>
    <definedName name="FeeToVacateMX" localSheetId="41">'[10]OperatingCost MX'!#REF!</definedName>
    <definedName name="FeeToVacateMX" localSheetId="47">'[10]OperatingCost MX'!#REF!</definedName>
    <definedName name="FeeToVacateMX" localSheetId="48">'[10]OperatingCost MX'!#REF!</definedName>
    <definedName name="FeeToVacateMX" localSheetId="49">'[10]OperatingCost MX'!#REF!</definedName>
    <definedName name="FeeToVacateMX">'[10]OperatingCost MX'!#REF!</definedName>
    <definedName name="ffffff">[0]!ffffff</definedName>
    <definedName name="FidejussioniArray" localSheetId="30">'[10]CF Single Asset'!#REF!</definedName>
    <definedName name="FidejussioniArray" localSheetId="41">'[10]CF Single Asset'!#REF!</definedName>
    <definedName name="FidejussioniArray" localSheetId="47">'[10]CF Single Asset'!#REF!</definedName>
    <definedName name="FidejussioniArray" localSheetId="48">'[10]CF Single Asset'!#REF!</definedName>
    <definedName name="FidejussioniArray" localSheetId="49">'[10]CF Single Asset'!#REF!</definedName>
    <definedName name="FidejussioniArray">'[10]CF Single Asset'!#REF!</definedName>
    <definedName name="FidejussioniMatrix" localSheetId="30">'[10]OperatingCost MX'!#REF!</definedName>
    <definedName name="FidejussioniMatrix" localSheetId="41">'[10]OperatingCost MX'!#REF!</definedName>
    <definedName name="FidejussioniMatrix" localSheetId="47">'[10]OperatingCost MX'!#REF!</definedName>
    <definedName name="FidejussioniMatrix" localSheetId="48">'[10]OperatingCost MX'!#REF!</definedName>
    <definedName name="FidejussioniMatrix" localSheetId="49">'[10]OperatingCost MX'!#REF!</definedName>
    <definedName name="FidejussioniMatrix">'[10]OperatingCost MX'!#REF!</definedName>
    <definedName name="FidejussioniMX" localSheetId="30">'[10]OperatingCost MX'!#REF!</definedName>
    <definedName name="FidejussioniMX" localSheetId="41">'[10]OperatingCost MX'!#REF!</definedName>
    <definedName name="FidejussioniMX" localSheetId="47">'[10]OperatingCost MX'!#REF!</definedName>
    <definedName name="FidejussioniMX" localSheetId="48">'[10]OperatingCost MX'!#REF!</definedName>
    <definedName name="FidejussioniMX" localSheetId="49">'[10]OperatingCost MX'!#REF!</definedName>
    <definedName name="FidejussioniMX">'[10]OperatingCost MX'!#REF!</definedName>
    <definedName name="FidejussioniUrbanizationArray" localSheetId="30">'[10]CF Single Asset'!#REF!</definedName>
    <definedName name="FidejussioniUrbanizationArray" localSheetId="41">'[10]CF Single Asset'!#REF!</definedName>
    <definedName name="FidejussioniUrbanizationArray" localSheetId="47">'[10]CF Single Asset'!#REF!</definedName>
    <definedName name="FidejussioniUrbanizationArray" localSheetId="48">'[10]CF Single Asset'!#REF!</definedName>
    <definedName name="FidejussioniUrbanizationArray" localSheetId="49">'[10]CF Single Asset'!#REF!</definedName>
    <definedName name="FidejussioniUrbanizationArray">'[10]CF Single Asset'!#REF!</definedName>
    <definedName name="FidejussioniUrbanizationMatrix" localSheetId="30">'[10]OperatingCost MX'!#REF!</definedName>
    <definedName name="FidejussioniUrbanizationMatrix" localSheetId="41">'[10]OperatingCost MX'!#REF!</definedName>
    <definedName name="FidejussioniUrbanizationMatrix" localSheetId="47">'[10]OperatingCost MX'!#REF!</definedName>
    <definedName name="FidejussioniUrbanizationMatrix" localSheetId="48">'[10]OperatingCost MX'!#REF!</definedName>
    <definedName name="FidejussioniUrbanizationMatrix" localSheetId="49">'[10]OperatingCost MX'!#REF!</definedName>
    <definedName name="FidejussioniUrbanizationMatrix">'[10]OperatingCost MX'!#REF!</definedName>
    <definedName name="FidejussioniUrbanizationMX" localSheetId="30">'[10]OperatingCost MX'!#REF!</definedName>
    <definedName name="FidejussioniUrbanizationMX" localSheetId="41">'[10]OperatingCost MX'!#REF!</definedName>
    <definedName name="FidejussioniUrbanizationMX" localSheetId="47">'[10]OperatingCost MX'!#REF!</definedName>
    <definedName name="FidejussioniUrbanizationMX" localSheetId="48">'[10]OperatingCost MX'!#REF!</definedName>
    <definedName name="FidejussioniUrbanizationMX" localSheetId="49">'[10]OperatingCost MX'!#REF!</definedName>
    <definedName name="FidejussioniUrbanizationMX">'[10]OperatingCost MX'!#REF!</definedName>
    <definedName name="FlagCircularSGR">[10]Checks!$F$13</definedName>
    <definedName name="gdfgsadfgs">#N/A</definedName>
    <definedName name="InterestDrawdownArray" localSheetId="30">'[10]CF Single Asset'!#REF!</definedName>
    <definedName name="InterestDrawdownArray" localSheetId="41">'[10]CF Single Asset'!#REF!</definedName>
    <definedName name="InterestDrawdownArray" localSheetId="47">'[10]CF Single Asset'!#REF!</definedName>
    <definedName name="InterestDrawdownArray" localSheetId="48">'[10]CF Single Asset'!#REF!</definedName>
    <definedName name="InterestDrawdownArray" localSheetId="49">'[10]CF Single Asset'!#REF!</definedName>
    <definedName name="InterestDrawdownArray">'[10]CF Single Asset'!#REF!</definedName>
    <definedName name="InterestDrawdownMatrix" localSheetId="30">'[10]Debt MX'!#REF!</definedName>
    <definedName name="InterestDrawdownMatrix" localSheetId="41">'[10]Debt MX'!#REF!</definedName>
    <definedName name="InterestDrawdownMatrix" localSheetId="47">'[10]Debt MX'!#REF!</definedName>
    <definedName name="InterestDrawdownMatrix" localSheetId="48">'[10]Debt MX'!#REF!</definedName>
    <definedName name="InterestDrawdownMatrix" localSheetId="49">'[10]Debt MX'!#REF!</definedName>
    <definedName name="InterestDrawdownMatrix">'[10]Debt MX'!#REF!</definedName>
    <definedName name="InterestDrawdownMX" localSheetId="30">'[10]Debt MX'!#REF!</definedName>
    <definedName name="InterestDrawdownMX" localSheetId="41">'[10]Debt MX'!#REF!</definedName>
    <definedName name="InterestDrawdownMX" localSheetId="47">'[10]Debt MX'!#REF!</definedName>
    <definedName name="InterestDrawdownMX" localSheetId="48">'[10]Debt MX'!#REF!</definedName>
    <definedName name="InterestDrawdownMX" localSheetId="49">'[10]Debt MX'!#REF!</definedName>
    <definedName name="InterestDrawdownMX">'[10]Debt MX'!#REF!</definedName>
    <definedName name="InterestInterestArray" localSheetId="30">'[10]CF Single Asset'!#REF!</definedName>
    <definedName name="InterestInterestArray" localSheetId="41">'[10]CF Single Asset'!#REF!</definedName>
    <definedName name="InterestInterestArray" localSheetId="47">'[10]CF Single Asset'!#REF!</definedName>
    <definedName name="InterestInterestArray" localSheetId="48">'[10]CF Single Asset'!#REF!</definedName>
    <definedName name="InterestInterestArray" localSheetId="49">'[10]CF Single Asset'!#REF!</definedName>
    <definedName name="InterestInterestArray">'[10]CF Single Asset'!#REF!</definedName>
    <definedName name="InterestInterestMatrix" localSheetId="30">'[10]Debt MX'!#REF!</definedName>
    <definedName name="InterestInterestMatrix" localSheetId="41">'[10]Debt MX'!#REF!</definedName>
    <definedName name="InterestInterestMatrix" localSheetId="47">'[10]Debt MX'!#REF!</definedName>
    <definedName name="InterestInterestMatrix" localSheetId="48">'[10]Debt MX'!#REF!</definedName>
    <definedName name="InterestInterestMatrix" localSheetId="49">'[10]Debt MX'!#REF!</definedName>
    <definedName name="InterestInterestMatrix">'[10]Debt MX'!#REF!</definedName>
    <definedName name="InterestInterestMX" localSheetId="30">'[10]Debt MX'!#REF!</definedName>
    <definedName name="InterestInterestMX" localSheetId="41">'[10]Debt MX'!#REF!</definedName>
    <definedName name="InterestInterestMX" localSheetId="47">'[10]Debt MX'!#REF!</definedName>
    <definedName name="InterestInterestMX" localSheetId="48">'[10]Debt MX'!#REF!</definedName>
    <definedName name="InterestInterestMX" localSheetId="49">'[10]Debt MX'!#REF!</definedName>
    <definedName name="InterestInterestMX">'[10]Debt MX'!#REF!</definedName>
    <definedName name="InterestReimbursementArray" localSheetId="30">'[10]CF Single Asset'!#REF!</definedName>
    <definedName name="InterestReimbursementArray" localSheetId="41">'[10]CF Single Asset'!#REF!</definedName>
    <definedName name="InterestReimbursementArray" localSheetId="47">'[10]CF Single Asset'!#REF!</definedName>
    <definedName name="InterestReimbursementArray" localSheetId="48">'[10]CF Single Asset'!#REF!</definedName>
    <definedName name="InterestReimbursementArray" localSheetId="49">'[10]CF Single Asset'!#REF!</definedName>
    <definedName name="InterestReimbursementArray">'[10]CF Single Asset'!#REF!</definedName>
    <definedName name="InterestReimbursementMatrix" localSheetId="30">'[10]Debt MX'!#REF!</definedName>
    <definedName name="InterestReimbursementMatrix" localSheetId="41">'[10]Debt MX'!#REF!</definedName>
    <definedName name="InterestReimbursementMatrix" localSheetId="47">'[10]Debt MX'!#REF!</definedName>
    <definedName name="InterestReimbursementMatrix" localSheetId="48">'[10]Debt MX'!#REF!</definedName>
    <definedName name="InterestReimbursementMatrix" localSheetId="49">'[10]Debt MX'!#REF!</definedName>
    <definedName name="InterestReimbursementMatrix">'[10]Debt MX'!#REF!</definedName>
    <definedName name="InterestReimbursementMX" localSheetId="30">'[10]Debt MX'!#REF!</definedName>
    <definedName name="InterestReimbursementMX" localSheetId="41">'[10]Debt MX'!#REF!</definedName>
    <definedName name="InterestReimbursementMX" localSheetId="47">'[10]Debt MX'!#REF!</definedName>
    <definedName name="InterestReimbursementMX" localSheetId="48">'[10]Debt MX'!#REF!</definedName>
    <definedName name="InterestReimbursementMX" localSheetId="49">'[10]Debt MX'!#REF!</definedName>
    <definedName name="InterestReimbursementMX">'[10]Debt MX'!#REF!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39316.7402314815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RUnleveredPreVATMatrix">'[10]Results MX'!$G$17:$G$66</definedName>
    <definedName name="Ladenfläche">[0]!Ladenfläche</definedName>
    <definedName name="Ladenflächefrei">[0]!Ladenflächefrei</definedName>
    <definedName name="Lagerfläche">[0]!Lagerfläche</definedName>
    <definedName name="Lagerflächefrei">[0]!Lagerflächefrei</definedName>
    <definedName name="lamp" hidden="1">{#N/A,#N/A,TRUE,"Main Issues";#N/A,#N/A,TRUE,"Income statement ($)"}</definedName>
    <definedName name="limcount" hidden="1">1</definedName>
    <definedName name="lingua">[18]l!$C$5</definedName>
    <definedName name="LocazioniPWC" hidden="1">{#N/A,#N/A,TRUE,"Proposal";#N/A,#N/A,TRUE,"Assumptions";#N/A,#N/A,TRUE,"Net Income";#N/A,#N/A,TRUE,"Balsheet";#N/A,#N/A,TRUE,"Capex";#N/A,#N/A,TRUE,"Volumes";#N/A,#N/A,TRUE,"Revenues";#N/A,#N/A,TRUE,"Var.Costs";#N/A,#N/A,TRUE,"Personnel";#N/A,#N/A,TRUE,"Other costs";#N/A,#N/A,TRUE,"MKTG and G&amp;A"}</definedName>
    <definedName name="m"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arketRentMatrix">'[10]Rent MX'!$G$149:$CL$198</definedName>
    <definedName name="MarktmieteBüro">[0]!MarktmieteBüro</definedName>
    <definedName name="MarktmieteLaden">[0]!MarktmieteLaden</definedName>
    <definedName name="MarktmieteLager">[0]!MarktmieteLager</definedName>
    <definedName name="MarktmieteService">[0]!MarktmieteService</definedName>
    <definedName name="MarktmieteWohnen">[0]!MarktmieteWohnen</definedName>
    <definedName name="MerrillPrintIt" localSheetId="30" hidden="1">[15]!MerrillPrintIt</definedName>
    <definedName name="MerrillPrintIt" localSheetId="41" hidden="1">[15]!MerrillPrintIt</definedName>
    <definedName name="MerrillPrintIt" localSheetId="47" hidden="1">[15]!MerrillPrintIt</definedName>
    <definedName name="MerrillPrintIt" localSheetId="48" hidden="1">[15]!MerrillPrintIt</definedName>
    <definedName name="MerrillPrintIt" localSheetId="49" hidden="1">[15]!MerrillPrintIt</definedName>
    <definedName name="MerrillPrintIt" localSheetId="6" hidden="1">[15]!MerrillPrintIt</definedName>
    <definedName name="MerrillPrintIt" hidden="1">[15]!MerrillPrintIt</definedName>
    <definedName name="metodo_valutazione">'[17]Tabella EI'!$DR$2:$DR$5</definedName>
    <definedName name="MieteJahr1">[0]!MieteJahr1</definedName>
    <definedName name="n" hidden="1">{#N/A,#N/A,FALSE,"BANNERS";#N/A,#N/A,FALSE,"Market";#N/A,#N/A,FALSE,"Tel Rev";#N/A,#N/A,FALSE,"Revenues IOL";#N/A,#N/A,FALSE,"Invest";#N/A,#N/A,FALSE,"Op Cost1";#N/A,#N/A,FALSE,"Op Cost2";#N/A,#N/A,FALSE,"Oth_&amp;_Tot_Revenues";#N/A,#N/A,FALSE,"Fin Mod";#N/A,#N/A,FALSE,"FinMod_RoW";#N/A,#N/A,FALSE,"P&amp;E Burocrat";#N/A,#N/A,FALSE,"cash flow"}</definedName>
    <definedName name="newprintMacro1">#N/A</definedName>
    <definedName name="NewRange" localSheetId="30" hidden="1">[15]!NewRange</definedName>
    <definedName name="NewRange" localSheetId="41" hidden="1">[15]!NewRange</definedName>
    <definedName name="NewRange" localSheetId="47" hidden="1">[15]!NewRange</definedName>
    <definedName name="NewRange" localSheetId="48" hidden="1">[15]!NewRange</definedName>
    <definedName name="NewRange" localSheetId="49" hidden="1">[15]!NewRange</definedName>
    <definedName name="NewRange" localSheetId="6" hidden="1">[15]!NewRange</definedName>
    <definedName name="NewRange" hidden="1">[15]!NewRange</definedName>
    <definedName name="NotaryMatrix">'[10]Acquisition MX'!$G$149:$CL$198</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perational_data_search">#N/A</definedName>
    <definedName name="OtherAcquisitionCostMatrix">'[10]Acquisition MX'!$G$281:$CL$330</definedName>
    <definedName name="OtherCostArray" localSheetId="30">'[10]CF Single Asset'!#REF!</definedName>
    <definedName name="OtherCostArray" localSheetId="41">'[10]CF Single Asset'!#REF!</definedName>
    <definedName name="OtherCostArray" localSheetId="47">'[10]CF Single Asset'!#REF!</definedName>
    <definedName name="OtherCostArray" localSheetId="48">'[10]CF Single Asset'!#REF!</definedName>
    <definedName name="OtherCostArray" localSheetId="49">'[10]CF Single Asset'!#REF!</definedName>
    <definedName name="OtherCostArray">'[10]CF Single Asset'!#REF!</definedName>
    <definedName name="OtherCostMatrix" localSheetId="30">'[10]OperatingCost MX'!#REF!</definedName>
    <definedName name="OtherCostMatrix" localSheetId="41">'[10]OperatingCost MX'!#REF!</definedName>
    <definedName name="OtherCostMatrix" localSheetId="47">'[10]OperatingCost MX'!#REF!</definedName>
    <definedName name="OtherCostMatrix" localSheetId="48">'[10]OperatingCost MX'!#REF!</definedName>
    <definedName name="OtherCostMatrix" localSheetId="49">'[10]OperatingCost MX'!#REF!</definedName>
    <definedName name="OtherCostMatrix">'[10]OperatingCost MX'!#REF!</definedName>
    <definedName name="OtherCostMX" localSheetId="30">'[10]OperatingCost MX'!#REF!</definedName>
    <definedName name="OtherCostMX" localSheetId="41">'[10]OperatingCost MX'!#REF!</definedName>
    <definedName name="OtherCostMX" localSheetId="47">'[10]OperatingCost MX'!#REF!</definedName>
    <definedName name="OtherCostMX" localSheetId="48">'[10]OperatingCost MX'!#REF!</definedName>
    <definedName name="OtherCostMX" localSheetId="49">'[10]OperatingCost MX'!#REF!</definedName>
    <definedName name="OtherCostMX">'[10]OperatingCost MX'!#REF!</definedName>
    <definedName name="perbolag" hidden="1">{#N/A,#N/A,FALSE,"intag";#N/A,#N/A,FALSE,"budg";#N/A,#N/A,FALSE,"samtl"}</definedName>
    <definedName name="picturePath" localSheetId="30">#REF!</definedName>
    <definedName name="picturePath" localSheetId="41">#REF!</definedName>
    <definedName name="picturePath" localSheetId="47">#REF!</definedName>
    <definedName name="picturePath" localSheetId="48">#REF!</definedName>
    <definedName name="picturePath" localSheetId="49">#REF!</definedName>
    <definedName name="picturePath">#REF!</definedName>
    <definedName name="pippo" localSheetId="30" hidden="1">#REF!</definedName>
    <definedName name="pippo" localSheetId="41" hidden="1">#REF!</definedName>
    <definedName name="pippo" localSheetId="47" hidden="1">#REF!</definedName>
    <definedName name="pippo" localSheetId="48" hidden="1">#REF!</definedName>
    <definedName name="pippo" localSheetId="49" hidden="1">#REF!</definedName>
    <definedName name="pippo" localSheetId="6" hidden="1">#REF!</definedName>
    <definedName name="pippo" hidden="1">#REF!</definedName>
    <definedName name="PotentialRentMatrix">'[10]Rent MX'!$G$83:$CL$132</definedName>
    <definedName name="PotentielleMiete">[0]!PotentielleMiete</definedName>
    <definedName name="PreliminaryCommercialSalesArray" localSheetId="30">'[10]CF Single Asset'!#REF!</definedName>
    <definedName name="PreliminaryCommercialSalesArray" localSheetId="41">'[10]CF Single Asset'!#REF!</definedName>
    <definedName name="PreliminaryCommercialSalesArray" localSheetId="47">'[10]CF Single Asset'!#REF!</definedName>
    <definedName name="PreliminaryCommercialSalesArray" localSheetId="48">'[10]CF Single Asset'!#REF!</definedName>
    <definedName name="PreliminaryCommercialSalesArray" localSheetId="49">'[10]CF Single Asset'!#REF!</definedName>
    <definedName name="PreliminaryCommercialSalesArray">'[10]CF Single Asset'!#REF!</definedName>
    <definedName name="PreliminaryCommercialSalesMatrix" localSheetId="30">'[10]Sales MX'!#REF!</definedName>
    <definedName name="PreliminaryCommercialSalesMatrix" localSheetId="41">'[10]Sales MX'!#REF!</definedName>
    <definedName name="PreliminaryCommercialSalesMatrix" localSheetId="47">'[10]Sales MX'!#REF!</definedName>
    <definedName name="PreliminaryCommercialSalesMatrix" localSheetId="48">'[10]Sales MX'!#REF!</definedName>
    <definedName name="PreliminaryCommercialSalesMatrix" localSheetId="49">'[10]Sales MX'!#REF!</definedName>
    <definedName name="PreliminaryCommercialSalesMatrix">'[10]Sales MX'!#REF!</definedName>
    <definedName name="PreliminaryCommercialSalesMX" localSheetId="30">'[10]Sales MX'!#REF!</definedName>
    <definedName name="PreliminaryCommercialSalesMX" localSheetId="41">'[10]Sales MX'!#REF!</definedName>
    <definedName name="PreliminaryCommercialSalesMX" localSheetId="47">'[10]Sales MX'!#REF!</definedName>
    <definedName name="PreliminaryCommercialSalesMX" localSheetId="48">'[10]Sales MX'!#REF!</definedName>
    <definedName name="PreliminaryCommercialSalesMX" localSheetId="49">'[10]Sales MX'!#REF!</definedName>
    <definedName name="PreliminaryCommercialSalesMX">'[10]Sales MX'!#REF!</definedName>
    <definedName name="PreliminaryLandSalesArray" localSheetId="30">'[10]CF Single Asset'!#REF!</definedName>
    <definedName name="PreliminaryLandSalesArray" localSheetId="41">'[10]CF Single Asset'!#REF!</definedName>
    <definedName name="PreliminaryLandSalesArray" localSheetId="47">'[10]CF Single Asset'!#REF!</definedName>
    <definedName name="PreliminaryLandSalesArray" localSheetId="48">'[10]CF Single Asset'!#REF!</definedName>
    <definedName name="PreliminaryLandSalesArray" localSheetId="49">'[10]CF Single Asset'!#REF!</definedName>
    <definedName name="PreliminaryLandSalesArray">'[10]CF Single Asset'!#REF!</definedName>
    <definedName name="PreliminaryLandSalesMatrix" localSheetId="30">'[10]Sales MX'!#REF!</definedName>
    <definedName name="PreliminaryLandSalesMatrix" localSheetId="41">'[10]Sales MX'!#REF!</definedName>
    <definedName name="PreliminaryLandSalesMatrix" localSheetId="47">'[10]Sales MX'!#REF!</definedName>
    <definedName name="PreliminaryLandSalesMatrix" localSheetId="48">'[10]Sales MX'!#REF!</definedName>
    <definedName name="PreliminaryLandSalesMatrix" localSheetId="49">'[10]Sales MX'!#REF!</definedName>
    <definedName name="PreliminaryLandSalesMatrix">'[10]Sales MX'!#REF!</definedName>
    <definedName name="PreliminaryLandSalesMX" localSheetId="30">'[10]Sales MX'!#REF!</definedName>
    <definedName name="PreliminaryLandSalesMX" localSheetId="41">'[10]Sales MX'!#REF!</definedName>
    <definedName name="PreliminaryLandSalesMX" localSheetId="47">'[10]Sales MX'!#REF!</definedName>
    <definedName name="PreliminaryLandSalesMX" localSheetId="48">'[10]Sales MX'!#REF!</definedName>
    <definedName name="PreliminaryLandSalesMX" localSheetId="49">'[10]Sales MX'!#REF!</definedName>
    <definedName name="PreliminaryLandSalesMX">'[10]Sales MX'!#REF!</definedName>
    <definedName name="PreliminaryResidentialSalesArray" localSheetId="30">'[10]CF Single Asset'!#REF!</definedName>
    <definedName name="PreliminaryResidentialSalesArray" localSheetId="41">'[10]CF Single Asset'!#REF!</definedName>
    <definedName name="PreliminaryResidentialSalesArray" localSheetId="47">'[10]CF Single Asset'!#REF!</definedName>
    <definedName name="PreliminaryResidentialSalesArray" localSheetId="48">'[10]CF Single Asset'!#REF!</definedName>
    <definedName name="PreliminaryResidentialSalesArray" localSheetId="49">'[10]CF Single Asset'!#REF!</definedName>
    <definedName name="PreliminaryResidentialSalesArray">'[10]CF Single Asset'!#REF!</definedName>
    <definedName name="PreliminaryResidentialSalesMatrix" localSheetId="30">'[10]Sales MX'!#REF!</definedName>
    <definedName name="PreliminaryResidentialSalesMatrix" localSheetId="41">'[10]Sales MX'!#REF!</definedName>
    <definedName name="PreliminaryResidentialSalesMatrix" localSheetId="47">'[10]Sales MX'!#REF!</definedName>
    <definedName name="PreliminaryResidentialSalesMatrix" localSheetId="48">'[10]Sales MX'!#REF!</definedName>
    <definedName name="PreliminaryResidentialSalesMatrix" localSheetId="49">'[10]Sales MX'!#REF!</definedName>
    <definedName name="PreliminaryResidentialSalesMatrix">'[10]Sales MX'!#REF!</definedName>
    <definedName name="PreliminaryResidentialSalesMX" localSheetId="30">'[10]Sales MX'!#REF!</definedName>
    <definedName name="PreliminaryResidentialSalesMX" localSheetId="41">'[10]Sales MX'!#REF!</definedName>
    <definedName name="PreliminaryResidentialSalesMX" localSheetId="47">'[10]Sales MX'!#REF!</definedName>
    <definedName name="PreliminaryResidentialSalesMX" localSheetId="48">'[10]Sales MX'!#REF!</definedName>
    <definedName name="PreliminaryResidentialSalesMX" localSheetId="49">'[10]Sales MX'!#REF!</definedName>
    <definedName name="PreliminaryResidentialSalesMX">'[10]Sales MX'!#REF!</definedName>
    <definedName name="PriceMatrix">'[10]Acquisition MX'!$G$17:$CL$66</definedName>
    <definedName name="ProjectMatrix">'[10]Capex MX'!$G$83:$CL$132</definedName>
    <definedName name="prov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woefù" hidden="1">{#N/A,#N/A,TRUE,"Proposal";#N/A,#N/A,TRUE,"Assumptions";#N/A,#N/A,TRUE,"Net Income";#N/A,#N/A,TRUE,"Balsheet";#N/A,#N/A,TRUE,"Capex";#N/A,#N/A,TRUE,"Volumes";#N/A,#N/A,TRUE,"Revenues";#N/A,#N/A,TRUE,"Var.Costs";#N/A,#N/A,TRUE,"Personnel";#N/A,#N/A,TRUE,"Other costs";#N/A,#N/A,TRUE,"MKTG and G&amp;A"}</definedName>
    <definedName name="ReclamationArray" localSheetId="30">'[10]CF Single Asset'!#REF!</definedName>
    <definedName name="ReclamationArray" localSheetId="41">'[10]CF Single Asset'!#REF!</definedName>
    <definedName name="ReclamationArray" localSheetId="47">'[10]CF Single Asset'!#REF!</definedName>
    <definedName name="ReclamationArray" localSheetId="48">'[10]CF Single Asset'!#REF!</definedName>
    <definedName name="ReclamationArray" localSheetId="49">'[10]CF Single Asset'!#REF!</definedName>
    <definedName name="ReclamationArray">'[10]CF Single Asset'!#REF!</definedName>
    <definedName name="ReclamationMatrix" localSheetId="30">'[10]Capex MX'!#REF!</definedName>
    <definedName name="ReclamationMatrix" localSheetId="41">'[10]Capex MX'!#REF!</definedName>
    <definedName name="ReclamationMatrix" localSheetId="47">'[10]Capex MX'!#REF!</definedName>
    <definedName name="ReclamationMatrix" localSheetId="48">'[10]Capex MX'!#REF!</definedName>
    <definedName name="ReclamationMatrix" localSheetId="49">'[10]Capex MX'!#REF!</definedName>
    <definedName name="ReclamationMatrix">'[10]Capex MX'!#REF!</definedName>
    <definedName name="ReclamationMX" localSheetId="30">'[10]Capex MX'!#REF!</definedName>
    <definedName name="ReclamationMX" localSheetId="41">'[10]Capex MX'!#REF!</definedName>
    <definedName name="ReclamationMX" localSheetId="47">'[10]Capex MX'!#REF!</definedName>
    <definedName name="ReclamationMX" localSheetId="48">'[10]Capex MX'!#REF!</definedName>
    <definedName name="ReclamationMX" localSheetId="49">'[10]Capex MX'!#REF!</definedName>
    <definedName name="ReclamationMX">'[10]Capex MX'!#REF!</definedName>
    <definedName name="RedefinePrintTableRange" localSheetId="30" hidden="1">[15]!RedefinePrintTableRange</definedName>
    <definedName name="RedefinePrintTableRange" localSheetId="41" hidden="1">[15]!RedefinePrintTableRange</definedName>
    <definedName name="RedefinePrintTableRange" localSheetId="47" hidden="1">[15]!RedefinePrintTableRange</definedName>
    <definedName name="RedefinePrintTableRange" localSheetId="48" hidden="1">[15]!RedefinePrintTableRange</definedName>
    <definedName name="RedefinePrintTableRange" localSheetId="49" hidden="1">[15]!RedefinePrintTableRange</definedName>
    <definedName name="RedefinePrintTableRange" localSheetId="6" hidden="1">[15]!RedefinePrintTableRange</definedName>
    <definedName name="RedefinePrintTableRange" hidden="1">[15]!RedefinePrintTableRange</definedName>
    <definedName name="RentMatrix">'[10]Rent MX'!$G$17:$CL$66</definedName>
    <definedName name="rf">'[19]1'!#REF!</definedName>
    <definedName name="rrrrrr">[0]!rrrrrr</definedName>
    <definedName name="s"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SchedineFileName" localSheetId="30">#REF!</definedName>
    <definedName name="SchedineFileName" localSheetId="41">#REF!</definedName>
    <definedName name="SchedineFileName" localSheetId="47">#REF!</definedName>
    <definedName name="SchedineFileName" localSheetId="48">#REF!</definedName>
    <definedName name="SchedineFileName" localSheetId="49">#REF!</definedName>
    <definedName name="SchedineFileName">#REF!</definedName>
    <definedName name="SchedineFilePath" localSheetId="30">#REF!</definedName>
    <definedName name="SchedineFilePath" localSheetId="41">#REF!</definedName>
    <definedName name="SchedineFilePath" localSheetId="47">#REF!</definedName>
    <definedName name="SchedineFilePath" localSheetId="48">#REF!</definedName>
    <definedName name="SchedineFilePath" localSheetId="49">#REF!</definedName>
    <definedName name="SchedineFilePath">#REF!</definedName>
    <definedName name="sdcxsdc" hidden="1">{#N/A,#N/A,TRUE,"Summary";#N/A,#N/A,TRUE,"ExitStrategy";"SalesAndConstruction",#N/A,TRUE,"cs";#N/A,#N/A,TRUE,"OperatingAssumptions";"PresentationRentRoll",#N/A,TRUE,"RentRoll"}</definedName>
    <definedName name="sel" localSheetId="30">#REF!</definedName>
    <definedName name="sel" localSheetId="41">#REF!</definedName>
    <definedName name="sel" localSheetId="47">#REF!</definedName>
    <definedName name="sel" localSheetId="48">#REF!</definedName>
    <definedName name="sel" localSheetId="49">#REF!</definedName>
    <definedName name="sel">#REF!</definedName>
    <definedName name="sencount" hidden="1">1</definedName>
    <definedName name="Servicefläche">[0]!Servicefläche</definedName>
    <definedName name="Serviceflächefrei">[0]!Serviceflächefrei</definedName>
    <definedName name="sfghsghsfgh">#N/A</definedName>
    <definedName name="sfhg">#N/A</definedName>
    <definedName name="shhhsfgh">#N/A</definedName>
    <definedName name="SoftCostArray" localSheetId="30">'[10]CF Single Asset'!#REF!</definedName>
    <definedName name="SoftCostArray" localSheetId="41">'[10]CF Single Asset'!#REF!</definedName>
    <definedName name="SoftCostArray" localSheetId="47">'[10]CF Single Asset'!#REF!</definedName>
    <definedName name="SoftCostArray" localSheetId="48">'[10]CF Single Asset'!#REF!</definedName>
    <definedName name="SoftCostArray" localSheetId="49">'[10]CF Single Asset'!#REF!</definedName>
    <definedName name="SoftCostArray">'[10]CF Single Asset'!#REF!</definedName>
    <definedName name="SoftCostMatrix" localSheetId="30">'[10]Capex MX'!#REF!</definedName>
    <definedName name="SoftCostMatrix" localSheetId="41">'[10]Capex MX'!#REF!</definedName>
    <definedName name="SoftCostMatrix" localSheetId="47">'[10]Capex MX'!#REF!</definedName>
    <definedName name="SoftCostMatrix" localSheetId="48">'[10]Capex MX'!#REF!</definedName>
    <definedName name="SoftCostMatrix" localSheetId="49">'[10]Capex MX'!#REF!</definedName>
    <definedName name="SoftCostMatrix">'[10]Capex MX'!#REF!</definedName>
    <definedName name="SoftCostMX" localSheetId="30">'[10]Capex MX'!#REF!</definedName>
    <definedName name="SoftCostMX" localSheetId="41">'[10]Capex MX'!#REF!</definedName>
    <definedName name="SoftCostMX" localSheetId="47">'[10]Capex MX'!#REF!</definedName>
    <definedName name="SoftCostMX" localSheetId="48">'[10]Capex MX'!#REF!</definedName>
    <definedName name="SoftCostMX" localSheetId="49">'[10]Capex MX'!#REF!</definedName>
    <definedName name="SoftCostMX">'[10]Capex MX'!#REF!</definedName>
    <definedName name="statomanutent">'[17]Tabella EI'!$DW$2:$DW$7</definedName>
    <definedName name="tenant">'[17]Tabella EI'!$DX$2:$DX$3</definedName>
    <definedName name="the_caller">#N/A</definedName>
    <definedName name="tipo_edilizio">'[17]Tabella EI'!$DP$2:$DP$5</definedName>
    <definedName name="TIsMatrix">'[10]Capex MX'!$G$149:$CL$198</definedName>
    <definedName name="turnemoff">#N/A</definedName>
    <definedName name="UrbanizationArray" localSheetId="30">'[10]CF Single Asset'!#REF!</definedName>
    <definedName name="UrbanizationArray" localSheetId="41">'[10]CF Single Asset'!#REF!</definedName>
    <definedName name="UrbanizationArray" localSheetId="47">'[10]CF Single Asset'!#REF!</definedName>
    <definedName name="UrbanizationArray" localSheetId="48">'[10]CF Single Asset'!#REF!</definedName>
    <definedName name="UrbanizationArray" localSheetId="49">'[10]CF Single Asset'!#REF!</definedName>
    <definedName name="UrbanizationArray">'[10]CF Single Asset'!#REF!</definedName>
    <definedName name="UrbanizationMatrix" localSheetId="30">'[10]Capex MX'!#REF!</definedName>
    <definedName name="UrbanizationMatrix" localSheetId="41">'[10]Capex MX'!#REF!</definedName>
    <definedName name="UrbanizationMatrix" localSheetId="47">'[10]Capex MX'!#REF!</definedName>
    <definedName name="UrbanizationMatrix" localSheetId="48">'[10]Capex MX'!#REF!</definedName>
    <definedName name="UrbanizationMatrix" localSheetId="49">'[10]Capex MX'!#REF!</definedName>
    <definedName name="UrbanizationMatrix">'[10]Capex MX'!#REF!</definedName>
    <definedName name="UrbanizationMX" localSheetId="30">'[10]Capex MX'!#REF!</definedName>
    <definedName name="UrbanizationMX" localSheetId="41">'[10]Capex MX'!#REF!</definedName>
    <definedName name="UrbanizationMX" localSheetId="47">'[10]Capex MX'!#REF!</definedName>
    <definedName name="UrbanizationMX" localSheetId="48">'[10]Capex MX'!#REF!</definedName>
    <definedName name="UrbanizationMX" localSheetId="49">'[10]Capex MX'!#REF!</definedName>
    <definedName name="UrbanizationMX">'[10]Capex MX'!#REF!</definedName>
    <definedName name="VATCompensationArray" localSheetId="30">'[10]CF Single Asset'!#REF!</definedName>
    <definedName name="VATCompensationArray" localSheetId="41">'[10]CF Single Asset'!#REF!</definedName>
    <definedName name="VATCompensationArray" localSheetId="47">'[10]CF Single Asset'!#REF!</definedName>
    <definedName name="VATCompensationArray" localSheetId="48">'[10]CF Single Asset'!#REF!</definedName>
    <definedName name="VATCompensationArray" localSheetId="49">'[10]CF Single Asset'!#REF!</definedName>
    <definedName name="VATCompensationArray">'[10]CF Single Asset'!#REF!</definedName>
    <definedName name="VATCompensationMatrix" localSheetId="30">#REF!</definedName>
    <definedName name="VATCompensationMatrix" localSheetId="41">#REF!</definedName>
    <definedName name="VATCompensationMatrix" localSheetId="47">#REF!</definedName>
    <definedName name="VATCompensationMatrix" localSheetId="48">#REF!</definedName>
    <definedName name="VATCompensationMatrix" localSheetId="49">#REF!</definedName>
    <definedName name="VATCompensationMatrix">#REF!</definedName>
    <definedName name="VATCompensationMX" localSheetId="30">#REF!</definedName>
    <definedName name="VATCompensationMX" localSheetId="41">#REF!</definedName>
    <definedName name="VATCompensationMX" localSheetId="47">#REF!</definedName>
    <definedName name="VATCompensationMX" localSheetId="48">#REF!</definedName>
    <definedName name="VATCompensationMX" localSheetId="49">#REF!</definedName>
    <definedName name="VATCompensationMX">#REF!</definedName>
    <definedName name="VATCostsArray" localSheetId="30">'[10]CF Single Asset'!#REF!</definedName>
    <definedName name="VATCostsArray" localSheetId="41">'[10]CF Single Asset'!#REF!</definedName>
    <definedName name="VATCostsArray" localSheetId="47">'[10]CF Single Asset'!#REF!</definedName>
    <definedName name="VATCostsArray" localSheetId="48">'[10]CF Single Asset'!#REF!</definedName>
    <definedName name="VATCostsArray" localSheetId="49">'[10]CF Single Asset'!#REF!</definedName>
    <definedName name="VATCostsArray">'[10]CF Single Asset'!#REF!</definedName>
    <definedName name="VATCostsMatrix" localSheetId="30">#REF!</definedName>
    <definedName name="VATCostsMatrix" localSheetId="41">#REF!</definedName>
    <definedName name="VATCostsMatrix" localSheetId="47">#REF!</definedName>
    <definedName name="VATCostsMatrix" localSheetId="48">#REF!</definedName>
    <definedName name="VATCostsMatrix" localSheetId="49">#REF!</definedName>
    <definedName name="VATCostsMatrix">#REF!</definedName>
    <definedName name="VATCostsMX" localSheetId="30">#REF!</definedName>
    <definedName name="VATCostsMX" localSheetId="41">#REF!</definedName>
    <definedName name="VATCostsMX" localSheetId="47">#REF!</definedName>
    <definedName name="VATCostsMX" localSheetId="48">#REF!</definedName>
    <definedName name="VATCostsMX" localSheetId="49">#REF!</definedName>
    <definedName name="VATCostsMX">#REF!</definedName>
    <definedName name="VATRevenuesArray" localSheetId="30">'[10]CF Single Asset'!#REF!</definedName>
    <definedName name="VATRevenuesArray" localSheetId="41">'[10]CF Single Asset'!#REF!</definedName>
    <definedName name="VATRevenuesArray" localSheetId="47">'[10]CF Single Asset'!#REF!</definedName>
    <definedName name="VATRevenuesArray" localSheetId="48">'[10]CF Single Asset'!#REF!</definedName>
    <definedName name="VATRevenuesArray" localSheetId="49">'[10]CF Single Asset'!#REF!</definedName>
    <definedName name="VATRevenuesArray">'[10]CF Single Asset'!#REF!</definedName>
    <definedName name="VATRevenuesMatrix" localSheetId="30">#REF!</definedName>
    <definedName name="VATRevenuesMatrix" localSheetId="41">#REF!</definedName>
    <definedName name="VATRevenuesMatrix" localSheetId="47">#REF!</definedName>
    <definedName name="VATRevenuesMatrix" localSheetId="48">#REF!</definedName>
    <definedName name="VATRevenuesMatrix" localSheetId="49">#REF!</definedName>
    <definedName name="VATRevenuesMatrix">#REF!</definedName>
    <definedName name="VATRevenuesMX" localSheetId="30">#REF!</definedName>
    <definedName name="VATRevenuesMX" localSheetId="41">#REF!</definedName>
    <definedName name="VATRevenuesMX" localSheetId="47">#REF!</definedName>
    <definedName name="VATRevenuesMX" localSheetId="48">#REF!</definedName>
    <definedName name="VATRevenuesMX" localSheetId="49">#REF!</definedName>
    <definedName name="VATRevenuesMX">#REF!</definedName>
    <definedName name="w" hidden="1">{#N/A,#N/A,FALSE,"BANNERS";#N/A,#N/A,FALSE,"Market";#N/A,#N/A,FALSE,"# of POP MAN";#N/A,#N/A,FALSE,"Penet Input";#N/A,#N/A,FALSE,"Tel Rev";#N/A,#N/A,FALSE,"Invest";#N/A,#N/A,FALSE,"Op Cost1";#N/A,#N/A,FALSE,"Op Cost2";#N/A,#N/A,FALSE,"Oth_&amp;_Tot_Revenues";#N/A,#N/A,FALSE,"Fin Mod";#N/A,#N/A,FALSE,"P&amp;E Burocrat";#N/A,#N/A,FALSE,"cash flow"}</definedName>
    <definedName name="WirelessGroup">#N/A</definedName>
    <definedName name="Wohnenfläche">[0]!Wohnenfläche</definedName>
    <definedName name="Wohnenflächefrei">[0]!Wohnenflächefrei</definedName>
    <definedName name="wrn.AnnualRentRoll." hidden="1">{"AnnualRentRollPg1",#N/A,FALSE,"RentRoll";"AnnualRentRollPg2",#N/A,FALSE,"RentRoll"}</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Danilo." hidden="1">{#N/A,#N/A,TRUE,"Main Issues";#N/A,#N/A,TRUE,"Income statement ($)"}</definedName>
    <definedName name="wrn.ExitAndSalesAssumptions." hidden="1">{#N/A,#N/A,FALSE,"ExitStrategy"}</definedName>
    <definedName name="wrn.LoanInformation." hidden="1">{"LoanSchedule",#N/A,FALSE,"LoanAssumptions";"LoanAssumptions",#N/A,FALSE,"LoanAssumptions"}</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odello." hidden="1">{#N/A,#N/A,TRUE,"Proposal";#N/A,#N/A,TRUE,"Assumptions";#N/A,#N/A,TRUE,"Net Income";#N/A,#N/A,TRUE,"Balsheet";#N/A,#N/A,TRUE,"Capex";#N/A,#N/A,TRUE,"Volumes";#N/A,#N/A,TRUE,"Revenues";#N/A,#N/A,TRUE,"Var.Costs";#N/A,#N/A,TRUE,"Personnel";#N/A,#N/A,TRUE,"Other costs";#N/A,#N/A,TRUE,"MKTG and G&amp;A"}</definedName>
    <definedName name="wrn.MonthlyRentRoll." hidden="1">{"MonthlyRentRoll",#N/A,FALSE,"RentRoll"}</definedName>
    <definedName name="wrn.OperatingAssumtions." hidden="1">{#N/A,#N/A,FALSE,"OperatingAssumptions"}</definedName>
    <definedName name="wrn.pr3sty." hidden="1">{#N/A,#N/A,FALSE,"intag";#N/A,#N/A,FALSE,"budg";#N/A,#N/A,FALSE,"samtl"}</definedName>
    <definedName name="wrn.Presentation." hidden="1">{#N/A,#N/A,TRUE,"Summary";#N/A,#N/A,TRUE,"ExitStrategy";"SalesAndConstruction",#N/A,TRUE,"cs";#N/A,#N/A,TRUE,"OperatingAssumptions";"PresentationRentRoll",#N/A,TRUE,"RentRoll"}</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opertyInformation." hidden="1">{#N/A,#N/A,FALSE,"PropertyInfo"}</definedName>
    <definedName name="wrn.Summary." hidden="1">{#N/A,#N/A,FALSE,"Summary"}</definedName>
    <definedName name="Z_9F49EFD0_B61E_11D4_B53D_00508B6D6371_.wvu.PrintArea" localSheetId="30" hidden="1">#REF!</definedName>
    <definedName name="Z_9F49EFD0_B61E_11D4_B53D_00508B6D6371_.wvu.PrintArea" localSheetId="41" hidden="1">#REF!</definedName>
    <definedName name="Z_9F49EFD0_B61E_11D4_B53D_00508B6D6371_.wvu.PrintArea" localSheetId="47" hidden="1">#REF!</definedName>
    <definedName name="Z_9F49EFD0_B61E_11D4_B53D_00508B6D6371_.wvu.PrintArea" localSheetId="48" hidden="1">#REF!</definedName>
    <definedName name="Z_9F49EFD0_B61E_11D4_B53D_00508B6D6371_.wvu.PrintArea" localSheetId="49" hidden="1">#REF!</definedName>
    <definedName name="Z_9F49EFD0_B61E_11D4_B53D_00508B6D6371_.wvu.PrintArea" localSheetId="6" hidden="1">#REF!</definedName>
    <definedName name="Z_9F49EFD0_B61E_11D4_B53D_00508B6D6371_.wvu.PrintArea" hidden="1">#REF!</definedName>
    <definedName name="Z_CC33FC66_6A0B_11D5_B60C_00508B6D6371_.wvu.PrintArea" localSheetId="30" hidden="1">#REF!</definedName>
    <definedName name="Z_CC33FC66_6A0B_11D5_B60C_00508B6D6371_.wvu.PrintArea" localSheetId="41" hidden="1">#REF!</definedName>
    <definedName name="Z_CC33FC66_6A0B_11D5_B60C_00508B6D6371_.wvu.PrintArea" localSheetId="47" hidden="1">#REF!</definedName>
    <definedName name="Z_CC33FC66_6A0B_11D5_B60C_00508B6D6371_.wvu.PrintArea" localSheetId="48" hidden="1">#REF!</definedName>
    <definedName name="Z_CC33FC66_6A0B_11D5_B60C_00508B6D6371_.wvu.PrintArea" localSheetId="49" hidden="1">#REF!</definedName>
    <definedName name="Z_CC33FC66_6A0B_11D5_B60C_00508B6D6371_.wvu.PrintArea" localSheetId="6" hidden="1">#REF!</definedName>
    <definedName name="Z_CC33FC66_6A0B_11D5_B60C_00508B6D6371_.wvu.PrintArea" hidden="1">#REF!</definedName>
    <definedName name="Z_CC33FC66_6A0B_11D5_B60C_00508B6D6371_.wvu.Rows" localSheetId="30" hidden="1">#REF!</definedName>
    <definedName name="Z_CC33FC66_6A0B_11D5_B60C_00508B6D6371_.wvu.Rows" localSheetId="41" hidden="1">#REF!</definedName>
    <definedName name="Z_CC33FC66_6A0B_11D5_B60C_00508B6D6371_.wvu.Rows" localSheetId="47" hidden="1">#REF!</definedName>
    <definedName name="Z_CC33FC66_6A0B_11D5_B60C_00508B6D6371_.wvu.Rows" localSheetId="48" hidden="1">#REF!</definedName>
    <definedName name="Z_CC33FC66_6A0B_11D5_B60C_00508B6D6371_.wvu.Rows" localSheetId="49" hidden="1">#REF!</definedName>
    <definedName name="Z_CC33FC66_6A0B_11D5_B60C_00508B6D6371_.wvu.Rows" localSheetId="6" hidden="1">#REF!</definedName>
    <definedName name="Z_CC33FC66_6A0B_11D5_B60C_00508B6D6371_.wvu.Rows" hidden="1">#REF!</definedName>
    <definedName name="Z_E7F0564E_5E37_456F_AE83_606CD2E00250_.wvu.PrintArea" localSheetId="30" hidden="1">#REF!</definedName>
    <definedName name="Z_E7F0564E_5E37_456F_AE83_606CD2E00250_.wvu.PrintArea" localSheetId="41" hidden="1">#REF!</definedName>
    <definedName name="Z_E7F0564E_5E37_456F_AE83_606CD2E00250_.wvu.PrintArea" localSheetId="47" hidden="1">#REF!</definedName>
    <definedName name="Z_E7F0564E_5E37_456F_AE83_606CD2E00250_.wvu.PrintArea" localSheetId="48" hidden="1">#REF!</definedName>
    <definedName name="Z_E7F0564E_5E37_456F_AE83_606CD2E00250_.wvu.PrintArea" localSheetId="49" hidden="1">#REF!</definedName>
    <definedName name="Z_E7F0564E_5E37_456F_AE83_606CD2E00250_.wvu.PrintArea" localSheetId="6" hidden="1">#REF!</definedName>
    <definedName name="Z_E7F0564E_5E37_456F_AE83_606CD2E00250_.wvu.PrintArea" hidden="1">#REF!</definedName>
    <definedName name="Z_E882445E_5FB6_4C30_8336_5811252D8A2F_.wvu.Cols" localSheetId="30" hidden="1">#REF!</definedName>
    <definedName name="Z_E882445E_5FB6_4C30_8336_5811252D8A2F_.wvu.Cols" localSheetId="41" hidden="1">#REF!</definedName>
    <definedName name="Z_E882445E_5FB6_4C30_8336_5811252D8A2F_.wvu.Cols" localSheetId="47" hidden="1">#REF!</definedName>
    <definedName name="Z_E882445E_5FB6_4C30_8336_5811252D8A2F_.wvu.Cols" localSheetId="48" hidden="1">#REF!</definedName>
    <definedName name="Z_E882445E_5FB6_4C30_8336_5811252D8A2F_.wvu.Cols" localSheetId="49" hidden="1">#REF!</definedName>
    <definedName name="Z_E882445E_5FB6_4C30_8336_5811252D8A2F_.wvu.Cols" localSheetId="6" hidden="1">#REF!</definedName>
    <definedName name="Z_E882445E_5FB6_4C30_8336_5811252D8A2F_.wvu.Cols" hidden="1">#REF!</definedName>
    <definedName name="Z_E882445E_5FB6_4C30_8336_5811252D8A2F_.wvu.PrintArea" localSheetId="30" hidden="1">#REF!</definedName>
    <definedName name="Z_E882445E_5FB6_4C30_8336_5811252D8A2F_.wvu.PrintArea" localSheetId="41" hidden="1">#REF!</definedName>
    <definedName name="Z_E882445E_5FB6_4C30_8336_5811252D8A2F_.wvu.PrintArea" localSheetId="47" hidden="1">#REF!</definedName>
    <definedName name="Z_E882445E_5FB6_4C30_8336_5811252D8A2F_.wvu.PrintArea" localSheetId="48" hidden="1">#REF!</definedName>
    <definedName name="Z_E882445E_5FB6_4C30_8336_5811252D8A2F_.wvu.PrintArea" localSheetId="49" hidden="1">#REF!</definedName>
    <definedName name="Z_E882445E_5FB6_4C30_8336_5811252D8A2F_.wvu.PrintArea" localSheetId="6" hidden="1">#REF!</definedName>
    <definedName name="Z_E882445E_5FB6_4C30_8336_5811252D8A2F_.wvu.PrintArea" hidden="1">#REF!</definedName>
    <definedName name="Z_E882445E_5FB6_4C30_8336_5811252D8A2F_.wvu.Rows" localSheetId="30" hidden="1">#REF!</definedName>
    <definedName name="Z_E882445E_5FB6_4C30_8336_5811252D8A2F_.wvu.Rows" localSheetId="41" hidden="1">#REF!</definedName>
    <definedName name="Z_E882445E_5FB6_4C30_8336_5811252D8A2F_.wvu.Rows" localSheetId="47" hidden="1">#REF!</definedName>
    <definedName name="Z_E882445E_5FB6_4C30_8336_5811252D8A2F_.wvu.Rows" localSheetId="48" hidden="1">#REF!</definedName>
    <definedName name="Z_E882445E_5FB6_4C30_8336_5811252D8A2F_.wvu.Rows" localSheetId="49" hidden="1">#REF!</definedName>
    <definedName name="Z_E882445E_5FB6_4C30_8336_5811252D8A2F_.wvu.Rows" localSheetId="6" hidden="1">#REF!</definedName>
    <definedName name="Z_E882445E_5FB6_4C30_8336_5811252D8A2F_.wvu.Rows" hidden="1">#REF!</definedName>
    <definedName name="Z_F719EBF0_9D9C_4868_BFD4_00A1431132BC_.wvu.Cols" hidden="1">[20]TOTALE!$D$1:$U$65536,[20]TOTALE!$AD$1:$BG$65536</definedName>
    <definedName name="Z_F719EBF0_9D9C_4868_BFD4_00A1431132BC_.wvu.PrintTitles" hidden="1">[20]TOTALE!$C$1:$F$65536,[20]TOTALE!$A$2:$IV$3</definedName>
    <definedName name="zz" hidden="1">{#VALUE!,#N/A,FALSE,0}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4" i="185" l="1"/>
  <c r="E43" i="185"/>
  <c r="F47" i="185"/>
  <c r="F45" i="185"/>
  <c r="F44" i="185"/>
  <c r="F43" i="185"/>
  <c r="N41" i="185"/>
  <c r="M41" i="185"/>
  <c r="L41" i="185"/>
  <c r="K41" i="185"/>
  <c r="J41" i="185"/>
  <c r="I41" i="185"/>
  <c r="H41" i="185"/>
  <c r="G41" i="185"/>
  <c r="E39" i="185"/>
  <c r="N39" i="185"/>
  <c r="M39" i="185"/>
  <c r="L39" i="185"/>
  <c r="K39" i="185"/>
  <c r="J39" i="185"/>
  <c r="I39" i="185"/>
  <c r="H39" i="185"/>
  <c r="G39" i="185"/>
  <c r="N38" i="185"/>
  <c r="M38" i="185"/>
  <c r="L38" i="185"/>
  <c r="K38" i="185"/>
  <c r="J38" i="185"/>
  <c r="I38" i="185"/>
  <c r="H38" i="185"/>
  <c r="G38" i="185"/>
  <c r="N36" i="185"/>
  <c r="M36" i="185"/>
  <c r="L36" i="185"/>
  <c r="K36" i="185"/>
  <c r="J36" i="185"/>
  <c r="I36" i="185"/>
  <c r="H36" i="185"/>
  <c r="G36" i="185"/>
  <c r="E33" i="185"/>
  <c r="E32" i="185"/>
  <c r="N34" i="185"/>
  <c r="M34" i="185"/>
  <c r="L34" i="185"/>
  <c r="K34" i="185"/>
  <c r="J34" i="185"/>
  <c r="I34" i="185"/>
  <c r="H34" i="185"/>
  <c r="G34" i="185"/>
  <c r="N33" i="185"/>
  <c r="M33" i="185"/>
  <c r="L33" i="185"/>
  <c r="K33" i="185"/>
  <c r="J33" i="185"/>
  <c r="I33" i="185"/>
  <c r="H33" i="185"/>
  <c r="G33" i="185"/>
  <c r="N32" i="185"/>
  <c r="M32" i="185"/>
  <c r="L32" i="185"/>
  <c r="K32" i="185"/>
  <c r="J32" i="185"/>
  <c r="I32" i="185"/>
  <c r="H32" i="185"/>
  <c r="G32" i="185"/>
  <c r="N29" i="185"/>
  <c r="M29" i="185"/>
  <c r="L29" i="185"/>
  <c r="K29" i="185"/>
  <c r="J29" i="185"/>
  <c r="I29" i="185"/>
  <c r="H29" i="185"/>
  <c r="G29" i="185"/>
  <c r="N27" i="185"/>
  <c r="M27" i="185"/>
  <c r="L27" i="185"/>
  <c r="K27" i="185"/>
  <c r="J27" i="185"/>
  <c r="I27" i="185"/>
  <c r="H27" i="185"/>
  <c r="G27" i="185"/>
  <c r="N26" i="185"/>
  <c r="M26" i="185"/>
  <c r="L26" i="185"/>
  <c r="K26" i="185"/>
  <c r="J26" i="185"/>
  <c r="I26" i="185"/>
  <c r="H26" i="185"/>
  <c r="G26" i="185"/>
  <c r="N25" i="185"/>
  <c r="M25" i="185"/>
  <c r="L25" i="185"/>
  <c r="K25" i="185"/>
  <c r="J25" i="185"/>
  <c r="I25" i="185"/>
  <c r="H25" i="185"/>
  <c r="G25" i="185"/>
  <c r="E26" i="185"/>
  <c r="E25" i="185"/>
  <c r="E19" i="185"/>
  <c r="E18" i="185"/>
  <c r="E17" i="185"/>
  <c r="E16" i="185"/>
  <c r="E15" i="185"/>
  <c r="N22" i="185"/>
  <c r="M22" i="185"/>
  <c r="L22" i="185"/>
  <c r="K22" i="185"/>
  <c r="J22" i="185"/>
  <c r="I22" i="185"/>
  <c r="H22" i="185"/>
  <c r="G22" i="185"/>
  <c r="N20" i="185"/>
  <c r="M20" i="185"/>
  <c r="L20" i="185"/>
  <c r="K20" i="185"/>
  <c r="J20" i="185"/>
  <c r="I20" i="185"/>
  <c r="H20" i="185"/>
  <c r="G20" i="185"/>
  <c r="N19" i="185"/>
  <c r="M19" i="185"/>
  <c r="L19" i="185"/>
  <c r="K19" i="185"/>
  <c r="J19" i="185"/>
  <c r="I19" i="185"/>
  <c r="H19" i="185"/>
  <c r="G19" i="185"/>
  <c r="N18" i="185"/>
  <c r="M18" i="185"/>
  <c r="L18" i="185"/>
  <c r="K18" i="185"/>
  <c r="J18" i="185"/>
  <c r="I18" i="185"/>
  <c r="H18" i="185"/>
  <c r="G18" i="185"/>
  <c r="N17" i="185"/>
  <c r="M17" i="185"/>
  <c r="L17" i="185"/>
  <c r="K17" i="185"/>
  <c r="J17" i="185"/>
  <c r="I17" i="185"/>
  <c r="H17" i="185"/>
  <c r="G17" i="185"/>
  <c r="N16" i="185"/>
  <c r="M16" i="185"/>
  <c r="L16" i="185"/>
  <c r="K16" i="185"/>
  <c r="J16" i="185"/>
  <c r="I16" i="185"/>
  <c r="H16" i="185"/>
  <c r="G16" i="185"/>
  <c r="N15" i="185"/>
  <c r="M15" i="185"/>
  <c r="L15" i="185"/>
  <c r="K15" i="185"/>
  <c r="J15" i="185"/>
  <c r="I15" i="185"/>
  <c r="H15" i="185"/>
  <c r="G15" i="185"/>
  <c r="N12" i="185"/>
  <c r="M12" i="185"/>
  <c r="L12" i="185"/>
  <c r="K12" i="185"/>
  <c r="J12" i="185"/>
  <c r="I12" i="185"/>
  <c r="H12" i="185"/>
  <c r="G12" i="185"/>
  <c r="N10" i="185"/>
  <c r="M10" i="185"/>
  <c r="L10" i="185"/>
  <c r="K10" i="185"/>
  <c r="J10" i="185"/>
  <c r="I10" i="185"/>
  <c r="H10" i="185"/>
  <c r="G10" i="185"/>
  <c r="N8" i="185"/>
  <c r="M8" i="185"/>
  <c r="L8" i="185"/>
  <c r="K8" i="185"/>
  <c r="J8" i="185"/>
  <c r="I8" i="185"/>
  <c r="H8" i="185"/>
  <c r="G8" i="185"/>
  <c r="E7" i="185"/>
  <c r="E6" i="185"/>
  <c r="N7" i="185"/>
  <c r="M7" i="185"/>
  <c r="L6" i="185"/>
  <c r="K6" i="185"/>
  <c r="J6" i="185"/>
  <c r="I6" i="185"/>
  <c r="H6" i="185"/>
  <c r="G6" i="185"/>
  <c r="M111" i="190"/>
  <c r="L111" i="190"/>
  <c r="K111" i="190"/>
  <c r="J111" i="190"/>
  <c r="I111" i="190"/>
  <c r="H111" i="190"/>
  <c r="G111" i="190"/>
  <c r="F111" i="190"/>
  <c r="H120" i="190"/>
  <c r="I120" i="190" s="1"/>
  <c r="J120" i="190" s="1"/>
  <c r="K120" i="190" s="1"/>
  <c r="L120" i="190" s="1"/>
  <c r="M120" i="190" s="1"/>
  <c r="G120" i="190"/>
  <c r="E108" i="190"/>
  <c r="E107" i="190"/>
  <c r="K107" i="190"/>
  <c r="J107" i="190"/>
  <c r="F98" i="190"/>
  <c r="E98" i="190"/>
  <c r="F114" i="190"/>
  <c r="D62" i="190"/>
  <c r="D60" i="190"/>
  <c r="E54" i="190"/>
  <c r="E66" i="190"/>
  <c r="I8" i="138"/>
  <c r="H8" i="137"/>
  <c r="D18" i="89"/>
  <c r="D22" i="91"/>
  <c r="E7" i="7"/>
  <c r="F24" i="8"/>
  <c r="M22" i="8"/>
  <c r="D15" i="6"/>
  <c r="I14" i="6"/>
  <c r="F37" i="15"/>
  <c r="J8" i="16"/>
  <c r="G6" i="17"/>
  <c r="D8" i="17"/>
  <c r="GV8" i="18"/>
  <c r="F11" i="134"/>
  <c r="F9" i="104"/>
  <c r="G7" i="103"/>
  <c r="T46" i="132"/>
  <c r="F52" i="132"/>
  <c r="D31" i="175"/>
  <c r="M28" i="175"/>
  <c r="F6" i="176"/>
  <c r="F9" i="177"/>
  <c r="E14" i="178"/>
  <c r="G14" i="171"/>
  <c r="D7" i="174"/>
  <c r="G8" i="173"/>
  <c r="E6" i="172"/>
  <c r="E49" i="132" l="1"/>
  <c r="E48" i="132"/>
  <c r="F50" i="132"/>
  <c r="F49" i="132"/>
  <c r="F48" i="132"/>
  <c r="E44" i="132"/>
  <c r="E38" i="132"/>
  <c r="E37" i="132"/>
  <c r="T44" i="132"/>
  <c r="S44" i="132"/>
  <c r="R44" i="132"/>
  <c r="Q44" i="132"/>
  <c r="P44" i="132"/>
  <c r="O44" i="132"/>
  <c r="N44" i="132"/>
  <c r="M44" i="132"/>
  <c r="L44" i="132"/>
  <c r="K44" i="132"/>
  <c r="J44" i="132"/>
  <c r="I44" i="132"/>
  <c r="H44" i="132"/>
  <c r="G44" i="132"/>
  <c r="T43" i="132"/>
  <c r="S43" i="132"/>
  <c r="R43" i="132"/>
  <c r="Q43" i="132"/>
  <c r="P43" i="132"/>
  <c r="O43" i="132"/>
  <c r="N43" i="132"/>
  <c r="M43" i="132"/>
  <c r="L43" i="132"/>
  <c r="K43" i="132"/>
  <c r="J43" i="132"/>
  <c r="I43" i="132"/>
  <c r="H43" i="132"/>
  <c r="G43" i="132"/>
  <c r="S46" i="132"/>
  <c r="R46" i="132"/>
  <c r="Q46" i="132"/>
  <c r="P46" i="132"/>
  <c r="O46" i="132"/>
  <c r="N46" i="132"/>
  <c r="M46" i="132"/>
  <c r="L46" i="132"/>
  <c r="K46" i="132"/>
  <c r="J46" i="132"/>
  <c r="I46" i="132"/>
  <c r="H46" i="132"/>
  <c r="G46" i="132"/>
  <c r="T39" i="132"/>
  <c r="S39" i="132"/>
  <c r="S41" i="132" s="1"/>
  <c r="R39" i="132"/>
  <c r="R41" i="132" s="1"/>
  <c r="Q39" i="132"/>
  <c r="Q41" i="132" s="1"/>
  <c r="P39" i="132"/>
  <c r="O39" i="132"/>
  <c r="N39" i="132"/>
  <c r="M39" i="132"/>
  <c r="M41" i="132" s="1"/>
  <c r="L39" i="132"/>
  <c r="K39" i="132"/>
  <c r="J39" i="132"/>
  <c r="I39" i="132"/>
  <c r="I41" i="132" s="1"/>
  <c r="H39" i="132"/>
  <c r="K41" i="132"/>
  <c r="N41" i="132"/>
  <c r="T41" i="132"/>
  <c r="P41" i="132"/>
  <c r="L41" i="132"/>
  <c r="H41" i="132"/>
  <c r="G39" i="132"/>
  <c r="O41" i="132"/>
  <c r="J41" i="132"/>
  <c r="G41" i="132"/>
  <c r="T38" i="132"/>
  <c r="S38" i="132"/>
  <c r="R38" i="132"/>
  <c r="Q38" i="132"/>
  <c r="P38" i="132"/>
  <c r="O38" i="132"/>
  <c r="N38" i="132"/>
  <c r="M38" i="132"/>
  <c r="L38" i="132"/>
  <c r="K38" i="132"/>
  <c r="J38" i="132"/>
  <c r="I38" i="132"/>
  <c r="H38" i="132"/>
  <c r="G38" i="132"/>
  <c r="T37" i="132"/>
  <c r="S37" i="132"/>
  <c r="R37" i="132"/>
  <c r="Q37" i="132"/>
  <c r="P37" i="132"/>
  <c r="O37" i="132"/>
  <c r="N37" i="132"/>
  <c r="M37" i="132"/>
  <c r="L37" i="132"/>
  <c r="K37" i="132"/>
  <c r="J37" i="132"/>
  <c r="I37" i="132"/>
  <c r="H37" i="132"/>
  <c r="G37" i="132"/>
  <c r="S34" i="132"/>
  <c r="R34" i="132"/>
  <c r="Q34" i="132"/>
  <c r="P34" i="132"/>
  <c r="O34" i="132"/>
  <c r="N34" i="132"/>
  <c r="M34" i="132"/>
  <c r="L34" i="132"/>
  <c r="K34" i="132"/>
  <c r="J34" i="132"/>
  <c r="I34" i="132"/>
  <c r="H34" i="132"/>
  <c r="G34" i="132"/>
  <c r="S32" i="132"/>
  <c r="R32" i="132"/>
  <c r="Q32" i="132"/>
  <c r="P32" i="132"/>
  <c r="O32" i="132"/>
  <c r="N32" i="132"/>
  <c r="M32" i="132"/>
  <c r="L32" i="132"/>
  <c r="K32" i="132"/>
  <c r="J32" i="132"/>
  <c r="I32" i="132"/>
  <c r="H32" i="132"/>
  <c r="G32" i="132"/>
  <c r="S31" i="132"/>
  <c r="R31" i="132"/>
  <c r="Q31" i="132"/>
  <c r="P31" i="132"/>
  <c r="O31" i="132"/>
  <c r="N31" i="132"/>
  <c r="M31" i="132"/>
  <c r="L31" i="132"/>
  <c r="K31" i="132"/>
  <c r="J31" i="132"/>
  <c r="I31" i="132"/>
  <c r="H31" i="132"/>
  <c r="S30" i="132"/>
  <c r="R30" i="132"/>
  <c r="Q30" i="132"/>
  <c r="P30" i="132"/>
  <c r="O30" i="132"/>
  <c r="N30" i="132"/>
  <c r="M30" i="132"/>
  <c r="L30" i="132"/>
  <c r="K30" i="132"/>
  <c r="J30" i="132"/>
  <c r="I30" i="132"/>
  <c r="H30" i="132"/>
  <c r="S29" i="132"/>
  <c r="R29" i="132"/>
  <c r="Q29" i="132"/>
  <c r="P29" i="132"/>
  <c r="O29" i="132"/>
  <c r="N29" i="132"/>
  <c r="M29" i="132"/>
  <c r="L29" i="132"/>
  <c r="K29" i="132"/>
  <c r="J29" i="132"/>
  <c r="I29" i="132"/>
  <c r="H29" i="132"/>
  <c r="G31" i="132"/>
  <c r="G30" i="132"/>
  <c r="G29" i="132"/>
  <c r="S26" i="132"/>
  <c r="R26" i="132"/>
  <c r="Q26" i="132"/>
  <c r="P26" i="132"/>
  <c r="O26" i="132"/>
  <c r="N26" i="132"/>
  <c r="M26" i="132"/>
  <c r="L26" i="132"/>
  <c r="K26" i="132"/>
  <c r="J26" i="132"/>
  <c r="I26" i="132"/>
  <c r="H26" i="132"/>
  <c r="G26" i="132"/>
  <c r="R130" i="188"/>
  <c r="S130" i="188" s="1"/>
  <c r="P130" i="188"/>
  <c r="Q130" i="188" s="1"/>
  <c r="N130" i="188"/>
  <c r="O130" i="188" s="1"/>
  <c r="L130" i="188"/>
  <c r="M130" i="188" s="1"/>
  <c r="J130" i="188"/>
  <c r="K130" i="188" s="1"/>
  <c r="R129" i="188"/>
  <c r="S129" i="188" s="1"/>
  <c r="P129" i="188"/>
  <c r="Q129" i="188" s="1"/>
  <c r="N129" i="188"/>
  <c r="O129" i="188" s="1"/>
  <c r="L129" i="188"/>
  <c r="M129" i="188" s="1"/>
  <c r="J129" i="188"/>
  <c r="K129" i="188" s="1"/>
  <c r="H130" i="188"/>
  <c r="H129" i="188"/>
  <c r="F129" i="188"/>
  <c r="G19" i="132" s="1"/>
  <c r="E129" i="188"/>
  <c r="E130" i="188"/>
  <c r="F130" i="188"/>
  <c r="G20" i="132" s="1"/>
  <c r="S23" i="132"/>
  <c r="R23" i="132"/>
  <c r="Q23" i="132"/>
  <c r="P23" i="132"/>
  <c r="O23" i="132"/>
  <c r="N23" i="132"/>
  <c r="M23" i="132"/>
  <c r="L23" i="132"/>
  <c r="K23" i="132"/>
  <c r="J23" i="132"/>
  <c r="I23" i="132"/>
  <c r="H23" i="132"/>
  <c r="S22" i="132"/>
  <c r="R22" i="132"/>
  <c r="Q22" i="132"/>
  <c r="P22" i="132"/>
  <c r="O22" i="132"/>
  <c r="N22" i="132"/>
  <c r="M22" i="132"/>
  <c r="L22" i="132"/>
  <c r="K22" i="132"/>
  <c r="J22" i="132"/>
  <c r="I22" i="132"/>
  <c r="H22" i="132"/>
  <c r="S21" i="132"/>
  <c r="R21" i="132"/>
  <c r="Q21" i="132"/>
  <c r="P21" i="132"/>
  <c r="O21" i="132"/>
  <c r="N21" i="132"/>
  <c r="M21" i="132"/>
  <c r="L21" i="132"/>
  <c r="K21" i="132"/>
  <c r="J21" i="132"/>
  <c r="I21" i="132"/>
  <c r="H21" i="132"/>
  <c r="G23" i="132"/>
  <c r="G22" i="132"/>
  <c r="G21" i="132"/>
  <c r="E23" i="132"/>
  <c r="E22" i="132"/>
  <c r="E21" i="132"/>
  <c r="E20" i="132"/>
  <c r="E19" i="132"/>
  <c r="T16" i="132"/>
  <c r="S16" i="132"/>
  <c r="R16" i="132"/>
  <c r="Q16" i="132"/>
  <c r="P16" i="132"/>
  <c r="O16" i="132"/>
  <c r="N16" i="132"/>
  <c r="M16" i="132"/>
  <c r="L16" i="132"/>
  <c r="K16" i="132"/>
  <c r="J16" i="132"/>
  <c r="I16" i="132"/>
  <c r="H16" i="132"/>
  <c r="G16" i="132"/>
  <c r="T14" i="132"/>
  <c r="S14" i="132"/>
  <c r="R14" i="132"/>
  <c r="Q14" i="132"/>
  <c r="P14" i="132"/>
  <c r="O14" i="132"/>
  <c r="N14" i="132"/>
  <c r="M14" i="132"/>
  <c r="L14" i="132"/>
  <c r="K14" i="132"/>
  <c r="J14" i="132"/>
  <c r="I14" i="132"/>
  <c r="H14" i="132"/>
  <c r="G14" i="132"/>
  <c r="T12" i="132"/>
  <c r="S12" i="132"/>
  <c r="R12" i="132"/>
  <c r="Q12" i="132"/>
  <c r="P12" i="132"/>
  <c r="O12" i="132"/>
  <c r="N12" i="132"/>
  <c r="M12" i="132"/>
  <c r="L12" i="132"/>
  <c r="K12" i="132"/>
  <c r="J12" i="132"/>
  <c r="I12" i="132"/>
  <c r="H12" i="132"/>
  <c r="G12" i="132"/>
  <c r="T11" i="132"/>
  <c r="S11" i="132"/>
  <c r="R11" i="132"/>
  <c r="Q11" i="132"/>
  <c r="P11" i="132"/>
  <c r="O11" i="132"/>
  <c r="N11" i="132"/>
  <c r="M11" i="132"/>
  <c r="L11" i="132"/>
  <c r="K11" i="132"/>
  <c r="J11" i="132"/>
  <c r="I11" i="132"/>
  <c r="H11" i="132"/>
  <c r="G11" i="132"/>
  <c r="T10" i="132"/>
  <c r="S10" i="132"/>
  <c r="R10" i="132"/>
  <c r="Q10" i="132"/>
  <c r="P10" i="132"/>
  <c r="O10" i="132"/>
  <c r="N10" i="132"/>
  <c r="M10" i="132"/>
  <c r="L10" i="132"/>
  <c r="K10" i="132"/>
  <c r="J10" i="132"/>
  <c r="I10" i="132"/>
  <c r="H10" i="132"/>
  <c r="G10" i="132"/>
  <c r="T9" i="132"/>
  <c r="S9" i="132"/>
  <c r="R9" i="132"/>
  <c r="Q9" i="132"/>
  <c r="P9" i="132"/>
  <c r="O9" i="132"/>
  <c r="N9" i="132"/>
  <c r="M9" i="132"/>
  <c r="L9" i="132"/>
  <c r="K9" i="132"/>
  <c r="J9" i="132"/>
  <c r="I9" i="132"/>
  <c r="H9" i="132"/>
  <c r="G9" i="132"/>
  <c r="T8" i="132"/>
  <c r="S8" i="132"/>
  <c r="R8" i="132"/>
  <c r="Q8" i="132"/>
  <c r="P8" i="132"/>
  <c r="O8" i="132"/>
  <c r="N8" i="132"/>
  <c r="M8" i="132"/>
  <c r="L8" i="132"/>
  <c r="K8" i="132"/>
  <c r="J8" i="132"/>
  <c r="I8" i="132"/>
  <c r="H8" i="132"/>
  <c r="G8" i="132"/>
  <c r="T7" i="132"/>
  <c r="S7" i="132"/>
  <c r="R7" i="132"/>
  <c r="Q7" i="132"/>
  <c r="P7" i="132"/>
  <c r="O7" i="132"/>
  <c r="N7" i="132"/>
  <c r="M7" i="132"/>
  <c r="L7" i="132"/>
  <c r="K7" i="132"/>
  <c r="J7" i="132"/>
  <c r="I7" i="132"/>
  <c r="H7" i="132"/>
  <c r="G7" i="132"/>
  <c r="T6" i="132"/>
  <c r="S6" i="132"/>
  <c r="R6" i="132"/>
  <c r="Q6" i="132"/>
  <c r="P6" i="132"/>
  <c r="O6" i="132"/>
  <c r="N6" i="132"/>
  <c r="M6" i="132"/>
  <c r="L6" i="132"/>
  <c r="K6" i="132"/>
  <c r="J6" i="132"/>
  <c r="I6" i="132"/>
  <c r="H6" i="132"/>
  <c r="G6" i="132"/>
  <c r="F139" i="188"/>
  <c r="E139" i="188" s="1"/>
  <c r="E54" i="188"/>
  <c r="G69" i="188"/>
  <c r="G67" i="188"/>
  <c r="G68" i="188"/>
  <c r="G66" i="188"/>
  <c r="E70" i="188"/>
  <c r="F140" i="188" s="1"/>
  <c r="E69" i="188"/>
  <c r="E68" i="188"/>
  <c r="E67" i="188"/>
  <c r="E66" i="188"/>
  <c r="E11" i="190"/>
  <c r="E97" i="190"/>
  <c r="F97" i="190" s="1"/>
  <c r="E32" i="190"/>
  <c r="E23" i="190"/>
  <c r="E19" i="190"/>
  <c r="E14" i="188"/>
  <c r="E13" i="188"/>
  <c r="E12" i="188"/>
  <c r="E11" i="188"/>
  <c r="E32" i="188"/>
  <c r="E23" i="188"/>
  <c r="E19" i="188"/>
  <c r="E34" i="190" l="1"/>
  <c r="G24" i="132"/>
  <c r="E34" i="188"/>
  <c r="K88" i="190"/>
  <c r="J88" i="190"/>
  <c r="I88" i="190"/>
  <c r="H88" i="190"/>
  <c r="G88" i="190"/>
  <c r="F88" i="190"/>
  <c r="F71" i="190"/>
  <c r="D71" i="190"/>
  <c r="D74" i="190" s="1"/>
  <c r="D77" i="190" s="1"/>
  <c r="D81" i="190" s="1"/>
  <c r="D84" i="190" s="1"/>
  <c r="D88" i="190" s="1"/>
  <c r="E67" i="190"/>
  <c r="H63" i="190"/>
  <c r="J63" i="190" s="1"/>
  <c r="L63" i="190" s="1"/>
  <c r="M60" i="190"/>
  <c r="L60" i="190"/>
  <c r="K60" i="190"/>
  <c r="J60" i="190"/>
  <c r="I60" i="190"/>
  <c r="H60" i="190"/>
  <c r="G60" i="190"/>
  <c r="F60" i="190"/>
  <c r="G61" i="190" s="1"/>
  <c r="E100" i="190"/>
  <c r="E99" i="190"/>
  <c r="E101" i="190"/>
  <c r="E115" i="190"/>
  <c r="E114" i="190"/>
  <c r="G3" i="190"/>
  <c r="G114" i="190" s="1"/>
  <c r="G120" i="188"/>
  <c r="F120" i="188"/>
  <c r="F119" i="188"/>
  <c r="N118" i="188"/>
  <c r="M118" i="188"/>
  <c r="L118" i="188"/>
  <c r="K118" i="188"/>
  <c r="J118" i="188"/>
  <c r="I118" i="188"/>
  <c r="H118" i="188"/>
  <c r="G118" i="188"/>
  <c r="F118" i="188"/>
  <c r="H117" i="188"/>
  <c r="G117" i="188"/>
  <c r="F117" i="188"/>
  <c r="Q116" i="188"/>
  <c r="P116" i="188"/>
  <c r="O116" i="188"/>
  <c r="N116" i="188"/>
  <c r="M116" i="188"/>
  <c r="L116" i="188"/>
  <c r="K116" i="188"/>
  <c r="J116" i="188"/>
  <c r="I116" i="188"/>
  <c r="H116" i="188"/>
  <c r="G116" i="188"/>
  <c r="F116" i="188"/>
  <c r="M115" i="188"/>
  <c r="L115" i="188"/>
  <c r="K115" i="188"/>
  <c r="J115" i="188"/>
  <c r="I115" i="188"/>
  <c r="H115" i="188"/>
  <c r="G115" i="188"/>
  <c r="F115" i="188"/>
  <c r="C103" i="188"/>
  <c r="C102" i="188"/>
  <c r="C101" i="188"/>
  <c r="C100" i="188"/>
  <c r="C99" i="188"/>
  <c r="C98" i="188"/>
  <c r="F78" i="188"/>
  <c r="F92" i="188" s="1"/>
  <c r="F109" i="188" s="1"/>
  <c r="F77" i="188"/>
  <c r="G77" i="188" s="1"/>
  <c r="G91" i="188" s="1"/>
  <c r="G108" i="188" s="1"/>
  <c r="F76" i="188"/>
  <c r="F90" i="188" s="1"/>
  <c r="F107" i="188" s="1"/>
  <c r="F75" i="188"/>
  <c r="D75" i="188"/>
  <c r="D81" i="188" s="1"/>
  <c r="D89" i="188" s="1"/>
  <c r="D98" i="188" s="1"/>
  <c r="D106" i="188" s="1"/>
  <c r="D115" i="188" s="1"/>
  <c r="H70" i="188"/>
  <c r="I70" i="188" s="1"/>
  <c r="H69" i="188"/>
  <c r="H68" i="188"/>
  <c r="F68" i="188"/>
  <c r="H67" i="188"/>
  <c r="I67" i="188" s="1"/>
  <c r="F67" i="188"/>
  <c r="I66" i="188"/>
  <c r="F66" i="188"/>
  <c r="H63" i="188"/>
  <c r="J63" i="188" s="1"/>
  <c r="L63" i="188" s="1"/>
  <c r="N63" i="188" s="1"/>
  <c r="P63" i="188" s="1"/>
  <c r="R63" i="188" s="1"/>
  <c r="D62" i="188"/>
  <c r="S60" i="188"/>
  <c r="R60" i="188"/>
  <c r="Q60" i="188"/>
  <c r="P60" i="188"/>
  <c r="O60" i="188"/>
  <c r="N60" i="188"/>
  <c r="M60" i="188"/>
  <c r="L60" i="188"/>
  <c r="K60" i="188"/>
  <c r="J60" i="188"/>
  <c r="I60" i="188"/>
  <c r="H60" i="188"/>
  <c r="G60" i="188"/>
  <c r="F60" i="188"/>
  <c r="G61" i="188" s="1"/>
  <c r="D60" i="188"/>
  <c r="E132" i="188"/>
  <c r="E131" i="188"/>
  <c r="E133" i="188"/>
  <c r="E148" i="188"/>
  <c r="E147" i="188"/>
  <c r="H52" i="188"/>
  <c r="I52" i="188" s="1"/>
  <c r="G3" i="188"/>
  <c r="F100" i="190" l="1"/>
  <c r="H3" i="190"/>
  <c r="H3" i="188"/>
  <c r="H61" i="190"/>
  <c r="I61" i="190" s="1"/>
  <c r="J61" i="190" s="1"/>
  <c r="K61" i="190" s="1"/>
  <c r="L61" i="190" s="1"/>
  <c r="M61" i="190" s="1"/>
  <c r="F89" i="190"/>
  <c r="F108" i="190" s="1"/>
  <c r="F109" i="190" s="1"/>
  <c r="J89" i="190"/>
  <c r="J108" i="190" s="1"/>
  <c r="F91" i="188"/>
  <c r="F108" i="188" s="1"/>
  <c r="H61" i="188"/>
  <c r="I61" i="188" s="1"/>
  <c r="J61" i="188" s="1"/>
  <c r="K61" i="188" s="1"/>
  <c r="L61" i="188" s="1"/>
  <c r="M61" i="188" s="1"/>
  <c r="N61" i="188" s="1"/>
  <c r="O61" i="188" s="1"/>
  <c r="P61" i="188" s="1"/>
  <c r="Q61" i="188" s="1"/>
  <c r="R61" i="188" s="1"/>
  <c r="S61" i="188" s="1"/>
  <c r="G78" i="188"/>
  <c r="G92" i="188" s="1"/>
  <c r="G109" i="188" s="1"/>
  <c r="D76" i="188"/>
  <c r="D82" i="188" s="1"/>
  <c r="D90" i="188" s="1"/>
  <c r="D99" i="188" s="1"/>
  <c r="D107" i="188" s="1"/>
  <c r="D116" i="188" s="1"/>
  <c r="G129" i="188"/>
  <c r="H19" i="132" s="1"/>
  <c r="F66" i="190"/>
  <c r="I68" i="188"/>
  <c r="I66" i="190"/>
  <c r="I69" i="188"/>
  <c r="F69" i="188"/>
  <c r="E71" i="188"/>
  <c r="F132" i="188" s="1"/>
  <c r="F89" i="188"/>
  <c r="G75" i="188"/>
  <c r="G89" i="188" s="1"/>
  <c r="F52" i="188"/>
  <c r="F54" i="188"/>
  <c r="E154" i="188"/>
  <c r="J52" i="188"/>
  <c r="J54" i="188"/>
  <c r="H54" i="188"/>
  <c r="G130" i="188"/>
  <c r="H20" i="132" s="1"/>
  <c r="F147" i="188"/>
  <c r="F148" i="188" s="1"/>
  <c r="G147" i="188"/>
  <c r="G148" i="188" s="1"/>
  <c r="D77" i="188"/>
  <c r="D83" i="188" s="1"/>
  <c r="D91" i="188" s="1"/>
  <c r="D100" i="188" s="1"/>
  <c r="D108" i="188" s="1"/>
  <c r="D117" i="188" s="1"/>
  <c r="G71" i="188"/>
  <c r="G153" i="188"/>
  <c r="H153" i="188" s="1"/>
  <c r="F70" i="188"/>
  <c r="G76" i="188"/>
  <c r="G90" i="188" s="1"/>
  <c r="G107" i="188" s="1"/>
  <c r="H52" i="190"/>
  <c r="I52" i="190" s="1"/>
  <c r="H54" i="190"/>
  <c r="F52" i="190"/>
  <c r="F54" i="190"/>
  <c r="G67" i="190"/>
  <c r="F121" i="188"/>
  <c r="F141" i="188" s="1"/>
  <c r="F142" i="188" s="1"/>
  <c r="E121" i="190"/>
  <c r="G98" i="190"/>
  <c r="F77" i="190"/>
  <c r="G71" i="190"/>
  <c r="G77" i="190" s="1"/>
  <c r="J52" i="190"/>
  <c r="J54" i="190"/>
  <c r="G89" i="190"/>
  <c r="G108" i="190" s="1"/>
  <c r="G109" i="190" s="1"/>
  <c r="K89" i="190"/>
  <c r="K108" i="190" s="1"/>
  <c r="I89" i="190"/>
  <c r="I108" i="190" s="1"/>
  <c r="I109" i="190" s="1"/>
  <c r="H89" i="190"/>
  <c r="H108" i="190" s="1"/>
  <c r="H109" i="190" s="1"/>
  <c r="G97" i="190"/>
  <c r="H114" i="190" l="1"/>
  <c r="F115" i="190"/>
  <c r="F116" i="190" s="1"/>
  <c r="F124" i="190" s="1"/>
  <c r="G121" i="190"/>
  <c r="F121" i="190"/>
  <c r="H121" i="190"/>
  <c r="I121" i="190"/>
  <c r="I3" i="190"/>
  <c r="I114" i="190" s="1"/>
  <c r="I67" i="190"/>
  <c r="H24" i="132"/>
  <c r="H147" i="188"/>
  <c r="H148" i="188" s="1"/>
  <c r="H149" i="188" s="1"/>
  <c r="I3" i="188"/>
  <c r="G53" i="190"/>
  <c r="G100" i="190" s="1"/>
  <c r="G52" i="190"/>
  <c r="I57" i="188"/>
  <c r="I54" i="188"/>
  <c r="J58" i="188" s="1"/>
  <c r="K58" i="188" s="1"/>
  <c r="H154" i="188"/>
  <c r="G154" i="188"/>
  <c r="F154" i="188"/>
  <c r="K54" i="190"/>
  <c r="L54" i="190"/>
  <c r="M54" i="190"/>
  <c r="G84" i="190"/>
  <c r="P54" i="188"/>
  <c r="L54" i="188"/>
  <c r="S54" i="188"/>
  <c r="O54" i="188"/>
  <c r="K54" i="188"/>
  <c r="R54" i="188"/>
  <c r="N54" i="188"/>
  <c r="Q54" i="188"/>
  <c r="M54" i="188"/>
  <c r="G54" i="188"/>
  <c r="H56" i="188" s="1"/>
  <c r="I56" i="188" s="1"/>
  <c r="G55" i="188"/>
  <c r="M52" i="190"/>
  <c r="K52" i="190"/>
  <c r="L52" i="190"/>
  <c r="I54" i="190"/>
  <c r="J58" i="190" s="1"/>
  <c r="K58" i="190" s="1"/>
  <c r="I57" i="190"/>
  <c r="G149" i="188"/>
  <c r="F149" i="188"/>
  <c r="S52" i="188"/>
  <c r="O52" i="188"/>
  <c r="K52" i="188"/>
  <c r="R52" i="188"/>
  <c r="N52" i="188"/>
  <c r="Q52" i="188"/>
  <c r="M52" i="188"/>
  <c r="L52" i="188"/>
  <c r="P52" i="188"/>
  <c r="G52" i="188"/>
  <c r="G53" i="188"/>
  <c r="G106" i="188"/>
  <c r="F95" i="188"/>
  <c r="F124" i="188" s="1"/>
  <c r="F106" i="188"/>
  <c r="F112" i="188" s="1"/>
  <c r="F125" i="188" s="1"/>
  <c r="F84" i="190"/>
  <c r="G115" i="190"/>
  <c r="G116" i="190" s="1"/>
  <c r="G54" i="190"/>
  <c r="H56" i="190" s="1"/>
  <c r="I56" i="190" s="1"/>
  <c r="G55" i="190"/>
  <c r="D78" i="188"/>
  <c r="D84" i="188" s="1"/>
  <c r="D92" i="188" s="1"/>
  <c r="D101" i="188" s="1"/>
  <c r="D109" i="188" s="1"/>
  <c r="D118" i="188" s="1"/>
  <c r="I71" i="188"/>
  <c r="G124" i="190" l="1"/>
  <c r="J121" i="190"/>
  <c r="H115" i="190"/>
  <c r="H116" i="190"/>
  <c r="H124" i="190" s="1"/>
  <c r="J3" i="190"/>
  <c r="H157" i="188"/>
  <c r="G140" i="188"/>
  <c r="G85" i="188"/>
  <c r="G132" i="188"/>
  <c r="I153" i="188"/>
  <c r="I154" i="188" s="1"/>
  <c r="F157" i="188"/>
  <c r="G157" i="188"/>
  <c r="I147" i="188"/>
  <c r="J3" i="188"/>
  <c r="F126" i="188"/>
  <c r="F78" i="190"/>
  <c r="L58" i="190"/>
  <c r="M58" i="190" s="1"/>
  <c r="G85" i="190"/>
  <c r="G93" i="190" s="1"/>
  <c r="J57" i="190"/>
  <c r="K57" i="190" s="1"/>
  <c r="L57" i="190" s="1"/>
  <c r="M57" i="190" s="1"/>
  <c r="H55" i="190"/>
  <c r="J56" i="190"/>
  <c r="K56" i="190" s="1"/>
  <c r="L56" i="190" s="1"/>
  <c r="M56" i="190" s="1"/>
  <c r="H53" i="188"/>
  <c r="H55" i="188"/>
  <c r="H77" i="188" s="1"/>
  <c r="J56" i="188"/>
  <c r="K56" i="188" s="1"/>
  <c r="L56" i="188" s="1"/>
  <c r="M56" i="188" s="1"/>
  <c r="N56" i="188" s="1"/>
  <c r="O56" i="188" s="1"/>
  <c r="P56" i="188" s="1"/>
  <c r="Q56" i="188" s="1"/>
  <c r="R56" i="188" s="1"/>
  <c r="S56" i="188" s="1"/>
  <c r="F131" i="188"/>
  <c r="F85" i="190"/>
  <c r="G78" i="190"/>
  <c r="G92" i="190" s="1"/>
  <c r="J57" i="188"/>
  <c r="K57" i="188" s="1"/>
  <c r="L57" i="188" s="1"/>
  <c r="M57" i="188" s="1"/>
  <c r="N57" i="188" s="1"/>
  <c r="O57" i="188" s="1"/>
  <c r="P57" i="188" s="1"/>
  <c r="Q57" i="188" s="1"/>
  <c r="R57" i="188" s="1"/>
  <c r="S57" i="188" s="1"/>
  <c r="D93" i="188"/>
  <c r="D102" i="188" s="1"/>
  <c r="D110" i="188" s="1"/>
  <c r="D119" i="188" s="1"/>
  <c r="L58" i="188"/>
  <c r="M58" i="188" s="1"/>
  <c r="N58" i="188" s="1"/>
  <c r="O58" i="188" s="1"/>
  <c r="P58" i="188" s="1"/>
  <c r="Q58" i="188" s="1"/>
  <c r="R58" i="188" s="1"/>
  <c r="S58" i="188" s="1"/>
  <c r="H53" i="190"/>
  <c r="H100" i="190" l="1"/>
  <c r="H98" i="190"/>
  <c r="J114" i="190"/>
  <c r="K121" i="190"/>
  <c r="K3" i="190"/>
  <c r="K114" i="190" s="1"/>
  <c r="I115" i="190"/>
  <c r="I116" i="190" s="1"/>
  <c r="I53" i="190"/>
  <c r="I100" i="190" s="1"/>
  <c r="H97" i="190"/>
  <c r="I98" i="190"/>
  <c r="F93" i="190"/>
  <c r="F92" i="190"/>
  <c r="G94" i="190"/>
  <c r="I53" i="188"/>
  <c r="H86" i="188"/>
  <c r="H132" i="188"/>
  <c r="I148" i="188"/>
  <c r="I149" i="188" s="1"/>
  <c r="I157" i="188" s="1"/>
  <c r="K3" i="188"/>
  <c r="J147" i="188"/>
  <c r="J148" i="188" s="1"/>
  <c r="J149" i="188" s="1"/>
  <c r="J153" i="188"/>
  <c r="J154" i="188" s="1"/>
  <c r="H71" i="190"/>
  <c r="I71" i="190" s="1"/>
  <c r="I77" i="190" s="1"/>
  <c r="I55" i="190"/>
  <c r="J55" i="190" s="1"/>
  <c r="H75" i="188"/>
  <c r="H89" i="188" s="1"/>
  <c r="I55" i="188"/>
  <c r="J55" i="188" s="1"/>
  <c r="H78" i="188"/>
  <c r="H92" i="188" s="1"/>
  <c r="H109" i="188" s="1"/>
  <c r="H76" i="188"/>
  <c r="H90" i="188" s="1"/>
  <c r="H107" i="188" s="1"/>
  <c r="F133" i="188"/>
  <c r="F134" i="188" s="1"/>
  <c r="H91" i="188"/>
  <c r="H108" i="188" s="1"/>
  <c r="I77" i="188"/>
  <c r="G119" i="188"/>
  <c r="G121" i="188" s="1"/>
  <c r="G141" i="188" s="1"/>
  <c r="G142" i="188" s="1"/>
  <c r="H119" i="188"/>
  <c r="G93" i="188"/>
  <c r="Q85" i="188"/>
  <c r="M85" i="188"/>
  <c r="I85" i="188"/>
  <c r="K85" i="188"/>
  <c r="O85" i="188"/>
  <c r="S85" i="188"/>
  <c r="S93" i="188" s="1"/>
  <c r="S110" i="188" s="1"/>
  <c r="H85" i="188"/>
  <c r="H93" i="188" s="1"/>
  <c r="H110" i="188" s="1"/>
  <c r="D94" i="188"/>
  <c r="D103" i="188" s="1"/>
  <c r="D111" i="188" s="1"/>
  <c r="D120" i="188" s="1"/>
  <c r="G99" i="190"/>
  <c r="I124" i="190" l="1"/>
  <c r="J115" i="190"/>
  <c r="J116" i="190" s="1"/>
  <c r="L121" i="190"/>
  <c r="L3" i="190"/>
  <c r="J53" i="190"/>
  <c r="F94" i="190"/>
  <c r="H77" i="190"/>
  <c r="H84" i="190" s="1"/>
  <c r="F99" i="190"/>
  <c r="I129" i="188"/>
  <c r="J19" i="132" s="1"/>
  <c r="I19" i="132"/>
  <c r="I130" i="188"/>
  <c r="J20" i="132" s="1"/>
  <c r="J24" i="132" s="1"/>
  <c r="I20" i="132"/>
  <c r="J53" i="188"/>
  <c r="I83" i="188"/>
  <c r="I132" i="188"/>
  <c r="J157" i="188"/>
  <c r="K147" i="188"/>
  <c r="K148" i="188" s="1"/>
  <c r="K149" i="188" s="1"/>
  <c r="K153" i="188"/>
  <c r="K154" i="188" s="1"/>
  <c r="L3" i="188"/>
  <c r="F136" i="188"/>
  <c r="F144" i="188" s="1"/>
  <c r="I75" i="188"/>
  <c r="I89" i="188" s="1"/>
  <c r="I106" i="188" s="1"/>
  <c r="J75" i="188"/>
  <c r="J89" i="188" s="1"/>
  <c r="I78" i="188"/>
  <c r="I92" i="188" s="1"/>
  <c r="I109" i="188" s="1"/>
  <c r="K55" i="190"/>
  <c r="L55" i="190" s="1"/>
  <c r="L71" i="190" s="1"/>
  <c r="M71" i="190" s="1"/>
  <c r="J71" i="190"/>
  <c r="K71" i="190" s="1"/>
  <c r="K77" i="190" s="1"/>
  <c r="J78" i="188"/>
  <c r="J92" i="188" s="1"/>
  <c r="J109" i="188" s="1"/>
  <c r="I76" i="188"/>
  <c r="I90" i="188" s="1"/>
  <c r="I107" i="188" s="1"/>
  <c r="J77" i="188"/>
  <c r="K77" i="188" s="1"/>
  <c r="K55" i="188"/>
  <c r="L55" i="188" s="1"/>
  <c r="J76" i="188"/>
  <c r="K76" i="188" s="1"/>
  <c r="K90" i="188" s="1"/>
  <c r="K107" i="188" s="1"/>
  <c r="J119" i="188"/>
  <c r="R85" i="188"/>
  <c r="R93" i="188" s="1"/>
  <c r="R110" i="188" s="1"/>
  <c r="Q93" i="188"/>
  <c r="Q110" i="188" s="1"/>
  <c r="O93" i="188"/>
  <c r="O110" i="188" s="1"/>
  <c r="P85" i="188"/>
  <c r="P93" i="188" s="1"/>
  <c r="P110" i="188" s="1"/>
  <c r="H106" i="188"/>
  <c r="I84" i="190"/>
  <c r="I93" i="188"/>
  <c r="I110" i="188" s="1"/>
  <c r="J85" i="188"/>
  <c r="I119" i="188"/>
  <c r="I97" i="190"/>
  <c r="G110" i="188"/>
  <c r="G112" i="188" s="1"/>
  <c r="G125" i="188" s="1"/>
  <c r="G95" i="188"/>
  <c r="G124" i="188" s="1"/>
  <c r="I120" i="188"/>
  <c r="H120" i="188"/>
  <c r="H121" i="188" s="1"/>
  <c r="H141" i="188" s="1"/>
  <c r="H142" i="188" s="1"/>
  <c r="P86" i="188"/>
  <c r="L86" i="188"/>
  <c r="J86" i="188"/>
  <c r="N86" i="188"/>
  <c r="I86" i="188"/>
  <c r="I94" i="188" s="1"/>
  <c r="I111" i="188" s="1"/>
  <c r="R86" i="188"/>
  <c r="H94" i="188"/>
  <c r="H111" i="188" s="1"/>
  <c r="K93" i="188"/>
  <c r="K110" i="188" s="1"/>
  <c r="L85" i="188"/>
  <c r="L93" i="188" s="1"/>
  <c r="L110" i="188" s="1"/>
  <c r="M93" i="188"/>
  <c r="M110" i="188" s="1"/>
  <c r="N85" i="188"/>
  <c r="N93" i="188" s="1"/>
  <c r="N110" i="188" s="1"/>
  <c r="L114" i="190" l="1"/>
  <c r="J109" i="190"/>
  <c r="J98" i="190"/>
  <c r="K98" i="190" s="1"/>
  <c r="J124" i="190"/>
  <c r="K115" i="190"/>
  <c r="K116" i="190" s="1"/>
  <c r="K124" i="190" s="1"/>
  <c r="F101" i="190"/>
  <c r="F102" i="190" s="1"/>
  <c r="F104" i="190" s="1"/>
  <c r="M121" i="190"/>
  <c r="M3" i="190"/>
  <c r="K53" i="190"/>
  <c r="J97" i="190"/>
  <c r="I24" i="132"/>
  <c r="K53" i="188"/>
  <c r="J132" i="188"/>
  <c r="K157" i="188"/>
  <c r="L147" i="188"/>
  <c r="L148" i="188" s="1"/>
  <c r="L149" i="188" s="1"/>
  <c r="L153" i="188"/>
  <c r="L154" i="188" s="1"/>
  <c r="M3" i="188"/>
  <c r="F151" i="188"/>
  <c r="F158" i="188" s="1"/>
  <c r="F156" i="188"/>
  <c r="G126" i="188"/>
  <c r="J90" i="188"/>
  <c r="J107" i="188" s="1"/>
  <c r="K75" i="188"/>
  <c r="K89" i="188" s="1"/>
  <c r="K106" i="188" s="1"/>
  <c r="K78" i="188"/>
  <c r="K92" i="188" s="1"/>
  <c r="K109" i="188" s="1"/>
  <c r="L75" i="188"/>
  <c r="M75" i="188" s="1"/>
  <c r="M89" i="188" s="1"/>
  <c r="M55" i="188"/>
  <c r="N55" i="188" s="1"/>
  <c r="O55" i="188" s="1"/>
  <c r="P55" i="188" s="1"/>
  <c r="M55" i="190"/>
  <c r="J77" i="190"/>
  <c r="J84" i="190" s="1"/>
  <c r="I85" i="190"/>
  <c r="I93" i="190" s="1"/>
  <c r="H78" i="190"/>
  <c r="I78" i="190"/>
  <c r="I92" i="190" s="1"/>
  <c r="H85" i="190"/>
  <c r="L77" i="188"/>
  <c r="M77" i="188" s="1"/>
  <c r="L76" i="188"/>
  <c r="M76" i="188" s="1"/>
  <c r="M90" i="188" s="1"/>
  <c r="M107" i="188" s="1"/>
  <c r="L78" i="188"/>
  <c r="M78" i="188" s="1"/>
  <c r="M92" i="188" s="1"/>
  <c r="M109" i="188" s="1"/>
  <c r="N119" i="188"/>
  <c r="K120" i="188"/>
  <c r="O119" i="188"/>
  <c r="I121" i="188"/>
  <c r="G101" i="190"/>
  <c r="G102" i="190" s="1"/>
  <c r="L94" i="188"/>
  <c r="L111" i="188" s="1"/>
  <c r="M86" i="188"/>
  <c r="M94" i="188" s="1"/>
  <c r="M111" i="188" s="1"/>
  <c r="J93" i="188"/>
  <c r="J110" i="188" s="1"/>
  <c r="R119" i="188"/>
  <c r="M119" i="188"/>
  <c r="K119" i="188"/>
  <c r="Q119" i="188"/>
  <c r="P119" i="188"/>
  <c r="I91" i="188"/>
  <c r="Q83" i="188"/>
  <c r="M83" i="188"/>
  <c r="K83" i="188"/>
  <c r="J117" i="188"/>
  <c r="O83" i="188"/>
  <c r="J83" i="188"/>
  <c r="J91" i="188" s="1"/>
  <c r="J108" i="188" s="1"/>
  <c r="S83" i="188"/>
  <c r="S91" i="188" s="1"/>
  <c r="S108" i="188" s="1"/>
  <c r="S119" i="188"/>
  <c r="J94" i="188"/>
  <c r="J111" i="188" s="1"/>
  <c r="K86" i="188"/>
  <c r="J120" i="188"/>
  <c r="J106" i="188"/>
  <c r="H95" i="188"/>
  <c r="N94" i="188"/>
  <c r="N111" i="188" s="1"/>
  <c r="O86" i="188"/>
  <c r="O94" i="188" s="1"/>
  <c r="O111" i="188" s="1"/>
  <c r="G131" i="188"/>
  <c r="R94" i="188"/>
  <c r="R111" i="188" s="1"/>
  <c r="S86" i="188"/>
  <c r="S94" i="188" s="1"/>
  <c r="S111" i="188" s="1"/>
  <c r="P94" i="188"/>
  <c r="P111" i="188" s="1"/>
  <c r="Q86" i="188"/>
  <c r="Q94" i="188" s="1"/>
  <c r="Q111" i="188" s="1"/>
  <c r="L119" i="188"/>
  <c r="K84" i="190"/>
  <c r="H112" i="188"/>
  <c r="L115" i="190"/>
  <c r="G104" i="190" l="1"/>
  <c r="L116" i="190"/>
  <c r="L124" i="190" s="1"/>
  <c r="K97" i="190"/>
  <c r="L53" i="190"/>
  <c r="H92" i="190"/>
  <c r="H93" i="190"/>
  <c r="I94" i="190"/>
  <c r="L19" i="132"/>
  <c r="K19" i="132"/>
  <c r="L20" i="132"/>
  <c r="K20" i="132"/>
  <c r="K24" i="132" s="1"/>
  <c r="H125" i="188"/>
  <c r="I141" i="188"/>
  <c r="H124" i="188"/>
  <c r="L53" i="188"/>
  <c r="K132" i="188"/>
  <c r="L157" i="188"/>
  <c r="M153" i="188"/>
  <c r="M154" i="188" s="1"/>
  <c r="M147" i="188"/>
  <c r="M148" i="188" s="1"/>
  <c r="M149" i="188" s="1"/>
  <c r="N3" i="188"/>
  <c r="L92" i="188"/>
  <c r="L109" i="188" s="1"/>
  <c r="N75" i="188"/>
  <c r="O75" i="188" s="1"/>
  <c r="L89" i="188"/>
  <c r="L106" i="188" s="1"/>
  <c r="N76" i="188"/>
  <c r="O76" i="188" s="1"/>
  <c r="O90" i="188" s="1"/>
  <c r="O107" i="188" s="1"/>
  <c r="N77" i="188"/>
  <c r="O77" i="188" s="1"/>
  <c r="N78" i="188"/>
  <c r="N92" i="188" s="1"/>
  <c r="N109" i="188" s="1"/>
  <c r="I99" i="190"/>
  <c r="K85" i="190"/>
  <c r="K93" i="190" s="1"/>
  <c r="J78" i="190"/>
  <c r="J92" i="190" s="1"/>
  <c r="K78" i="190"/>
  <c r="K92" i="190" s="1"/>
  <c r="J85" i="190"/>
  <c r="J93" i="190" s="1"/>
  <c r="L90" i="188"/>
  <c r="L107" i="188" s="1"/>
  <c r="N120" i="188"/>
  <c r="G133" i="188"/>
  <c r="G134" i="188" s="1"/>
  <c r="P76" i="188"/>
  <c r="Q55" i="188"/>
  <c r="R55" i="188" s="1"/>
  <c r="P77" i="188"/>
  <c r="Q77" i="188" s="1"/>
  <c r="P75" i="188"/>
  <c r="Q75" i="188" s="1"/>
  <c r="P78" i="188"/>
  <c r="Q78" i="188" s="1"/>
  <c r="K117" i="188"/>
  <c r="J112" i="188"/>
  <c r="J125" i="188" s="1"/>
  <c r="P83" i="188"/>
  <c r="P91" i="188" s="1"/>
  <c r="P108" i="188" s="1"/>
  <c r="O91" i="188"/>
  <c r="O108" i="188" s="1"/>
  <c r="M91" i="188"/>
  <c r="M108" i="188" s="1"/>
  <c r="N83" i="188"/>
  <c r="N91" i="188" s="1"/>
  <c r="N108" i="188" s="1"/>
  <c r="L117" i="188"/>
  <c r="M106" i="188"/>
  <c r="J95" i="188"/>
  <c r="J124" i="188" s="1"/>
  <c r="S120" i="188"/>
  <c r="J121" i="188"/>
  <c r="J141" i="188" s="1"/>
  <c r="J142" i="188" s="1"/>
  <c r="Q91" i="188"/>
  <c r="Q108" i="188" s="1"/>
  <c r="R83" i="188"/>
  <c r="R91" i="188" s="1"/>
  <c r="R108" i="188" s="1"/>
  <c r="P120" i="188"/>
  <c r="K94" i="188"/>
  <c r="K111" i="188" s="1"/>
  <c r="Q120" i="188"/>
  <c r="L120" i="188"/>
  <c r="O120" i="188"/>
  <c r="R120" i="188"/>
  <c r="M120" i="188"/>
  <c r="K91" i="188"/>
  <c r="L83" i="188"/>
  <c r="M117" i="188" s="1"/>
  <c r="I108" i="188"/>
  <c r="I112" i="188" s="1"/>
  <c r="I125" i="188" s="1"/>
  <c r="I95" i="188"/>
  <c r="I124" i="188" s="1"/>
  <c r="M53" i="190" l="1"/>
  <c r="M100" i="190" s="1"/>
  <c r="L98" i="190"/>
  <c r="M98" i="190" s="1"/>
  <c r="G118" i="190"/>
  <c r="G125" i="190" s="1"/>
  <c r="G123" i="190"/>
  <c r="F123" i="190"/>
  <c r="F118" i="190"/>
  <c r="K109" i="190"/>
  <c r="L97" i="190"/>
  <c r="M97" i="190" s="1"/>
  <c r="L74" i="190"/>
  <c r="L100" i="190"/>
  <c r="H99" i="190"/>
  <c r="H94" i="190"/>
  <c r="J94" i="190"/>
  <c r="K94" i="190"/>
  <c r="L24" i="132"/>
  <c r="H126" i="188"/>
  <c r="H131" i="188"/>
  <c r="I142" i="188"/>
  <c r="M157" i="188"/>
  <c r="M53" i="188"/>
  <c r="M140" i="188" s="1"/>
  <c r="L132" i="188"/>
  <c r="J126" i="188"/>
  <c r="N153" i="188"/>
  <c r="N154" i="188" s="1"/>
  <c r="N147" i="188"/>
  <c r="N148" i="188" s="1"/>
  <c r="N149" i="188" s="1"/>
  <c r="O3" i="188"/>
  <c r="G136" i="188"/>
  <c r="G144" i="188" s="1"/>
  <c r="I126" i="188"/>
  <c r="O78" i="188"/>
  <c r="N90" i="188"/>
  <c r="N107" i="188" s="1"/>
  <c r="J99" i="190"/>
  <c r="K99" i="190"/>
  <c r="O117" i="188"/>
  <c r="M95" i="188"/>
  <c r="M124" i="188" s="1"/>
  <c r="M112" i="188"/>
  <c r="M125" i="188" s="1"/>
  <c r="H133" i="188"/>
  <c r="H134" i="188" s="1"/>
  <c r="I131" i="188"/>
  <c r="K121" i="188"/>
  <c r="K141" i="188" s="1"/>
  <c r="K142" i="188" s="1"/>
  <c r="L91" i="188"/>
  <c r="J131" i="188"/>
  <c r="I101" i="190"/>
  <c r="I102" i="190" s="1"/>
  <c r="S55" i="188"/>
  <c r="R75" i="188"/>
  <c r="S75" i="188" s="1"/>
  <c r="R76" i="188"/>
  <c r="S76" i="188" s="1"/>
  <c r="R78" i="188"/>
  <c r="S78" i="188" s="1"/>
  <c r="R77" i="188"/>
  <c r="S77" i="188" s="1"/>
  <c r="L121" i="188"/>
  <c r="L141" i="188" s="1"/>
  <c r="L142" i="188" s="1"/>
  <c r="K108" i="188"/>
  <c r="K112" i="188" s="1"/>
  <c r="K95" i="188"/>
  <c r="K124" i="188" s="1"/>
  <c r="Q117" i="188"/>
  <c r="P117" i="188"/>
  <c r="S117" i="188"/>
  <c r="R117" i="188"/>
  <c r="N117" i="188"/>
  <c r="P90" i="188"/>
  <c r="P107" i="188" s="1"/>
  <c r="Q76" i="188"/>
  <c r="Q90" i="188" s="1"/>
  <c r="Q107" i="188" s="1"/>
  <c r="F125" i="190" l="1"/>
  <c r="H101" i="190"/>
  <c r="H102" i="190" s="1"/>
  <c r="I104" i="190"/>
  <c r="I123" i="190" s="1"/>
  <c r="K101" i="190"/>
  <c r="K102" i="190" s="1"/>
  <c r="K104" i="190" s="1"/>
  <c r="J101" i="190"/>
  <c r="J102" i="190" s="1"/>
  <c r="J104" i="190" s="1"/>
  <c r="N19" i="132"/>
  <c r="M19" i="132"/>
  <c r="N20" i="132"/>
  <c r="M20" i="132"/>
  <c r="M24" i="132" s="1"/>
  <c r="K125" i="188"/>
  <c r="K126" i="188" s="1"/>
  <c r="N53" i="188"/>
  <c r="M132" i="188"/>
  <c r="O153" i="188"/>
  <c r="O154" i="188" s="1"/>
  <c r="O147" i="188"/>
  <c r="O148" i="188" s="1"/>
  <c r="O149" i="188" s="1"/>
  <c r="P3" i="188"/>
  <c r="N157" i="188"/>
  <c r="G151" i="188"/>
  <c r="G158" i="188" s="1"/>
  <c r="G156" i="188"/>
  <c r="H136" i="188"/>
  <c r="M126" i="188"/>
  <c r="M133" i="188" s="1"/>
  <c r="M131" i="188"/>
  <c r="M121" i="188"/>
  <c r="I133" i="188"/>
  <c r="I134" i="188" s="1"/>
  <c r="I136" i="188" s="1"/>
  <c r="I144" i="188" s="1"/>
  <c r="L88" i="190"/>
  <c r="L89" i="190" s="1"/>
  <c r="M88" i="190"/>
  <c r="L77" i="190"/>
  <c r="M74" i="190"/>
  <c r="M77" i="190" s="1"/>
  <c r="L108" i="188"/>
  <c r="L112" i="188" s="1"/>
  <c r="L125" i="188" s="1"/>
  <c r="L95" i="188"/>
  <c r="L124" i="188" s="1"/>
  <c r="H104" i="190" l="1"/>
  <c r="J123" i="190"/>
  <c r="J118" i="190"/>
  <c r="J125" i="190" s="1"/>
  <c r="K118" i="190"/>
  <c r="K125" i="190" s="1"/>
  <c r="K123" i="190"/>
  <c r="I118" i="190"/>
  <c r="I125" i="190" s="1"/>
  <c r="L108" i="190"/>
  <c r="L109" i="190" s="1"/>
  <c r="N24" i="132"/>
  <c r="N140" i="188"/>
  <c r="N81" i="188"/>
  <c r="H144" i="188"/>
  <c r="H151" i="188" s="1"/>
  <c r="K131" i="188"/>
  <c r="M141" i="188"/>
  <c r="O53" i="188"/>
  <c r="O84" i="188" s="1"/>
  <c r="N132" i="188"/>
  <c r="Q3" i="188"/>
  <c r="P147" i="188"/>
  <c r="P148" i="188" s="1"/>
  <c r="P149" i="188" s="1"/>
  <c r="P153" i="188"/>
  <c r="P154" i="188" s="1"/>
  <c r="O157" i="188"/>
  <c r="I151" i="188"/>
  <c r="I158" i="188" s="1"/>
  <c r="I156" i="188"/>
  <c r="L126" i="188"/>
  <c r="L131" i="188"/>
  <c r="J133" i="188"/>
  <c r="J134" i="188" s="1"/>
  <c r="M84" i="190"/>
  <c r="M85" i="190" s="1"/>
  <c r="M93" i="190" s="1"/>
  <c r="M78" i="190"/>
  <c r="M92" i="190" s="1"/>
  <c r="M89" i="190"/>
  <c r="M108" i="190" s="1"/>
  <c r="M109" i="190" s="1"/>
  <c r="M134" i="188"/>
  <c r="L78" i="190"/>
  <c r="L84" i="190"/>
  <c r="L85" i="190" s="1"/>
  <c r="H118" i="190" l="1"/>
  <c r="H123" i="190"/>
  <c r="E109" i="190"/>
  <c r="E89" i="190"/>
  <c r="L93" i="190"/>
  <c r="E93" i="190" s="1"/>
  <c r="E85" i="190"/>
  <c r="L92" i="190"/>
  <c r="E92" i="190" s="1"/>
  <c r="E78" i="190"/>
  <c r="M94" i="190"/>
  <c r="H156" i="188"/>
  <c r="P19" i="132"/>
  <c r="O19" i="132"/>
  <c r="P20" i="132"/>
  <c r="O20" i="132"/>
  <c r="H158" i="188"/>
  <c r="M142" i="188"/>
  <c r="P53" i="188"/>
  <c r="O132" i="188"/>
  <c r="P157" i="188"/>
  <c r="Q147" i="188"/>
  <c r="Q148" i="188" s="1"/>
  <c r="Q149" i="188" s="1"/>
  <c r="R3" i="188"/>
  <c r="Q153" i="188"/>
  <c r="Q154" i="188" s="1"/>
  <c r="J136" i="188"/>
  <c r="M136" i="188"/>
  <c r="M144" i="188" s="1"/>
  <c r="L133" i="188"/>
  <c r="L134" i="188" s="1"/>
  <c r="K133" i="188"/>
  <c r="K134" i="188" s="1"/>
  <c r="N115" i="188"/>
  <c r="N121" i="188" s="1"/>
  <c r="O115" i="188"/>
  <c r="P81" i="188"/>
  <c r="O81" i="188"/>
  <c r="O89" i="188" s="1"/>
  <c r="R81" i="188"/>
  <c r="N89" i="188"/>
  <c r="M99" i="190"/>
  <c r="H125" i="190" l="1"/>
  <c r="L94" i="190"/>
  <c r="L99" i="190"/>
  <c r="O24" i="132"/>
  <c r="P24" i="132"/>
  <c r="N141" i="188"/>
  <c r="J144" i="188"/>
  <c r="J156" i="188" s="1"/>
  <c r="Q53" i="188"/>
  <c r="Q140" i="188" s="1"/>
  <c r="E140" i="188" s="1"/>
  <c r="P132" i="188"/>
  <c r="R147" i="188"/>
  <c r="R148" i="188" s="1"/>
  <c r="R149" i="188" s="1"/>
  <c r="S3" i="188"/>
  <c r="R153" i="188"/>
  <c r="R154" i="188" s="1"/>
  <c r="Q157" i="188"/>
  <c r="M151" i="188"/>
  <c r="M158" i="188" s="1"/>
  <c r="M156" i="188"/>
  <c r="L136" i="188"/>
  <c r="L144" i="188" s="1"/>
  <c r="K136" i="188"/>
  <c r="K144" i="188" s="1"/>
  <c r="L101" i="190"/>
  <c r="P115" i="188"/>
  <c r="N95" i="188"/>
  <c r="N106" i="188"/>
  <c r="N112" i="188" s="1"/>
  <c r="P89" i="188"/>
  <c r="Q81" i="188"/>
  <c r="Q115" i="188"/>
  <c r="O106" i="188"/>
  <c r="R89" i="188"/>
  <c r="S81" i="188"/>
  <c r="S89" i="188" s="1"/>
  <c r="P118" i="188"/>
  <c r="O118" i="188"/>
  <c r="O121" i="188" s="1"/>
  <c r="O141" i="188" s="1"/>
  <c r="O142" i="188" s="1"/>
  <c r="S84" i="188"/>
  <c r="S92" i="188" s="1"/>
  <c r="S109" i="188" s="1"/>
  <c r="P84" i="188"/>
  <c r="P92" i="188" s="1"/>
  <c r="P109" i="188" s="1"/>
  <c r="O92" i="188"/>
  <c r="O109" i="188" s="1"/>
  <c r="Q84" i="188"/>
  <c r="L102" i="190" l="1"/>
  <c r="L104" i="190" s="1"/>
  <c r="E94" i="190"/>
  <c r="R19" i="132"/>
  <c r="Q19" i="132"/>
  <c r="R20" i="132"/>
  <c r="Q20" i="132"/>
  <c r="Q24" i="132" s="1"/>
  <c r="N124" i="188"/>
  <c r="N125" i="188"/>
  <c r="J151" i="188"/>
  <c r="N142" i="188"/>
  <c r="R53" i="188"/>
  <c r="R82" i="188" s="1"/>
  <c r="Q132" i="188"/>
  <c r="S136" i="188"/>
  <c r="S153" i="188"/>
  <c r="S154" i="188" s="1"/>
  <c r="R157" i="188"/>
  <c r="K151" i="188"/>
  <c r="K158" i="188" s="1"/>
  <c r="K156" i="188"/>
  <c r="L151" i="188"/>
  <c r="L158" i="188" s="1"/>
  <c r="L156" i="188"/>
  <c r="O112" i="188"/>
  <c r="O125" i="188" s="1"/>
  <c r="M101" i="190"/>
  <c r="M102" i="190" s="1"/>
  <c r="M104" i="190" s="1"/>
  <c r="R106" i="188"/>
  <c r="Q118" i="188"/>
  <c r="Q89" i="188"/>
  <c r="S115" i="188"/>
  <c r="Q92" i="188"/>
  <c r="Q109" i="188" s="1"/>
  <c r="R84" i="188"/>
  <c r="S106" i="188"/>
  <c r="O95" i="188"/>
  <c r="O124" i="188" s="1"/>
  <c r="R118" i="188"/>
  <c r="R115" i="188"/>
  <c r="P106" i="188"/>
  <c r="P112" i="188" s="1"/>
  <c r="P125" i="188" s="1"/>
  <c r="P95" i="188"/>
  <c r="P124" i="188" s="1"/>
  <c r="P121" i="188"/>
  <c r="P141" i="188" s="1"/>
  <c r="P142" i="188" s="1"/>
  <c r="M123" i="190" l="1"/>
  <c r="M114" i="190"/>
  <c r="E104" i="190"/>
  <c r="R24" i="132"/>
  <c r="N126" i="188"/>
  <c r="N133" i="188" s="1"/>
  <c r="J158" i="188"/>
  <c r="N131" i="188"/>
  <c r="S53" i="188"/>
  <c r="S132" i="188" s="1"/>
  <c r="R132" i="188"/>
  <c r="O126" i="188"/>
  <c r="P126" i="188"/>
  <c r="S118" i="188"/>
  <c r="Q121" i="188"/>
  <c r="Q141" i="188" s="1"/>
  <c r="P131" i="188"/>
  <c r="O131" i="188"/>
  <c r="R92" i="188"/>
  <c r="R109" i="188" s="1"/>
  <c r="Q106" i="188"/>
  <c r="Q112" i="188" s="1"/>
  <c r="Q95" i="188"/>
  <c r="Q124" i="188" s="1"/>
  <c r="E111" i="190" l="1"/>
  <c r="L123" i="190"/>
  <c r="L118" i="190"/>
  <c r="S19" i="132"/>
  <c r="S20" i="132"/>
  <c r="S24" i="132" s="1"/>
  <c r="N134" i="188"/>
  <c r="N136" i="188" s="1"/>
  <c r="Q125" i="188"/>
  <c r="Q126" i="188" s="1"/>
  <c r="Q142" i="188"/>
  <c r="P133" i="188"/>
  <c r="P134" i="188" s="1"/>
  <c r="O133" i="188"/>
  <c r="O134" i="188" s="1"/>
  <c r="O136" i="188" s="1"/>
  <c r="O144" i="188" s="1"/>
  <c r="S116" i="188"/>
  <c r="R90" i="188"/>
  <c r="R116" i="188"/>
  <c r="R121" i="188" s="1"/>
  <c r="R141" i="188" s="1"/>
  <c r="R142" i="188" s="1"/>
  <c r="S82" i="188"/>
  <c r="S90" i="188" s="1"/>
  <c r="E123" i="190" l="1"/>
  <c r="F128" i="190"/>
  <c r="L125" i="190"/>
  <c r="Q131" i="188"/>
  <c r="N144" i="188"/>
  <c r="N151" i="188" s="1"/>
  <c r="O151" i="188"/>
  <c r="O158" i="188" s="1"/>
  <c r="O156" i="188"/>
  <c r="P136" i="188"/>
  <c r="P144" i="188" s="1"/>
  <c r="Q133" i="188"/>
  <c r="S107" i="188"/>
  <c r="S112" i="188" s="1"/>
  <c r="S125" i="188" s="1"/>
  <c r="S95" i="188"/>
  <c r="R107" i="188"/>
  <c r="R112" i="188" s="1"/>
  <c r="R95" i="188"/>
  <c r="R124" i="188" s="1"/>
  <c r="S121" i="188"/>
  <c r="Q134" i="188" l="1"/>
  <c r="Q136" i="188" s="1"/>
  <c r="Q144" i="188" s="1"/>
  <c r="N156" i="188"/>
  <c r="S124" i="188"/>
  <c r="E124" i="188" s="1"/>
  <c r="E95" i="188"/>
  <c r="S141" i="188"/>
  <c r="E121" i="188"/>
  <c r="R125" i="188"/>
  <c r="E125" i="188" s="1"/>
  <c r="E112" i="188"/>
  <c r="N158" i="188"/>
  <c r="P151" i="188"/>
  <c r="P158" i="188" s="1"/>
  <c r="P156" i="188"/>
  <c r="S131" i="188" l="1"/>
  <c r="S147" i="188"/>
  <c r="S148" i="188" s="1"/>
  <c r="S149" i="188" s="1"/>
  <c r="S126" i="188"/>
  <c r="S133" i="188" s="1"/>
  <c r="S134" i="188" s="1"/>
  <c r="R131" i="188"/>
  <c r="R126" i="188"/>
  <c r="S142" i="188"/>
  <c r="E142" i="188" s="1"/>
  <c r="E141" i="188"/>
  <c r="Q151" i="188"/>
  <c r="Q158" i="188" s="1"/>
  <c r="Q156" i="188"/>
  <c r="E126" i="188" l="1"/>
  <c r="R133" i="188"/>
  <c r="R134" i="188" s="1"/>
  <c r="E134" i="188" s="1"/>
  <c r="S144" i="188"/>
  <c r="S156" i="188" s="1"/>
  <c r="S157" i="188"/>
  <c r="R136" i="188" l="1"/>
  <c r="R144" i="188" s="1"/>
  <c r="S151" i="188"/>
  <c r="S158" i="188" s="1"/>
  <c r="F162" i="188"/>
  <c r="E157" i="188"/>
  <c r="E136" i="188" l="1"/>
  <c r="E144" i="188"/>
  <c r="R151" i="188"/>
  <c r="E151" i="188" s="1"/>
  <c r="R156" i="188"/>
  <c r="F161" i="188" s="1"/>
  <c r="R158" i="188" l="1"/>
  <c r="E158" i="188" s="1"/>
  <c r="E156" i="188"/>
  <c r="F164" i="188" l="1"/>
  <c r="E161" i="188" s="1"/>
  <c r="E162" i="188" l="1"/>
  <c r="F12" i="140" l="1"/>
  <c r="H11" i="140"/>
  <c r="H10" i="140"/>
  <c r="H12" i="140" s="1"/>
  <c r="G12" i="140" s="1"/>
  <c r="F9" i="140"/>
  <c r="H8" i="140"/>
  <c r="H9" i="140" s="1"/>
  <c r="G9" i="140" s="1"/>
  <c r="F7" i="140"/>
  <c r="H6" i="140"/>
  <c r="H5" i="140"/>
  <c r="H4" i="140"/>
  <c r="H7" i="140" s="1"/>
  <c r="G7" i="140" s="1"/>
  <c r="E6" i="139" l="1"/>
  <c r="D6" i="139"/>
  <c r="E5" i="139"/>
  <c r="D5" i="139"/>
  <c r="E4" i="139"/>
  <c r="D4" i="139"/>
  <c r="D6" i="172" l="1"/>
  <c r="G6" i="16"/>
  <c r="H8" i="138" l="1"/>
  <c r="H7" i="138"/>
  <c r="H6" i="138"/>
  <c r="H5" i="138"/>
  <c r="H4" i="138"/>
  <c r="G8" i="138"/>
  <c r="F8" i="138"/>
  <c r="E8" i="138"/>
  <c r="G7" i="138"/>
  <c r="G6" i="138"/>
  <c r="G5" i="138"/>
  <c r="G4" i="138"/>
  <c r="D7" i="175"/>
  <c r="M14" i="175"/>
  <c r="L27" i="175" l="1"/>
  <c r="K27" i="175"/>
  <c r="J27" i="175"/>
  <c r="I27" i="175"/>
  <c r="H27" i="175"/>
  <c r="G27" i="175"/>
  <c r="F27" i="175"/>
  <c r="E27" i="175"/>
  <c r="F26" i="175"/>
  <c r="G26" i="175" s="1"/>
  <c r="F7" i="173"/>
  <c r="F6" i="173"/>
  <c r="F5" i="173"/>
  <c r="F4" i="173"/>
  <c r="H26" i="175" l="1"/>
  <c r="D6" i="176"/>
  <c r="F5" i="176"/>
  <c r="L7" i="175" s="1"/>
  <c r="L19" i="175" s="1"/>
  <c r="F4" i="176"/>
  <c r="D6" i="177"/>
  <c r="D5" i="177"/>
  <c r="F5" i="177" s="1"/>
  <c r="D4" i="177"/>
  <c r="F4" i="177" s="1"/>
  <c r="E13" i="178"/>
  <c r="E12" i="178"/>
  <c r="D14" i="178"/>
  <c r="D13" i="178"/>
  <c r="D12" i="178"/>
  <c r="F14" i="171"/>
  <c r="E14" i="171"/>
  <c r="D14" i="171"/>
  <c r="G13" i="171"/>
  <c r="F13" i="171"/>
  <c r="E13" i="171"/>
  <c r="D13" i="171"/>
  <c r="G12" i="171"/>
  <c r="F12" i="171"/>
  <c r="E12" i="171"/>
  <c r="D12" i="171"/>
  <c r="D8" i="173"/>
  <c r="D6" i="173"/>
  <c r="D5" i="173"/>
  <c r="D4" i="173"/>
  <c r="E8" i="173"/>
  <c r="D7" i="173" s="1"/>
  <c r="F8" i="173"/>
  <c r="G6" i="103"/>
  <c r="G5" i="103"/>
  <c r="G4" i="103"/>
  <c r="F8" i="104"/>
  <c r="F7" i="104"/>
  <c r="F6" i="104"/>
  <c r="F5" i="104"/>
  <c r="F4" i="104"/>
  <c r="E4" i="134"/>
  <c r="E10" i="134"/>
  <c r="E8" i="134"/>
  <c r="E9" i="134"/>
  <c r="E7" i="134"/>
  <c r="E6" i="134"/>
  <c r="E5" i="134"/>
  <c r="G9" i="134"/>
  <c r="G7" i="134"/>
  <c r="G6" i="134"/>
  <c r="G5" i="134"/>
  <c r="H9" i="133"/>
  <c r="H8" i="133"/>
  <c r="H7" i="133"/>
  <c r="H6" i="133"/>
  <c r="H5" i="133"/>
  <c r="G10" i="133"/>
  <c r="G11" i="133" s="1"/>
  <c r="F10" i="133"/>
  <c r="F11" i="133" s="1"/>
  <c r="E10" i="133"/>
  <c r="E11" i="133" s="1"/>
  <c r="D10" i="133"/>
  <c r="D11" i="133" s="1"/>
  <c r="M11" i="21"/>
  <c r="L11" i="21"/>
  <c r="K11" i="21"/>
  <c r="J11" i="21"/>
  <c r="I11" i="21"/>
  <c r="H11" i="21"/>
  <c r="G11" i="21"/>
  <c r="F11" i="21"/>
  <c r="E11" i="21"/>
  <c r="M10" i="21"/>
  <c r="L10" i="21"/>
  <c r="K10" i="21"/>
  <c r="J10" i="21"/>
  <c r="I10" i="21"/>
  <c r="H10" i="21"/>
  <c r="G10" i="21"/>
  <c r="F10" i="21"/>
  <c r="E10" i="21"/>
  <c r="M9" i="21"/>
  <c r="M8" i="21"/>
  <c r="D7" i="177" l="1"/>
  <c r="F6" i="177"/>
  <c r="F7" i="177" s="1"/>
  <c r="M16" i="175"/>
  <c r="H7" i="175"/>
  <c r="H19" i="175" s="1"/>
  <c r="I7" i="175"/>
  <c r="I19" i="175" s="1"/>
  <c r="E6" i="176"/>
  <c r="E7" i="175"/>
  <c r="E19" i="175" s="1"/>
  <c r="F7" i="175"/>
  <c r="F19" i="175" s="1"/>
  <c r="K7" i="175"/>
  <c r="K19" i="175" s="1"/>
  <c r="J7" i="175"/>
  <c r="J19" i="175" s="1"/>
  <c r="G7" i="175"/>
  <c r="G19" i="175" s="1"/>
  <c r="I26" i="175"/>
  <c r="E11" i="134"/>
  <c r="H11" i="133"/>
  <c r="H10" i="133"/>
  <c r="E7" i="177" l="1"/>
  <c r="D9" i="175"/>
  <c r="F14" i="175"/>
  <c r="F17" i="175" s="1"/>
  <c r="I14" i="175"/>
  <c r="E14" i="175"/>
  <c r="G14" i="175"/>
  <c r="H14" i="175"/>
  <c r="H16" i="175"/>
  <c r="F16" i="175"/>
  <c r="E16" i="175"/>
  <c r="G16" i="175"/>
  <c r="I16" i="175"/>
  <c r="D16" i="175"/>
  <c r="M19" i="175"/>
  <c r="J26" i="175"/>
  <c r="L9" i="175" l="1"/>
  <c r="H9" i="175"/>
  <c r="K9" i="175"/>
  <c r="G9" i="175"/>
  <c r="J9" i="175"/>
  <c r="F9" i="175"/>
  <c r="I9" i="175"/>
  <c r="E9" i="175"/>
  <c r="H17" i="175"/>
  <c r="G17" i="175"/>
  <c r="E17" i="175"/>
  <c r="I17" i="175"/>
  <c r="K26" i="175"/>
  <c r="E20" i="175" l="1"/>
  <c r="M9" i="175"/>
  <c r="M11" i="175" s="1"/>
  <c r="E11" i="175"/>
  <c r="G20" i="175"/>
  <c r="G18" i="175" s="1"/>
  <c r="G21" i="175" s="1"/>
  <c r="G11" i="175"/>
  <c r="I20" i="175"/>
  <c r="I18" i="175" s="1"/>
  <c r="I11" i="175"/>
  <c r="K20" i="175"/>
  <c r="K18" i="175" s="1"/>
  <c r="K21" i="175" s="1"/>
  <c r="K11" i="175"/>
  <c r="F20" i="175"/>
  <c r="F18" i="175" s="1"/>
  <c r="F21" i="175" s="1"/>
  <c r="F11" i="175"/>
  <c r="H20" i="175"/>
  <c r="H18" i="175" s="1"/>
  <c r="H21" i="175" s="1"/>
  <c r="H11" i="175"/>
  <c r="I21" i="175"/>
  <c r="J20" i="175"/>
  <c r="J18" i="175" s="1"/>
  <c r="J21" i="175" s="1"/>
  <c r="J11" i="175"/>
  <c r="L20" i="175"/>
  <c r="L18" i="175" s="1"/>
  <c r="L21" i="175" s="1"/>
  <c r="L11" i="175"/>
  <c r="M17" i="175"/>
  <c r="L26" i="175"/>
  <c r="H23" i="175" l="1"/>
  <c r="H28" i="175" s="1"/>
  <c r="G23" i="175"/>
  <c r="G28" i="175" s="1"/>
  <c r="L23" i="175"/>
  <c r="L28" i="175" s="1"/>
  <c r="I23" i="175"/>
  <c r="I28" i="175" s="1"/>
  <c r="J23" i="175"/>
  <c r="J28" i="175" s="1"/>
  <c r="F23" i="175"/>
  <c r="F28" i="175" s="1"/>
  <c r="K23" i="175"/>
  <c r="K28" i="175" s="1"/>
  <c r="M20" i="175"/>
  <c r="E18" i="175"/>
  <c r="M18" i="175" l="1"/>
  <c r="M21" i="175" s="1"/>
  <c r="M23" i="175" s="1"/>
  <c r="E21" i="175"/>
  <c r="E23" i="175" s="1"/>
  <c r="E28" i="175" s="1"/>
  <c r="D14" i="21"/>
  <c r="D16" i="21" s="1"/>
  <c r="D13" i="21"/>
  <c r="D15" i="21" s="1"/>
  <c r="D11" i="21"/>
  <c r="D10" i="21"/>
  <c r="F9" i="21"/>
  <c r="G9" i="21" s="1"/>
  <c r="H9" i="21" s="1"/>
  <c r="I9" i="21" s="1"/>
  <c r="J9" i="21" s="1"/>
  <c r="K9" i="21" s="1"/>
  <c r="L9" i="21" s="1"/>
  <c r="E9" i="21"/>
  <c r="D9" i="21"/>
  <c r="F8" i="21"/>
  <c r="G8" i="21" s="1"/>
  <c r="H8" i="21" s="1"/>
  <c r="I8" i="21" s="1"/>
  <c r="J8" i="21" s="1"/>
  <c r="K8" i="21" s="1"/>
  <c r="L8" i="21" s="1"/>
  <c r="E8" i="21"/>
  <c r="G10" i="18"/>
  <c r="G9" i="18"/>
  <c r="G11" i="18" s="1"/>
  <c r="GU8" i="18"/>
  <c r="GT8" i="18"/>
  <c r="GS8" i="18"/>
  <c r="GR8" i="18"/>
  <c r="GQ8" i="18"/>
  <c r="GP8" i="18"/>
  <c r="GO8" i="18"/>
  <c r="GN8" i="18"/>
  <c r="GM8" i="18"/>
  <c r="GL8" i="18"/>
  <c r="GK8" i="18"/>
  <c r="GJ8" i="18"/>
  <c r="GI8" i="18"/>
  <c r="GH8" i="18"/>
  <c r="GG8" i="18"/>
  <c r="GF8" i="18"/>
  <c r="GE8" i="18"/>
  <c r="GD8" i="18"/>
  <c r="GC8" i="18"/>
  <c r="GB8" i="18"/>
  <c r="GA8" i="18"/>
  <c r="FZ8" i="18"/>
  <c r="FY8" i="18"/>
  <c r="FX8" i="18"/>
  <c r="FW8" i="18"/>
  <c r="FV8" i="18"/>
  <c r="FU8" i="18"/>
  <c r="FT8" i="18"/>
  <c r="FS8" i="18"/>
  <c r="FR8" i="18"/>
  <c r="FQ8" i="18"/>
  <c r="FP8" i="18"/>
  <c r="FO8" i="18"/>
  <c r="FN8" i="18"/>
  <c r="FM8" i="18"/>
  <c r="FL8" i="18"/>
  <c r="FK8" i="18"/>
  <c r="FJ8" i="18"/>
  <c r="FI8" i="18"/>
  <c r="FH8" i="18"/>
  <c r="FG8" i="18"/>
  <c r="FF8" i="18"/>
  <c r="FE8" i="18"/>
  <c r="FD8" i="18"/>
  <c r="FC8" i="18"/>
  <c r="FB8" i="18"/>
  <c r="FA8" i="18"/>
  <c r="EZ8" i="18"/>
  <c r="EY8" i="18"/>
  <c r="EX8" i="18"/>
  <c r="EW8" i="18"/>
  <c r="EV8" i="18"/>
  <c r="EU8" i="18"/>
  <c r="ET8" i="18"/>
  <c r="ES8" i="18"/>
  <c r="ER8" i="18"/>
  <c r="EQ8" i="18"/>
  <c r="EP8" i="18"/>
  <c r="EO8" i="18"/>
  <c r="EN8" i="18"/>
  <c r="EM8" i="18"/>
  <c r="EL8" i="18"/>
  <c r="EK8" i="18"/>
  <c r="EJ8" i="18"/>
  <c r="EI8" i="18"/>
  <c r="EH8" i="18"/>
  <c r="EG8" i="18"/>
  <c r="EF8" i="18"/>
  <c r="EE8" i="18"/>
  <c r="ED8" i="18"/>
  <c r="EC8" i="18"/>
  <c r="EB8" i="18"/>
  <c r="EA8" i="18"/>
  <c r="DZ8" i="18"/>
  <c r="DY8"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F8" i="18"/>
  <c r="E8" i="18"/>
  <c r="GV4" i="18"/>
  <c r="GU4" i="18"/>
  <c r="G4" i="18"/>
  <c r="H4" i="18" s="1"/>
  <c r="I4" i="18" s="1"/>
  <c r="J4" i="18" s="1"/>
  <c r="K4" i="18" s="1"/>
  <c r="L4" i="18" s="1"/>
  <c r="M4" i="18" s="1"/>
  <c r="N4" i="18" s="1"/>
  <c r="O4" i="18" s="1"/>
  <c r="P4" i="18" s="1"/>
  <c r="Q4" i="18" s="1"/>
  <c r="R4" i="18" s="1"/>
  <c r="S4" i="18" s="1"/>
  <c r="T4" i="18" s="1"/>
  <c r="U4" i="18" s="1"/>
  <c r="V4" i="18" s="1"/>
  <c r="W4" i="18" s="1"/>
  <c r="X4" i="18" s="1"/>
  <c r="Y4" i="18" s="1"/>
  <c r="Z4" i="18" s="1"/>
  <c r="AA4" i="18" s="1"/>
  <c r="AB4" i="18" s="1"/>
  <c r="AC4" i="18" s="1"/>
  <c r="AD4" i="18" s="1"/>
  <c r="AE4" i="18" s="1"/>
  <c r="AF4" i="18" s="1"/>
  <c r="AG4" i="18" s="1"/>
  <c r="AH4" i="18" s="1"/>
  <c r="AI4" i="18" s="1"/>
  <c r="AJ4" i="18" s="1"/>
  <c r="AK4" i="18" s="1"/>
  <c r="AL4" i="18" s="1"/>
  <c r="AM4" i="18" s="1"/>
  <c r="AN4" i="18" s="1"/>
  <c r="AO4" i="18" s="1"/>
  <c r="AP4" i="18" s="1"/>
  <c r="AQ4" i="18" s="1"/>
  <c r="AR4" i="18" s="1"/>
  <c r="AS4" i="18" s="1"/>
  <c r="AT4" i="18" s="1"/>
  <c r="AU4" i="18" s="1"/>
  <c r="AV4" i="18" s="1"/>
  <c r="AW4" i="18" s="1"/>
  <c r="AX4" i="18" s="1"/>
  <c r="AY4" i="18" s="1"/>
  <c r="AZ4" i="18" s="1"/>
  <c r="BA4" i="18" s="1"/>
  <c r="BB4" i="18" s="1"/>
  <c r="BC4" i="18" s="1"/>
  <c r="BD4" i="18" s="1"/>
  <c r="BE4" i="18" s="1"/>
  <c r="BF4" i="18" s="1"/>
  <c r="BG4" i="18" s="1"/>
  <c r="BH4" i="18" s="1"/>
  <c r="BI4" i="18" s="1"/>
  <c r="BJ4" i="18" s="1"/>
  <c r="BK4" i="18" s="1"/>
  <c r="BL4" i="18" s="1"/>
  <c r="BM4" i="18" s="1"/>
  <c r="BN4" i="18" s="1"/>
  <c r="BO4" i="18" s="1"/>
  <c r="BP4" i="18" s="1"/>
  <c r="BQ4" i="18" s="1"/>
  <c r="BR4" i="18" s="1"/>
  <c r="BS4" i="18" s="1"/>
  <c r="BT4" i="18" s="1"/>
  <c r="BU4" i="18" s="1"/>
  <c r="BV4" i="18" s="1"/>
  <c r="BW4" i="18" s="1"/>
  <c r="BX4" i="18" s="1"/>
  <c r="BY4" i="18" s="1"/>
  <c r="BZ4" i="18" s="1"/>
  <c r="CA4" i="18" s="1"/>
  <c r="CB4" i="18" s="1"/>
  <c r="CC4" i="18" s="1"/>
  <c r="CD4" i="18" s="1"/>
  <c r="CE4" i="18" s="1"/>
  <c r="CF4" i="18" s="1"/>
  <c r="CG4" i="18" s="1"/>
  <c r="CH4" i="18" s="1"/>
  <c r="CI4" i="18" s="1"/>
  <c r="CJ4" i="18" s="1"/>
  <c r="CK4" i="18" s="1"/>
  <c r="CL4" i="18" s="1"/>
  <c r="CM4" i="18" s="1"/>
  <c r="CN4" i="18" s="1"/>
  <c r="CO4" i="18" s="1"/>
  <c r="CP4" i="18" s="1"/>
  <c r="CQ4" i="18" s="1"/>
  <c r="CR4" i="18" s="1"/>
  <c r="CS4" i="18" s="1"/>
  <c r="CT4" i="18" s="1"/>
  <c r="CU4" i="18" s="1"/>
  <c r="CV4" i="18" s="1"/>
  <c r="CW4" i="18" s="1"/>
  <c r="CX4" i="18" s="1"/>
  <c r="CY4" i="18" s="1"/>
  <c r="CZ4" i="18" s="1"/>
  <c r="DA4" i="18" s="1"/>
  <c r="DB4" i="18" s="1"/>
  <c r="DC4" i="18" s="1"/>
  <c r="DD4" i="18" s="1"/>
  <c r="DE4" i="18" s="1"/>
  <c r="DF4" i="18" s="1"/>
  <c r="DG4" i="18" s="1"/>
  <c r="DH4" i="18" s="1"/>
  <c r="DI4" i="18" s="1"/>
  <c r="DJ4" i="18" s="1"/>
  <c r="DK4" i="18" s="1"/>
  <c r="DL4" i="18" s="1"/>
  <c r="DM4" i="18" s="1"/>
  <c r="DN4" i="18" s="1"/>
  <c r="DO4" i="18" s="1"/>
  <c r="DP4" i="18" s="1"/>
  <c r="DQ4" i="18" s="1"/>
  <c r="DR4" i="18" s="1"/>
  <c r="DS4" i="18" s="1"/>
  <c r="DT4" i="18" s="1"/>
  <c r="DU4" i="18" s="1"/>
  <c r="DV4" i="18" s="1"/>
  <c r="DW4" i="18" s="1"/>
  <c r="DX4" i="18" s="1"/>
  <c r="DY4" i="18" s="1"/>
  <c r="DZ4" i="18" s="1"/>
  <c r="EA4" i="18" s="1"/>
  <c r="EB4" i="18" s="1"/>
  <c r="EC4" i="18" s="1"/>
  <c r="ED4" i="18" s="1"/>
  <c r="EE4" i="18" s="1"/>
  <c r="EF4" i="18" s="1"/>
  <c r="EG4" i="18" s="1"/>
  <c r="EH4" i="18" s="1"/>
  <c r="EI4" i="18" s="1"/>
  <c r="EJ4" i="18" s="1"/>
  <c r="EK4" i="18" s="1"/>
  <c r="EL4" i="18" s="1"/>
  <c r="EM4" i="18" s="1"/>
  <c r="EN4" i="18" s="1"/>
  <c r="EO4" i="18" s="1"/>
  <c r="EP4" i="18" s="1"/>
  <c r="EQ4" i="18" s="1"/>
  <c r="ER4" i="18" s="1"/>
  <c r="ES4" i="18" s="1"/>
  <c r="ET4" i="18" s="1"/>
  <c r="EU4" i="18" s="1"/>
  <c r="EV4" i="18" s="1"/>
  <c r="EW4" i="18" s="1"/>
  <c r="EX4" i="18" s="1"/>
  <c r="EY4" i="18" s="1"/>
  <c r="EZ4" i="18" s="1"/>
  <c r="FA4" i="18" s="1"/>
  <c r="FB4" i="18" s="1"/>
  <c r="FC4" i="18" s="1"/>
  <c r="FD4" i="18" s="1"/>
  <c r="FE4" i="18" s="1"/>
  <c r="FF4" i="18" s="1"/>
  <c r="FG4" i="18" s="1"/>
  <c r="FH4" i="18" s="1"/>
  <c r="FI4" i="18" s="1"/>
  <c r="FJ4" i="18" s="1"/>
  <c r="FK4" i="18" s="1"/>
  <c r="FL4" i="18" s="1"/>
  <c r="FM4" i="18" s="1"/>
  <c r="FN4" i="18" s="1"/>
  <c r="FO4" i="18" s="1"/>
  <c r="FP4" i="18" s="1"/>
  <c r="FQ4" i="18" s="1"/>
  <c r="FR4" i="18" s="1"/>
  <c r="FS4" i="18" s="1"/>
  <c r="FT4" i="18" s="1"/>
  <c r="FU4" i="18" s="1"/>
  <c r="FV4" i="18" s="1"/>
  <c r="FW4" i="18" s="1"/>
  <c r="FX4" i="18" s="1"/>
  <c r="FY4" i="18" s="1"/>
  <c r="FZ4" i="18" s="1"/>
  <c r="GA4" i="18" s="1"/>
  <c r="GB4" i="18" s="1"/>
  <c r="GC4" i="18" s="1"/>
  <c r="GD4" i="18" s="1"/>
  <c r="GE4" i="18" s="1"/>
  <c r="GF4" i="18" s="1"/>
  <c r="GG4" i="18" s="1"/>
  <c r="GH4" i="18" s="1"/>
  <c r="GI4" i="18" s="1"/>
  <c r="GJ4" i="18" s="1"/>
  <c r="GK4" i="18" s="1"/>
  <c r="GL4" i="18" s="1"/>
  <c r="GM4" i="18" s="1"/>
  <c r="GN4" i="18" s="1"/>
  <c r="GO4" i="18" s="1"/>
  <c r="GP4" i="18" s="1"/>
  <c r="GQ4" i="18" s="1"/>
  <c r="GR4" i="18" s="1"/>
  <c r="GS4" i="18" s="1"/>
  <c r="GT4" i="18" s="1"/>
  <c r="F4" i="18"/>
  <c r="D7" i="18"/>
  <c r="F35" i="15"/>
  <c r="F30" i="15"/>
  <c r="F25" i="15"/>
  <c r="F20" i="15"/>
  <c r="F16" i="15"/>
  <c r="F11" i="15"/>
  <c r="F12" i="15" s="1"/>
  <c r="D36" i="15"/>
  <c r="D31" i="15"/>
  <c r="D32" i="15" s="1"/>
  <c r="D26" i="15"/>
  <c r="D21" i="15"/>
  <c r="D16" i="15"/>
  <c r="D11" i="15"/>
  <c r="D12" i="15" s="1"/>
  <c r="D35" i="15"/>
  <c r="D30" i="15"/>
  <c r="D25" i="15"/>
  <c r="D20" i="15"/>
  <c r="D15" i="15"/>
  <c r="D10" i="15"/>
  <c r="F32" i="15"/>
  <c r="F27" i="15"/>
  <c r="F22" i="15"/>
  <c r="F17" i="15"/>
  <c r="D17" i="15"/>
  <c r="F7" i="15"/>
  <c r="D7" i="15"/>
  <c r="D30" i="175" l="1"/>
  <c r="D37" i="15"/>
  <c r="D27" i="15"/>
  <c r="D22" i="15"/>
  <c r="F6" i="17"/>
  <c r="E6" i="17"/>
  <c r="D6" i="17"/>
  <c r="I8" i="16"/>
  <c r="H8" i="16"/>
  <c r="G8" i="16"/>
  <c r="F8" i="16"/>
  <c r="E8" i="16"/>
  <c r="D8" i="16"/>
  <c r="F7" i="16"/>
  <c r="F6" i="16"/>
  <c r="E6" i="16"/>
  <c r="E7" i="16"/>
  <c r="D6" i="16"/>
  <c r="J6" i="16"/>
  <c r="I6" i="16"/>
  <c r="H6" i="16"/>
  <c r="H4" i="16"/>
  <c r="G4" i="16"/>
  <c r="F4" i="16"/>
  <c r="J5" i="16"/>
  <c r="I5" i="16"/>
  <c r="H5" i="16"/>
  <c r="G5" i="16"/>
  <c r="E5" i="16"/>
  <c r="F14" i="6"/>
  <c r="G14" i="6" s="1"/>
  <c r="H14" i="6" s="1"/>
  <c r="E14" i="6"/>
  <c r="D14" i="6"/>
  <c r="I13" i="6"/>
  <c r="H13" i="6"/>
  <c r="G13" i="6"/>
  <c r="F13" i="6"/>
  <c r="E13" i="6"/>
  <c r="D13" i="6"/>
  <c r="D12" i="6"/>
  <c r="I11" i="6"/>
  <c r="H11" i="6"/>
  <c r="G11" i="6"/>
  <c r="F11" i="6"/>
  <c r="E11" i="6"/>
  <c r="D11" i="6"/>
  <c r="D8" i="6"/>
  <c r="I7" i="6"/>
  <c r="H7" i="6"/>
  <c r="G7" i="6"/>
  <c r="F7" i="6"/>
  <c r="E7" i="6"/>
  <c r="D7" i="6"/>
  <c r="M19" i="8"/>
  <c r="M17" i="8"/>
  <c r="L17" i="8"/>
  <c r="L19" i="8" s="1"/>
  <c r="L22" i="8" s="1"/>
  <c r="K17" i="8"/>
  <c r="K19" i="8" s="1"/>
  <c r="K22" i="8" s="1"/>
  <c r="F17" i="8"/>
  <c r="M8" i="8"/>
  <c r="L8" i="8"/>
  <c r="K8" i="8"/>
  <c r="J8" i="8"/>
  <c r="I8" i="8"/>
  <c r="H8" i="8"/>
  <c r="G8" i="8"/>
  <c r="F8" i="8"/>
  <c r="F19" i="8" s="1"/>
  <c r="F22" i="8" s="1"/>
  <c r="J15" i="8"/>
  <c r="I15" i="8"/>
  <c r="I17" i="8" s="1"/>
  <c r="H15" i="8"/>
  <c r="G15" i="8"/>
  <c r="F15" i="8"/>
  <c r="J13" i="8"/>
  <c r="J17" i="8" s="1"/>
  <c r="I13" i="8"/>
  <c r="H13" i="8"/>
  <c r="H17" i="8" s="1"/>
  <c r="G13" i="8"/>
  <c r="G11" i="8"/>
  <c r="G17" i="8" s="1"/>
  <c r="F11" i="8"/>
  <c r="M6" i="8"/>
  <c r="L6" i="8"/>
  <c r="K6" i="8"/>
  <c r="J6" i="8"/>
  <c r="H5" i="93"/>
  <c r="G5" i="93"/>
  <c r="F5" i="93"/>
  <c r="E5" i="93"/>
  <c r="D5" i="93"/>
  <c r="I4" i="93"/>
  <c r="F22" i="91"/>
  <c r="F11" i="91"/>
  <c r="F8" i="91"/>
  <c r="F6" i="91"/>
  <c r="D20" i="91"/>
  <c r="D11" i="91"/>
  <c r="D8" i="91"/>
  <c r="I7" i="89"/>
  <c r="I9" i="89" s="1"/>
  <c r="H7" i="89"/>
  <c r="G7" i="89"/>
  <c r="G9" i="89" s="1"/>
  <c r="F7" i="89"/>
  <c r="F9" i="89" s="1"/>
  <c r="E7" i="89"/>
  <c r="E9" i="89" s="1"/>
  <c r="D7" i="89"/>
  <c r="D9" i="89" s="1"/>
  <c r="H9" i="89"/>
  <c r="F7" i="137"/>
  <c r="H6" i="137"/>
  <c r="H7" i="137" s="1"/>
  <c r="G6" i="137"/>
  <c r="G7" i="137" s="1"/>
  <c r="G8" i="137" s="1"/>
  <c r="E6" i="137"/>
  <c r="E7" i="137" s="1"/>
  <c r="E8" i="137" s="1"/>
  <c r="D6" i="137"/>
  <c r="D7" i="137" s="1"/>
  <c r="D8" i="137" s="1"/>
  <c r="H5" i="137"/>
  <c r="G5" i="137"/>
  <c r="E5" i="137"/>
  <c r="D5" i="137"/>
  <c r="I5" i="93" l="1"/>
  <c r="H19" i="8"/>
  <c r="H22" i="8" s="1"/>
  <c r="I19" i="8"/>
  <c r="I22" i="8" s="1"/>
  <c r="J19" i="8"/>
  <c r="J22" i="8" s="1"/>
  <c r="G19" i="8"/>
  <c r="G22" i="8" s="1"/>
  <c r="D10" i="89"/>
  <c r="D12" i="89" s="1"/>
  <c r="D14" i="89" s="1"/>
  <c r="D17" i="89" s="1"/>
  <c r="O3" i="181" l="1"/>
  <c r="E102" i="190"/>
  <c r="M115" i="190" l="1"/>
  <c r="M116" i="190" s="1"/>
  <c r="E116" i="190" l="1"/>
  <c r="M124" i="190"/>
  <c r="M118" i="190"/>
  <c r="M125" i="190" l="1"/>
  <c r="E125" i="190" s="1"/>
  <c r="E118" i="190"/>
  <c r="E124" i="190"/>
  <c r="F129" i="190"/>
  <c r="F131" i="190" l="1"/>
  <c r="E128" i="190" s="1"/>
  <c r="E129" i="190" l="1"/>
</calcChain>
</file>

<file path=xl/sharedStrings.xml><?xml version="1.0" encoding="utf-8"?>
<sst xmlns="http://schemas.openxmlformats.org/spreadsheetml/2006/main" count="2128" uniqueCount="628">
  <si>
    <t>=</t>
  </si>
  <si>
    <t>-</t>
  </si>
  <si>
    <t>+</t>
  </si>
  <si>
    <t>IRR</t>
  </si>
  <si>
    <t>%</t>
  </si>
  <si>
    <t>Yield</t>
  </si>
  <si>
    <t>(Formula)</t>
  </si>
  <si>
    <t>+ Other revenues</t>
  </si>
  <si>
    <t>Property &amp; Facility Management</t>
  </si>
  <si>
    <t>Tenant Improvements</t>
  </si>
  <si>
    <t xml:space="preserve">Capex </t>
  </si>
  <si>
    <t>GICR</t>
  </si>
  <si>
    <t>GOCR</t>
  </si>
  <si>
    <t>E (%)</t>
  </si>
  <si>
    <t>D (%)</t>
  </si>
  <si>
    <t>WACC</t>
  </si>
  <si>
    <r>
      <t>k</t>
    </r>
    <r>
      <rPr>
        <b/>
        <vertAlign val="subscript"/>
        <sz val="11"/>
        <rFont val="Tahoma"/>
        <family val="2"/>
      </rPr>
      <t>E</t>
    </r>
  </si>
  <si>
    <r>
      <t>k</t>
    </r>
    <r>
      <rPr>
        <b/>
        <vertAlign val="subscript"/>
        <sz val="11"/>
        <rFont val="Tahoma"/>
        <family val="2"/>
      </rPr>
      <t>D</t>
    </r>
  </si>
  <si>
    <t>Alpha</t>
  </si>
  <si>
    <t xml:space="preserve">Beta </t>
  </si>
  <si>
    <t>Gamma</t>
  </si>
  <si>
    <t>Delta</t>
  </si>
  <si>
    <t>Cap Rate</t>
  </si>
  <si>
    <t>g</t>
  </si>
  <si>
    <t>Sales</t>
  </si>
  <si>
    <t>Discount Rate</t>
  </si>
  <si>
    <t>€/mq</t>
  </si>
  <si>
    <t>% Terminal Value</t>
  </si>
  <si>
    <t>b</t>
  </si>
  <si>
    <t>a</t>
  </si>
  <si>
    <t>t</t>
  </si>
  <si>
    <t>l</t>
  </si>
  <si>
    <t>e</t>
  </si>
  <si>
    <t>d</t>
  </si>
  <si>
    <t>h</t>
  </si>
  <si>
    <t>i</t>
  </si>
  <si>
    <t>j</t>
  </si>
  <si>
    <t>k</t>
  </si>
  <si>
    <t>N = F - M</t>
  </si>
  <si>
    <t>o</t>
  </si>
  <si>
    <t>p</t>
  </si>
  <si>
    <t>q</t>
  </si>
  <si>
    <t>S = N - R</t>
  </si>
  <si>
    <t>u</t>
  </si>
  <si>
    <t>W = S + V</t>
  </si>
  <si>
    <t>k = i + g</t>
  </si>
  <si>
    <t>Build-Up Approach</t>
  </si>
  <si>
    <t>Hard costs</t>
  </si>
  <si>
    <t>Capex</t>
  </si>
  <si>
    <t>Terminal Value</t>
  </si>
  <si>
    <t>F = C - d - e</t>
  </si>
  <si>
    <t>m</t>
  </si>
  <si>
    <t>n</t>
  </si>
  <si>
    <t>Tenant improvements</t>
  </si>
  <si>
    <t>O = g + […] + n</t>
  </si>
  <si>
    <t>P = F - O</t>
  </si>
  <si>
    <t>r</t>
  </si>
  <si>
    <t>S = P - q - r</t>
  </si>
  <si>
    <t>U = S - t</t>
  </si>
  <si>
    <t>c</t>
  </si>
  <si>
    <t>f</t>
  </si>
  <si>
    <t>A = a</t>
  </si>
  <si>
    <t>C = a + b</t>
  </si>
  <si>
    <t>F = C + d + e</t>
  </si>
  <si>
    <t>M = g + […] + l</t>
  </si>
  <si>
    <t>R = o + p + q</t>
  </si>
  <si>
    <t>V = t - u</t>
  </si>
  <si>
    <t>Sale price</t>
  </si>
  <si>
    <t>Garage</t>
  </si>
  <si>
    <t>Cellar</t>
  </si>
  <si>
    <t>Rectified price</t>
  </si>
  <si>
    <t>Price €/sq.m.</t>
  </si>
  <si>
    <t xml:space="preserve">Average price €/sq.m. </t>
  </si>
  <si>
    <t>Asset value before adjustment</t>
  </si>
  <si>
    <t>Reduction</t>
  </si>
  <si>
    <t>Asset value (rounded)</t>
  </si>
  <si>
    <t>Average price €/sq.m. (rounded)</t>
  </si>
  <si>
    <t>Asset value post adjustment</t>
  </si>
  <si>
    <t>Revenues</t>
  </si>
  <si>
    <t>+ Rents</t>
  </si>
  <si>
    <t>Potential Gross Income</t>
  </si>
  <si>
    <t>- Effective vacancy</t>
  </si>
  <si>
    <t>- Credit loss</t>
  </si>
  <si>
    <t>Effective Gross Income</t>
  </si>
  <si>
    <t>Property taxes</t>
  </si>
  <si>
    <t>Property insurance</t>
  </si>
  <si>
    <t>Extraordinary maintenance</t>
  </si>
  <si>
    <t>Leasing fees</t>
  </si>
  <si>
    <t>Net Operating Income - NOI</t>
  </si>
  <si>
    <t>Earnings Before Taxes - EBT</t>
  </si>
  <si>
    <t>- Taxes</t>
  </si>
  <si>
    <t>Net Income - NI</t>
  </si>
  <si>
    <t>Stamp duty</t>
  </si>
  <si>
    <t>Reserve for Extraordinary maintenance</t>
  </si>
  <si>
    <t>Price</t>
  </si>
  <si>
    <t>Rents / Value</t>
  </si>
  <si>
    <t>Potential Gross Income / Value</t>
  </si>
  <si>
    <t>Effective Gross Income / Value</t>
  </si>
  <si>
    <t>NOI / Value</t>
  </si>
  <si>
    <t>Period</t>
  </si>
  <si>
    <t>Cash flows</t>
  </si>
  <si>
    <t>Discounted Cash Flows</t>
  </si>
  <si>
    <t>Discount rate</t>
  </si>
  <si>
    <t>Sum</t>
  </si>
  <si>
    <t>Investments</t>
  </si>
  <si>
    <t>Total investments</t>
  </si>
  <si>
    <t>Intermediate Cash Flows</t>
  </si>
  <si>
    <t>+ Terminal Value</t>
  </si>
  <si>
    <t>- Brokerage fees</t>
  </si>
  <si>
    <t>Final Cash Flow</t>
  </si>
  <si>
    <t>Total Cash Flow to be discounted</t>
  </si>
  <si>
    <t>Developer's margin (% Full construction cost)</t>
  </si>
  <si>
    <t>Land Market Value</t>
  </si>
  <si>
    <t>Positive Cash Flows</t>
  </si>
  <si>
    <t>Negative Cash Flows</t>
  </si>
  <si>
    <t>Net Cash Flows</t>
  </si>
  <si>
    <t>Soft costs</t>
  </si>
  <si>
    <t>- Development Costs</t>
  </si>
  <si>
    <t>L = m + n</t>
  </si>
  <si>
    <t>O = B + L</t>
  </si>
  <si>
    <t>P = A - O</t>
  </si>
  <si>
    <t>Land drainage</t>
  </si>
  <si>
    <t>Urban development costs</t>
  </si>
  <si>
    <t>Trials</t>
  </si>
  <si>
    <t>Other costs (insurance, marketing, general expenses)</t>
  </si>
  <si>
    <t>Timing</t>
  </si>
  <si>
    <t>Total Positive Cash Flows</t>
  </si>
  <si>
    <t>Total Negative Cash Flows</t>
  </si>
  <si>
    <t>Acquisition price</t>
  </si>
  <si>
    <t>Income</t>
  </si>
  <si>
    <t>Cash Flow</t>
  </si>
  <si>
    <t>NPV</t>
  </si>
  <si>
    <t>Discounted Cash Flow</t>
  </si>
  <si>
    <t>Initial Period</t>
  </si>
  <si>
    <t>Final Period</t>
  </si>
  <si>
    <t>Asset value</t>
  </si>
  <si>
    <t>Base Case</t>
  </si>
  <si>
    <r>
      <t>k</t>
    </r>
    <r>
      <rPr>
        <b/>
        <vertAlign val="subscript"/>
        <sz val="11"/>
        <rFont val="Tahoma"/>
        <family val="2"/>
      </rPr>
      <t>E</t>
    </r>
    <r>
      <rPr>
        <b/>
        <sz val="11"/>
        <rFont val="Tahoma"/>
        <family val="2"/>
      </rPr>
      <t xml:space="preserve"> increase</t>
    </r>
  </si>
  <si>
    <r>
      <t>k</t>
    </r>
    <r>
      <rPr>
        <b/>
        <vertAlign val="subscript"/>
        <sz val="11"/>
        <rFont val="Tahoma"/>
        <family val="2"/>
      </rPr>
      <t>D</t>
    </r>
    <r>
      <rPr>
        <b/>
        <sz val="11"/>
        <rFont val="Tahoma"/>
        <family val="2"/>
      </rPr>
      <t xml:space="preserve"> increase</t>
    </r>
  </si>
  <si>
    <t>D (%) reduction</t>
  </si>
  <si>
    <t>D (%) increase</t>
  </si>
  <si>
    <r>
      <t>k</t>
    </r>
    <r>
      <rPr>
        <b/>
        <vertAlign val="subscript"/>
        <sz val="11"/>
        <rFont val="Tahoma"/>
        <family val="2"/>
      </rPr>
      <t>E</t>
    </r>
    <r>
      <rPr>
        <b/>
        <sz val="11"/>
        <rFont val="Tahoma"/>
        <family val="2"/>
      </rPr>
      <t xml:space="preserve"> increase &amp; D (%) reduction</t>
    </r>
  </si>
  <si>
    <r>
      <t>k</t>
    </r>
    <r>
      <rPr>
        <b/>
        <vertAlign val="subscript"/>
        <sz val="11"/>
        <rFont val="Tahoma"/>
        <family val="2"/>
      </rPr>
      <t>E</t>
    </r>
    <r>
      <rPr>
        <b/>
        <sz val="11"/>
        <rFont val="Tahoma"/>
        <family val="2"/>
      </rPr>
      <t xml:space="preserve"> reduction &amp; D (%) increase</t>
    </r>
  </si>
  <si>
    <t>Comparable transaction</t>
  </si>
  <si>
    <t>Average Yield</t>
  </si>
  <si>
    <t>Income / Cash Flow</t>
  </si>
  <si>
    <t>Growth rate</t>
  </si>
  <si>
    <t>Market Value with the Direct Capitalization Approach</t>
  </si>
  <si>
    <t xml:space="preserve">(Present Value, sum of discounted Cash Flows) </t>
  </si>
  <si>
    <t>Difference</t>
  </si>
  <si>
    <t>(Income/Cap Rate)</t>
  </si>
  <si>
    <t>Growth rate Cash Flow Asset A</t>
  </si>
  <si>
    <t>Growth rate Cash Flow Asset B</t>
  </si>
  <si>
    <t>Cash Flow Asset A</t>
  </si>
  <si>
    <t>Cash Flow Asset B</t>
  </si>
  <si>
    <t>Discounted Cash Flow Asset A</t>
  </si>
  <si>
    <t>Discounted Cash Flow Asset B</t>
  </si>
  <si>
    <t>Value Asset A</t>
  </si>
  <si>
    <t>Value Asset B</t>
  </si>
  <si>
    <r>
      <t xml:space="preserve">Initial Yield </t>
    </r>
    <r>
      <rPr>
        <sz val="11"/>
        <color theme="1"/>
        <rFont val="Tahoma"/>
        <family val="2"/>
      </rPr>
      <t>Asset A</t>
    </r>
  </si>
  <si>
    <r>
      <t xml:space="preserve">Initial Yield </t>
    </r>
    <r>
      <rPr>
        <sz val="11"/>
        <color theme="1"/>
        <rFont val="Tahoma"/>
        <family val="2"/>
      </rPr>
      <t>Asset B</t>
    </r>
  </si>
  <si>
    <t>Tenant "A"</t>
  </si>
  <si>
    <t>Tenant "B"</t>
  </si>
  <si>
    <t>Tenant "C"</t>
  </si>
  <si>
    <t>Tenant "D"</t>
  </si>
  <si>
    <t>Tenant / Destination of use</t>
  </si>
  <si>
    <t>Offices (sq.m.)</t>
  </si>
  <si>
    <t>Weighting factor</t>
  </si>
  <si>
    <t>Vacancy</t>
  </si>
  <si>
    <t>Uncovered parking spaces (sq.m.)</t>
  </si>
  <si>
    <t>Covered parking spaces (sq.m.)</t>
  </si>
  <si>
    <t>Storage rooms / Archives (sq.m.)</t>
  </si>
  <si>
    <t>Tenant</t>
  </si>
  <si>
    <t>vacancy</t>
  </si>
  <si>
    <t>Total</t>
  </si>
  <si>
    <t>Floor</t>
  </si>
  <si>
    <t>Indexation</t>
  </si>
  <si>
    <t>Overall lenght</t>
  </si>
  <si>
    <t>Residual lenght</t>
  </si>
  <si>
    <t>6 years + 6 years</t>
  </si>
  <si>
    <t>4 years (2° six-year period)</t>
  </si>
  <si>
    <t>semester</t>
  </si>
  <si>
    <t>Rents</t>
  </si>
  <si>
    <t>Vacant space (1)</t>
  </si>
  <si>
    <t>Vacant space (2)</t>
  </si>
  <si>
    <t>Effective vacancy</t>
  </si>
  <si>
    <t>Operating costs</t>
  </si>
  <si>
    <t>% on rents</t>
  </si>
  <si>
    <t>% on reconstruction cost</t>
  </si>
  <si>
    <t>Total Operating costs</t>
  </si>
  <si>
    <t>Total Investments</t>
  </si>
  <si>
    <t>Intermediate Cash Flow</t>
  </si>
  <si>
    <t>Exit value (on GOCR)</t>
  </si>
  <si>
    <t>Brokerage fees</t>
  </si>
  <si>
    <t>Total Cash Flows to be discounted</t>
  </si>
  <si>
    <t>Discount factor</t>
  </si>
  <si>
    <t>Sum of Discounted Intermediate Cash Flows</t>
  </si>
  <si>
    <t>Discounted Final Cash Flow</t>
  </si>
  <si>
    <t>Market Value</t>
  </si>
  <si>
    <t>Market Value (rounded)</t>
  </si>
  <si>
    <t>75% CPI</t>
  </si>
  <si>
    <t>Base</t>
  </si>
  <si>
    <t>Rents (Use of Space)</t>
  </si>
  <si>
    <t>Costs</t>
  </si>
  <si>
    <t>Maintenance</t>
  </si>
  <si>
    <t>Real estate taxes</t>
  </si>
  <si>
    <t>Net Operating Income</t>
  </si>
  <si>
    <t>Building cost</t>
  </si>
  <si>
    <t>Land value</t>
  </si>
  <si>
    <t>Negative</t>
  </si>
  <si>
    <t>Positive</t>
  </si>
  <si>
    <t>Best</t>
  </si>
  <si>
    <t>Worst</t>
  </si>
  <si>
    <t>Δ Land value</t>
  </si>
  <si>
    <t>Extraction from the market</t>
  </si>
  <si>
    <t>Analysis of opinions on the return expressed by operators</t>
  </si>
  <si>
    <t>Not directly applicable</t>
  </si>
  <si>
    <t>It is based, similarly to the extraction from the market, on the opinion of operators which provide hints on rates for different locations and asset typologies.</t>
  </si>
  <si>
    <t>3.5 years (2° six-year period)</t>
  </si>
  <si>
    <t>5.5 years (2° six-year period)</t>
  </si>
  <si>
    <t>1.5 years + 6 years</t>
  </si>
  <si>
    <t>Management</t>
  </si>
  <si>
    <t>Comparable Properties</t>
  </si>
  <si>
    <t>Net Sellable Area (sq.m.)</t>
  </si>
  <si>
    <t>Net Sellable Area subject Property (sq.m.)</t>
  </si>
  <si>
    <t>- Interest expenses</t>
  </si>
  <si>
    <t>Destination of use</t>
  </si>
  <si>
    <t># shop 
windows</t>
  </si>
  <si>
    <t>Mezzanine</t>
  </si>
  <si>
    <t>Retail</t>
  </si>
  <si>
    <t>Ground</t>
  </si>
  <si>
    <t>Storage</t>
  </si>
  <si>
    <t>Shop</t>
  </si>
  <si>
    <t>Commercial</t>
  </si>
  <si>
    <t>Guest Room Configuration</t>
  </si>
  <si>
    <t>Number of Units</t>
  </si>
  <si>
    <t>Single</t>
  </si>
  <si>
    <t>Double</t>
  </si>
  <si>
    <t>Executive</t>
  </si>
  <si>
    <t>Suite</t>
  </si>
  <si>
    <t>Food and Beverage Facilities</t>
  </si>
  <si>
    <t>Location/Floor</t>
  </si>
  <si>
    <t>Seating Capacity</t>
  </si>
  <si>
    <t>Top Floor</t>
  </si>
  <si>
    <t>Bar/Lounge</t>
  </si>
  <si>
    <t>Meeting and Banqueting Facilities</t>
  </si>
  <si>
    <t>Maximum Capacity (Persons)</t>
  </si>
  <si>
    <t>Ballroom</t>
  </si>
  <si>
    <t>Pre-Function Room</t>
  </si>
  <si>
    <t>Board Room</t>
  </si>
  <si>
    <t>Meeting Room 1</t>
  </si>
  <si>
    <t>First</t>
  </si>
  <si>
    <t>Meeting Room 2</t>
  </si>
  <si>
    <t>Fitness centre with sauna, solarium and whirlpool spa; indoor swimming pool; gift shop</t>
  </si>
  <si>
    <t>Business centre</t>
  </si>
  <si>
    <t>Approximately 75 underground spaces</t>
  </si>
  <si>
    <t>Estimated Segmentation</t>
  </si>
  <si>
    <t>MICE</t>
  </si>
  <si>
    <t>Individual Leisure</t>
  </si>
  <si>
    <t>Group Leisure</t>
  </si>
  <si>
    <t>Airline</t>
  </si>
  <si>
    <t>Total Comp Level</t>
  </si>
  <si>
    <t>Number of Rooms</t>
  </si>
  <si>
    <t>Secondary Competitors</t>
  </si>
  <si>
    <t>Totals/Averages</t>
  </si>
  <si>
    <t>Secondary Competitor</t>
  </si>
  <si>
    <t>Subtotals/Averages</t>
  </si>
  <si>
    <t>Weighted Annual Room Count</t>
  </si>
  <si>
    <t>Occupancy</t>
  </si>
  <si>
    <t>Proposed Property</t>
  </si>
  <si>
    <t>Accommodated Demand</t>
  </si>
  <si>
    <t>Percentage of Total</t>
  </si>
  <si>
    <t>Market Segment</t>
  </si>
  <si>
    <t>Occupied Room Nights</t>
  </si>
  <si>
    <t>Residual Demand</t>
  </si>
  <si>
    <t>Accommodated Demand Growth</t>
  </si>
  <si>
    <t>Totals</t>
  </si>
  <si>
    <t>Available Room Nights per Year</t>
  </si>
  <si>
    <t>Available Room Night Growth</t>
  </si>
  <si>
    <t>Marketwide Occupancy</t>
  </si>
  <si>
    <t>Overall</t>
  </si>
  <si>
    <t>Property</t>
  </si>
  <si>
    <t>Demand</t>
  </si>
  <si>
    <t>Market Share</t>
  </si>
  <si>
    <t>Capture</t>
  </si>
  <si>
    <t>Penetration</t>
  </si>
  <si>
    <t>Total Room Nights Captured</t>
  </si>
  <si>
    <t>Subject Occupancy</t>
  </si>
  <si>
    <t>Marketwide Available Room Nights</t>
  </si>
  <si>
    <t>Fair Share</t>
  </si>
  <si>
    <t>Marketwide Occupied Room Nights</t>
  </si>
  <si>
    <t>Total Penetration</t>
  </si>
  <si>
    <t>Average Rate Growth</t>
  </si>
  <si>
    <t>Captured Room Nights</t>
  </si>
  <si>
    <t>Average Rate Penetration</t>
  </si>
  <si>
    <t>Marketwide Average Rate Growth</t>
  </si>
  <si>
    <t>Year</t>
  </si>
  <si>
    <t>Stabilised</t>
  </si>
  <si>
    <t xml:space="preserve">% Gross  </t>
  </si>
  <si>
    <t xml:space="preserve">     Total Revenues</t>
  </si>
  <si>
    <t>* Departmental expenses are expressed as a percentage of departmental revenues.</t>
  </si>
  <si>
    <t xml:space="preserve">   Rooms</t>
  </si>
  <si>
    <t xml:space="preserve">   Food and Beverage</t>
  </si>
  <si>
    <t xml:space="preserve">   Other Income</t>
  </si>
  <si>
    <t xml:space="preserve">   Other Expenses</t>
  </si>
  <si>
    <t xml:space="preserve">      Total</t>
  </si>
  <si>
    <t xml:space="preserve">   Administrative &amp; General</t>
  </si>
  <si>
    <t xml:space="preserve">   Marketing</t>
  </si>
  <si>
    <t xml:space="preserve">   Prop. Operations &amp; Maint.</t>
  </si>
  <si>
    <t xml:space="preserve">   Utilities</t>
  </si>
  <si>
    <t>Management Fee</t>
  </si>
  <si>
    <t xml:space="preserve">   Property Taxes</t>
  </si>
  <si>
    <t xml:space="preserve">   Insurance</t>
  </si>
  <si>
    <t xml:space="preserve">   Incentive Management Fee</t>
  </si>
  <si>
    <t xml:space="preserve">   Reserve for Replacement</t>
  </si>
  <si>
    <t xml:space="preserve">     Total</t>
  </si>
  <si>
    <t>Rentable Area (sq.m.)</t>
  </si>
  <si>
    <t xml:space="preserve">Cellar </t>
  </si>
  <si>
    <t>Groud</t>
  </si>
  <si>
    <t>Second</t>
  </si>
  <si>
    <t>@ 4.75% Cap. Rate</t>
  </si>
  <si>
    <t>Intended Use</t>
  </si>
  <si>
    <t># of units</t>
  </si>
  <si>
    <t>Building Efficiency</t>
  </si>
  <si>
    <t>Buildable Area (sq.m.)</t>
  </si>
  <si>
    <t>Residential</t>
  </si>
  <si>
    <t>Unit Type</t>
  </si>
  <si>
    <t xml:space="preserve">% </t>
  </si>
  <si>
    <t>Average</t>
  </si>
  <si>
    <t>High</t>
  </si>
  <si>
    <t>Low</t>
  </si>
  <si>
    <t>Post-construction</t>
  </si>
  <si>
    <t xml:space="preserve">Hard costs distribution in % </t>
  </si>
  <si>
    <t>Developer's Profit (15% Hard &amp; Soft costs)</t>
  </si>
  <si>
    <t>Net Lettable Area (sq.m.)</t>
  </si>
  <si>
    <t>Approximate Area (sq.m.)</t>
  </si>
  <si>
    <t>Café Restaurant</t>
  </si>
  <si>
    <t>Speciality Restaurant</t>
  </si>
  <si>
    <t>Base Year Weighted Annual Room Count</t>
  </si>
  <si>
    <t>Primary Competitors (*)</t>
  </si>
  <si>
    <t>* Including subject Hotel</t>
  </si>
  <si>
    <t>Estimated  Base Year</t>
  </si>
  <si>
    <t>Estimated  Year (-1)</t>
  </si>
  <si>
    <t>Estimated  Year (-2)</t>
  </si>
  <si>
    <t>Average Rate (£)</t>
  </si>
  <si>
    <t>RevPAR (£)</t>
  </si>
  <si>
    <t>Total Competitive Level</t>
  </si>
  <si>
    <t>Base Year</t>
  </si>
  <si>
    <t>Year 1</t>
  </si>
  <si>
    <t>Year 2</t>
  </si>
  <si>
    <t>Year 3</t>
  </si>
  <si>
    <t>Year 4</t>
  </si>
  <si>
    <t>Management Fees</t>
  </si>
  <si>
    <t>Days Open</t>
  </si>
  <si>
    <t>Occupied Rooms</t>
  </si>
  <si>
    <t>Stabilised Year</t>
  </si>
  <si>
    <t>Term (years)</t>
  </si>
  <si>
    <t>Year 5</t>
  </si>
  <si>
    <t>Year 6</t>
  </si>
  <si>
    <t>Year 7</t>
  </si>
  <si>
    <t>Year 8</t>
  </si>
  <si>
    <t>Year 9</t>
  </si>
  <si>
    <t>Year 10</t>
  </si>
  <si>
    <t>Base Year 
(Historical Operating Results)</t>
  </si>
  <si>
    <t>Sellable Area (sq.m.)</t>
  </si>
  <si>
    <t>Average size (sq.m.)</t>
  </si>
  <si>
    <t>Average # of sales/month</t>
  </si>
  <si>
    <t>% of units sold</t>
  </si>
  <si>
    <t>Average unit size (sq.m.)</t>
  </si>
  <si>
    <t>Average sale price ($/sq.m.)</t>
  </si>
  <si>
    <t>Rent ($/sq.m./year)</t>
  </si>
  <si>
    <t>Time factor</t>
  </si>
  <si>
    <t>Car Parking</t>
  </si>
  <si>
    <t>Leisure Facilities</t>
  </si>
  <si>
    <t>Other Facilities</t>
  </si>
  <si>
    <t>Hotel</t>
  </si>
  <si>
    <t>Primary Competitor #1</t>
  </si>
  <si>
    <t>Primary Competitor #2</t>
  </si>
  <si>
    <t>Secondary Competitor #1</t>
  </si>
  <si>
    <t>Secondary Competitor #2</t>
  </si>
  <si>
    <t>Secondary Competitor #3</t>
  </si>
  <si>
    <t>Secondary Competitor #4</t>
  </si>
  <si>
    <t>Secondary Competitor #5</t>
  </si>
  <si>
    <t>Secondary Competitor #6</t>
  </si>
  <si>
    <t>Secondary Competitor #7</t>
  </si>
  <si>
    <t>Secondary Competitor #8</t>
  </si>
  <si>
    <t>Secondary Competitor #9</t>
  </si>
  <si>
    <t>Secondary Competitor #10</t>
  </si>
  <si>
    <t>Secondary Competitor #11</t>
  </si>
  <si>
    <t>Secondary Competitor #12</t>
  </si>
  <si>
    <t>Primary Competitors</t>
  </si>
  <si>
    <t>New hotel #1</t>
  </si>
  <si>
    <t>New hotel #2</t>
  </si>
  <si>
    <t>New hotel #3</t>
  </si>
  <si>
    <t>New hotel #4</t>
  </si>
  <si>
    <t>Comparable developments</t>
  </si>
  <si>
    <t>Market wide</t>
  </si>
  <si>
    <t>Market wide Occupancy</t>
  </si>
  <si>
    <t>Overall Penetration</t>
  </si>
  <si>
    <t>Projected Growth Rate</t>
  </si>
  <si>
    <t>Weighted Lettable Area (sq.m.)</t>
  </si>
  <si>
    <t>Total Weighted Lettable Area (sq.m.)</t>
  </si>
  <si>
    <t>B</t>
  </si>
  <si>
    <t>G / B</t>
  </si>
  <si>
    <t>1 / B</t>
  </si>
  <si>
    <t>3 / B</t>
  </si>
  <si>
    <t>EURIRS</t>
  </si>
  <si>
    <t>GEN</t>
  </si>
  <si>
    <t>FEB</t>
  </si>
  <si>
    <t>MAR</t>
  </si>
  <si>
    <t>APR</t>
  </si>
  <si>
    <t>MAG</t>
  </si>
  <si>
    <t>GIU</t>
  </si>
  <si>
    <t>LUG</t>
  </si>
  <si>
    <t>AGO</t>
  </si>
  <si>
    <t>SET</t>
  </si>
  <si>
    <t>OTT</t>
  </si>
  <si>
    <t>NOV</t>
  </si>
  <si>
    <t>DIC</t>
  </si>
  <si>
    <t>15 A</t>
  </si>
  <si>
    <t>20 A</t>
  </si>
  <si>
    <t>25 A</t>
  </si>
  <si>
    <t>30 A</t>
  </si>
  <si>
    <t>5 A</t>
  </si>
  <si>
    <t>10 A</t>
  </si>
  <si>
    <t>(*)</t>
  </si>
  <si>
    <t>Discount Factor</t>
  </si>
  <si>
    <t>@ 10.7%</t>
  </si>
  <si>
    <t>Estimated Market Value</t>
  </si>
  <si>
    <t>Reversion Analysis</t>
  </si>
  <si>
    <t>11th Year's Net Operating Income</t>
  </si>
  <si>
    <t>Total Sales Proceeds</t>
  </si>
  <si>
    <t xml:space="preserve">    Less: Transaction Costs @ 1.5%</t>
  </si>
  <si>
    <t>Net Sales Proceeds</t>
  </si>
  <si>
    <t>*10th year net operating income of £3,458,000 plus sales proceeds of £49,630,000</t>
  </si>
  <si>
    <t>Net Operating Income (£)</t>
  </si>
  <si>
    <t>Discounted Cash Flow (£)</t>
  </si>
  <si>
    <t>Capitalisation Rate</t>
  </si>
  <si>
    <t>Estimated Market Value (rounded)</t>
  </si>
  <si>
    <t>(£000)</t>
  </si>
  <si>
    <t>Revenue</t>
  </si>
  <si>
    <t>PAR (£)</t>
  </si>
  <si>
    <t>POR (£)</t>
  </si>
  <si>
    <t>Departmental expenses (*)</t>
  </si>
  <si>
    <t>Departmental income</t>
  </si>
  <si>
    <t>Undistributed operating expenses</t>
  </si>
  <si>
    <t>Gross Operating Profit (GOP)</t>
  </si>
  <si>
    <t>GOP after management fees</t>
  </si>
  <si>
    <t>Fixed expenses</t>
  </si>
  <si>
    <t>Net Operating Income (NOI)</t>
  </si>
  <si>
    <r>
      <t>Departmental expenses (</t>
    </r>
    <r>
      <rPr>
        <b/>
        <vertAlign val="superscript"/>
        <sz val="11"/>
        <color theme="1"/>
        <rFont val="Tahoma"/>
        <family val="2"/>
      </rPr>
      <t>1</t>
    </r>
    <r>
      <rPr>
        <b/>
        <sz val="11"/>
        <color theme="1"/>
        <rFont val="Tahoma"/>
        <family val="2"/>
      </rPr>
      <t>)</t>
    </r>
  </si>
  <si>
    <r>
      <t>POR (</t>
    </r>
    <r>
      <rPr>
        <b/>
        <vertAlign val="superscript"/>
        <sz val="11"/>
        <color theme="1"/>
        <rFont val="Tahoma"/>
        <family val="2"/>
      </rPr>
      <t>3</t>
    </r>
    <r>
      <rPr>
        <b/>
        <sz val="11"/>
        <color theme="1"/>
        <rFont val="Tahoma"/>
        <family val="2"/>
      </rPr>
      <t>) (£)</t>
    </r>
  </si>
  <si>
    <r>
      <t>PAR (</t>
    </r>
    <r>
      <rPr>
        <b/>
        <vertAlign val="superscript"/>
        <sz val="11"/>
        <color theme="1"/>
        <rFont val="Tahoma"/>
        <family val="2"/>
      </rPr>
      <t>2</t>
    </r>
    <r>
      <rPr>
        <b/>
        <sz val="11"/>
        <color theme="1"/>
        <rFont val="Tahoma"/>
        <family val="2"/>
      </rPr>
      <t>) (£)</t>
    </r>
  </si>
  <si>
    <r>
      <t>*(</t>
    </r>
    <r>
      <rPr>
        <i/>
        <vertAlign val="superscript"/>
        <sz val="10"/>
        <color theme="1"/>
        <rFont val="Tahoma"/>
        <family val="2"/>
      </rPr>
      <t>1</t>
    </r>
    <r>
      <rPr>
        <i/>
        <sz val="10"/>
        <color theme="1"/>
        <rFont val="Tahoma"/>
        <family val="2"/>
      </rPr>
      <t>) Departmental expenses are expressed as a percentage of departmental revenues.</t>
    </r>
  </si>
  <si>
    <r>
      <t>*(</t>
    </r>
    <r>
      <rPr>
        <i/>
        <vertAlign val="superscript"/>
        <sz val="10"/>
        <color theme="1"/>
        <rFont val="Tahoma"/>
        <family val="2"/>
      </rPr>
      <t>2</t>
    </r>
    <r>
      <rPr>
        <i/>
        <sz val="10"/>
        <color theme="1"/>
        <rFont val="Tahoma"/>
        <family val="2"/>
      </rPr>
      <t>) Per Available Room.</t>
    </r>
  </si>
  <si>
    <r>
      <t>*(</t>
    </r>
    <r>
      <rPr>
        <i/>
        <vertAlign val="superscript"/>
        <sz val="10"/>
        <color theme="1"/>
        <rFont val="Tahoma"/>
        <family val="2"/>
      </rPr>
      <t>3</t>
    </r>
    <r>
      <rPr>
        <i/>
        <sz val="10"/>
        <color theme="1"/>
        <rFont val="Tahoma"/>
        <family val="2"/>
      </rPr>
      <t>) Per Occupied Rooms.</t>
    </r>
  </si>
  <si>
    <t xml:space="preserve">Departmental income </t>
  </si>
  <si>
    <t xml:space="preserve">Gross Operating Profit (GOP) </t>
  </si>
  <si>
    <t xml:space="preserve">GOP after management fees </t>
  </si>
  <si>
    <t xml:space="preserve">Fixed expenses </t>
  </si>
  <si>
    <t>Other minor expenses</t>
  </si>
  <si>
    <t>- Total operating expenses</t>
  </si>
  <si>
    <t>Operating expenses</t>
  </si>
  <si>
    <t>Total operating expenses</t>
  </si>
  <si>
    <t>Financial costs</t>
  </si>
  <si>
    <t>Construction cost</t>
  </si>
  <si>
    <t>- Operating Expenses</t>
  </si>
  <si>
    <t>Demolition</t>
  </si>
  <si>
    <t>Connections to public utilities</t>
  </si>
  <si>
    <t>Contingency</t>
  </si>
  <si>
    <t>Sum of Discounted Cash Flow</t>
  </si>
  <si>
    <t>Constant cap rate and income</t>
  </si>
  <si>
    <t>Constant cap rate and income reduction</t>
  </si>
  <si>
    <t>Cap rate reduction and income increase</t>
  </si>
  <si>
    <t>Cap rate increase and income reduction</t>
  </si>
  <si>
    <t>Constant cap rate and income increase</t>
  </si>
  <si>
    <t>Cap rate increase and constant income</t>
  </si>
  <si>
    <t>Cap rate reduction and constant income</t>
  </si>
  <si>
    <t>Cap rate</t>
  </si>
  <si>
    <t>Market Value with the DCFA</t>
  </si>
  <si>
    <t>Ground surfaces on total surfaces</t>
  </si>
  <si>
    <t>Storage on total surfaces</t>
  </si>
  <si>
    <t>on Net Lettable Area</t>
  </si>
  <si>
    <t>Surface per shop window [sq.m]</t>
  </si>
  <si>
    <t>Retail surface efficiency indicators</t>
  </si>
  <si>
    <t>Property value</t>
  </si>
  <si>
    <t>Δ Property value</t>
  </si>
  <si>
    <t>Total Net Lettable Area (sq.m.)</t>
  </si>
  <si>
    <t>Weighting factors</t>
  </si>
  <si>
    <t>on Weighted Lettable Area</t>
  </si>
  <si>
    <t>Shoes shop</t>
  </si>
  <si>
    <t>Eyewear shop</t>
  </si>
  <si>
    <t>Jewellery shop</t>
  </si>
  <si>
    <t>Net Leasable 
Area (sq.m.)</t>
  </si>
  <si>
    <t>Weighted  Lettable Area (sq.m.)</t>
  </si>
  <si>
    <t>Total/Weighted Average</t>
  </si>
  <si>
    <t>Available Room Nights (365 days * 250 rooms)</t>
  </si>
  <si>
    <t>(a)</t>
  </si>
  <si>
    <t>(b)</t>
  </si>
  <si>
    <t>(c) = (a) / (b)</t>
  </si>
  <si>
    <t>(d)</t>
  </si>
  <si>
    <t>(e) = (b) / (d)</t>
  </si>
  <si>
    <t>(f)</t>
  </si>
  <si>
    <t>(g) = (a) / (f)</t>
  </si>
  <si>
    <t>(h) = (d) / (f)</t>
  </si>
  <si>
    <t>(i) = (c) / (h)</t>
  </si>
  <si>
    <t>Average Rate in Base Year Prices</t>
  </si>
  <si>
    <t>RevPAR</t>
  </si>
  <si>
    <t>Average Rate</t>
  </si>
  <si>
    <t>- Depreciation</t>
  </si>
  <si>
    <t>Passing rent (€/sq.m./year)</t>
  </si>
  <si>
    <t>Gross Rent (€/year)</t>
  </si>
  <si>
    <t>Less: Stamp duty @ 4.0%</t>
  </si>
  <si>
    <t>Less: Legal fees @ 0.5%</t>
  </si>
  <si>
    <t>Current tenant (restaurant)</t>
  </si>
  <si>
    <t>New tenant</t>
  </si>
  <si>
    <t>Exit value (on net GOCR)</t>
  </si>
  <si>
    <t>Capex &amp; Capital contribution</t>
  </si>
  <si>
    <t>Above-Grade Construction</t>
  </si>
  <si>
    <t>Land Market Value (rounded)</t>
  </si>
  <si>
    <t>Sales commissions</t>
  </si>
  <si>
    <t>Retail sales revenues</t>
  </si>
  <si>
    <t>Residential sales revenues</t>
  </si>
  <si>
    <t>% of units closed</t>
  </si>
  <si>
    <t>Residential (4.75% of residential sales revenues)</t>
  </si>
  <si>
    <t>Retail (2.00% of retail sales revenues)</t>
  </si>
  <si>
    <t>Stabilised Net Operating Income</t>
  </si>
  <si>
    <t>Market Value of the property once built</t>
  </si>
  <si>
    <t>It involves extracting yields directly from the market, in a similar way to the Direct Comparison Approach, with qualitative analyses of the assets to be compared, making the appropriate increases or decreases based on differences in the characteristics of the Comparables. It is the most widely used technique from practitioners.</t>
  </si>
  <si>
    <t>Determining the discount rate from the cap rate</t>
  </si>
  <si>
    <t>Even if it is more tipically used in order to estimate a discount rate, it can be used aslo in order to determine a cap rate.</t>
  </si>
  <si>
    <t>It can be useful in order to provide benchmarks for single components of the Build-Up Approach (eg. cost of equity).</t>
  </si>
  <si>
    <t>It express the discount rate as a function of the specific risk components (WACC). It is the most widely used technique from practitioners.</t>
  </si>
  <si>
    <t>It is based on the relationship between the total return (IRR) and the yield return. Care must be taken to use the same level of income and cash flow.</t>
  </si>
  <si>
    <t>Passing rent</t>
  </si>
  <si>
    <t>Passing rent (€/year)</t>
  </si>
  <si>
    <t>Gross Yield</t>
  </si>
  <si>
    <t>€/year</t>
  </si>
  <si>
    <t>net GOCR</t>
  </si>
  <si>
    <t>% headline rent</t>
  </si>
  <si>
    <t>discount rate</t>
  </si>
  <si>
    <t>Rooms Revenue</t>
  </si>
  <si>
    <t>Average Rate (Before Discount)</t>
  </si>
  <si>
    <t>Marketwide Average Rate</t>
  </si>
  <si>
    <t>Inflation</t>
  </si>
  <si>
    <t>Loan to Value</t>
  </si>
  <si>
    <t>Cost of Debt</t>
  </si>
  <si>
    <t>Terminal Capitalization Rate</t>
  </si>
  <si>
    <t>Transaction Costs</t>
  </si>
  <si>
    <t>Cost of Equity</t>
  </si>
  <si>
    <t>3-bedroom</t>
  </si>
  <si>
    <t>2-bedroom</t>
  </si>
  <si>
    <t>1-bedroom</t>
  </si>
  <si>
    <t>studio</t>
  </si>
  <si>
    <t>+ Downpayments and balance payments</t>
  </si>
  <si>
    <t>Rentable / Sellable Area (sq.m.)</t>
  </si>
  <si>
    <t>Hard costs (8,000 $/sq.m.)</t>
  </si>
  <si>
    <t>Soft costs (1,550 $/sq.m.)</t>
  </si>
  <si>
    <t>Weighted Lettable Area (% of total)</t>
  </si>
  <si>
    <t/>
  </si>
  <si>
    <t>B = c + […] + k</t>
  </si>
  <si>
    <t>Basement</t>
  </si>
  <si>
    <t>Excel spreadsheet by:</t>
  </si>
  <si>
    <t>GIACOMO MORRI</t>
  </si>
  <si>
    <t>giacomo.morri@sdabocconi.it</t>
  </si>
  <si>
    <t>WARNING</t>
  </si>
  <si>
    <t xml:space="preserve">This spreadsheet has exclusively a teaching goal and it has not to </t>
  </si>
  <si>
    <t>be considered as any financial advisory service or any public offering.</t>
  </si>
  <si>
    <t xml:space="preserve">Every professional use is forbidden. The investor who undertakes financial </t>
  </si>
  <si>
    <t>operations is willing to do so exclusively under its own responsibility,</t>
  </si>
  <si>
    <t xml:space="preserve">conscious of the risks connected to the speculative activity and the </t>
  </si>
  <si>
    <t>investment in financial instruments. Authors copyright.</t>
  </si>
  <si>
    <t>www.cpv-mb.com</t>
  </si>
  <si>
    <t>PAOLO BENEDETTO</t>
  </si>
  <si>
    <t>Associate Professor of Practice and Faculty Deputy for Corporate Finance &amp; Real Estate, SDA Bocconi School of Management, Milan</t>
  </si>
  <si>
    <t>paolo.benedetto@unibocconi.it</t>
  </si>
  <si>
    <t>COMMERCIAL PROPERTY VALUATION: METHODS &amp; CASE STUDIES 
Giacomo Morri &amp; Paolo Benedetto
WILEY (2019)</t>
  </si>
  <si>
    <t>COMMERCIAL PROPERTY VALUATION: METHODS &amp; CASE STUDIES - Giacomo Morri &amp; Paolo Benedetto - WILEY (2019)</t>
  </si>
  <si>
    <t>x</t>
  </si>
  <si>
    <t>D %</t>
  </si>
  <si>
    <t>E %</t>
  </si>
  <si>
    <t>Kd</t>
  </si>
  <si>
    <t>€</t>
  </si>
  <si>
    <t>Ke</t>
  </si>
  <si>
    <t># periods</t>
  </si>
  <si>
    <t>Yearly inflation</t>
  </si>
  <si>
    <t>Vacant spaces</t>
  </si>
  <si>
    <t>Tenants</t>
  </si>
  <si>
    <t>Passing rents</t>
  </si>
  <si>
    <t>Market rents</t>
  </si>
  <si>
    <t>Potential gross rents</t>
  </si>
  <si>
    <t>Vacancy (%)</t>
  </si>
  <si>
    <t>Vacancy (€)</t>
  </si>
  <si>
    <t>Gross exit value (on GOCR)</t>
  </si>
  <si>
    <t>Rent roll</t>
  </si>
  <si>
    <t>Total Operating Costs</t>
  </si>
  <si>
    <t>Discounted Intermediate Cash Flows</t>
  </si>
  <si>
    <t>Brokerage fee</t>
  </si>
  <si>
    <t>Property Insurance</t>
  </si>
  <si>
    <t>Property Taxes</t>
  </si>
  <si>
    <r>
      <t>Surface (m</t>
    </r>
    <r>
      <rPr>
        <vertAlign val="superscript"/>
        <sz val="11"/>
        <rFont val="Tahoma"/>
        <family val="2"/>
      </rPr>
      <t>2</t>
    </r>
    <r>
      <rPr>
        <sz val="11"/>
        <rFont val="Tahoma"/>
        <family val="2"/>
      </rPr>
      <t>)</t>
    </r>
  </si>
  <si>
    <t>Passing rent (€)</t>
  </si>
  <si>
    <r>
      <t>Passing rent (€/m</t>
    </r>
    <r>
      <rPr>
        <vertAlign val="superscript"/>
        <sz val="11"/>
        <rFont val="Tahoma"/>
        <family val="2"/>
      </rPr>
      <t>2</t>
    </r>
    <r>
      <rPr>
        <sz val="11"/>
        <rFont val="Tahoma"/>
        <family val="2"/>
      </rPr>
      <t>)</t>
    </r>
  </si>
  <si>
    <r>
      <t>Market rent (€/m</t>
    </r>
    <r>
      <rPr>
        <vertAlign val="superscript"/>
        <sz val="11"/>
        <rFont val="Tahoma"/>
        <family val="2"/>
      </rPr>
      <t>2</t>
    </r>
    <r>
      <rPr>
        <sz val="11"/>
        <rFont val="Tahoma"/>
        <family val="2"/>
      </rPr>
      <t>)</t>
    </r>
  </si>
  <si>
    <t>Market rent (€)</t>
  </si>
  <si>
    <t>Rent Indexation (% CPI)</t>
  </si>
  <si>
    <t>Periodic inflation</t>
  </si>
  <si>
    <t>Inflation index</t>
  </si>
  <si>
    <t>Periodic rent indexation</t>
  </si>
  <si>
    <t>Rent index</t>
  </si>
  <si>
    <t>Inflation index (from Y3)</t>
  </si>
  <si>
    <t>Rent index (from Y3)</t>
  </si>
  <si>
    <t>Rent index (from S2)</t>
  </si>
  <si>
    <t>Rent index (from S3)</t>
  </si>
  <si>
    <t>Rent index (from S4)</t>
  </si>
  <si>
    <t>Reconstruction cost</t>
  </si>
  <si>
    <r>
      <t>€/m</t>
    </r>
    <r>
      <rPr>
        <vertAlign val="superscript"/>
        <sz val="11"/>
        <rFont val="Tahoma"/>
        <family val="2"/>
      </rPr>
      <t>2</t>
    </r>
  </si>
  <si>
    <t>Risk-free rate</t>
  </si>
  <si>
    <t>Bank spread</t>
  </si>
  <si>
    <t>Property sector risk</t>
  </si>
  <si>
    <t>Location risk</t>
  </si>
  <si>
    <t>Intended use and typology risk</t>
  </si>
  <si>
    <t>Physical and technical features risk</t>
  </si>
  <si>
    <t>Rental/contractual risk</t>
  </si>
  <si>
    <t>Risk premium</t>
  </si>
  <si>
    <t>SDA Fellow Corporate Finance &amp; Real Estate, 
SDA Bocconi School of Management, Milan</t>
  </si>
  <si>
    <t>Current tenant</t>
  </si>
  <si>
    <t>Gross exit value (on net GOCR)</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</si>
</sst>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 #,##0;\-&quot;€&quot;\ #,##0"/>
    <numFmt numFmtId="7" formatCode="&quot;€&quot;\ #,##0.00;\-&quot;€&quot;\ #,##0.00"/>
    <numFmt numFmtId="43" formatCode="_-* #,##0.00_-;\-* #,##0.00_-;_-* &quot;-&quot;??_-;_-@_-"/>
    <numFmt numFmtId="164" formatCode="#,##0_ ;\-#,##0\ "/>
    <numFmt numFmtId="165" formatCode="0.0%"/>
    <numFmt numFmtId="166" formatCode="&quot;€&quot;\ #,##0.0000;\-&quot;€&quot;\ #,##0.0000"/>
    <numFmt numFmtId="167" formatCode="&quot;€&quot;\ #,##0"/>
    <numFmt numFmtId="168" formatCode="[$€-2]\ #,##0;[Red]\-[$€-2]\ #,##0"/>
    <numFmt numFmtId="169" formatCode="&quot;£&quot;#,##0.00;[Red]\-&quot;£&quot;#,##0.00"/>
    <numFmt numFmtId="170" formatCode="_(* #,##0.00_);_(* \(#,##0.00\);_(* &quot;-&quot;??_);_(@_)"/>
    <numFmt numFmtId="171" formatCode="0.000%"/>
    <numFmt numFmtId="172" formatCode="&quot;€&quot;\ #,##0.00"/>
    <numFmt numFmtId="173" formatCode="0.0"/>
    <numFmt numFmtId="174" formatCode="_-* #,##0.0000_-;\-* #,##0.0000_-;_-* &quot;-&quot;_-;_-@_-"/>
    <numFmt numFmtId="175" formatCode="[$-410]mmmmm\-yy;@"/>
    <numFmt numFmtId="176" formatCode="[$€-2]\ #,##0.00;[Red]\-[$€-2]\ #,##0.00"/>
    <numFmt numFmtId="177" formatCode="0.000"/>
    <numFmt numFmtId="178" formatCode="0.0000"/>
    <numFmt numFmtId="179" formatCode="#,##0.00_ ;\-#,##0.00\ "/>
    <numFmt numFmtId="180" formatCode="_(&quot;$&quot;* #,##0.00_);_(&quot;$&quot;* \(#,##0.00\);_(&quot;$&quot;* &quot;-&quot;??_);_(@_)"/>
    <numFmt numFmtId="181" formatCode="#,##0.000"/>
    <numFmt numFmtId="182" formatCode="[$$-409]#,##0"/>
    <numFmt numFmtId="183" formatCode="[$£-809]#,##0"/>
    <numFmt numFmtId="184" formatCode="&quot;€&quot;\ #,##0.0"/>
    <numFmt numFmtId="185" formatCode="[$£-809]#,##0.00"/>
    <numFmt numFmtId="186" formatCode="[$$-409]#,##0.00000000"/>
    <numFmt numFmtId="187" formatCode="0.000000"/>
  </numFmts>
  <fonts count="62" x14ac:knownFonts="1">
    <font>
      <sz val="11"/>
      <color theme="1"/>
      <name val="Calibri"/>
      <family val="2"/>
      <scheme val="minor"/>
    </font>
    <font>
      <sz val="11"/>
      <color theme="1"/>
      <name val="Calibri"/>
      <family val="2"/>
      <scheme val="minor"/>
    </font>
    <font>
      <sz val="11"/>
      <color theme="1"/>
      <name val="Tahoma"/>
      <family val="2"/>
    </font>
    <font>
      <i/>
      <sz val="11"/>
      <color theme="1"/>
      <name val="Tahoma"/>
      <family val="2"/>
    </font>
    <font>
      <b/>
      <sz val="11"/>
      <color theme="1"/>
      <name val="Tahoma"/>
      <family val="2"/>
    </font>
    <font>
      <b/>
      <i/>
      <sz val="11"/>
      <color theme="1"/>
      <name val="Tahoma"/>
      <family val="2"/>
    </font>
    <font>
      <sz val="11"/>
      <color rgb="FFFF0000"/>
      <name val="Tahoma"/>
      <family val="2"/>
    </font>
    <font>
      <sz val="10"/>
      <name val="Arial"/>
      <family val="2"/>
    </font>
    <font>
      <sz val="10"/>
      <name val="Times New Roman"/>
      <family val="1"/>
    </font>
    <font>
      <sz val="10"/>
      <name val="Arial"/>
      <family val="2"/>
    </font>
    <font>
      <b/>
      <i/>
      <sz val="11"/>
      <name val="Times New Roman"/>
      <family val="1"/>
    </font>
    <font>
      <sz val="11"/>
      <name val="Tahoma"/>
      <family val="2"/>
    </font>
    <font>
      <b/>
      <sz val="11"/>
      <name val="Tahoma"/>
      <family val="2"/>
    </font>
    <font>
      <sz val="10"/>
      <name val="Tahoma"/>
      <family val="2"/>
    </font>
    <font>
      <i/>
      <sz val="11"/>
      <name val="Tahoma"/>
      <family val="2"/>
    </font>
    <font>
      <b/>
      <i/>
      <sz val="11"/>
      <name val="Tahoma"/>
      <family val="2"/>
    </font>
    <font>
      <b/>
      <sz val="12"/>
      <name val="Tahoma"/>
      <family val="2"/>
    </font>
    <font>
      <b/>
      <vertAlign val="subscript"/>
      <sz val="11"/>
      <name val="Tahoma"/>
      <family val="2"/>
    </font>
    <font>
      <u/>
      <sz val="11"/>
      <color theme="10"/>
      <name val="Calibri"/>
      <family val="2"/>
      <scheme val="minor"/>
    </font>
    <font>
      <u/>
      <sz val="11"/>
      <color theme="11"/>
      <name val="Calibri"/>
      <family val="2"/>
      <scheme val="minor"/>
    </font>
    <font>
      <sz val="8"/>
      <name val="Arial"/>
      <family val="2"/>
    </font>
    <font>
      <sz val="10"/>
      <name val="Verdana"/>
      <family val="2"/>
    </font>
    <font>
      <sz val="10"/>
      <name val="MS Sans Serif"/>
      <family val="2"/>
    </font>
    <font>
      <b/>
      <sz val="9"/>
      <name val="Tahoma"/>
      <family val="2"/>
    </font>
    <font>
      <i/>
      <sz val="9"/>
      <name val="Tahoma"/>
      <family val="2"/>
    </font>
    <font>
      <b/>
      <i/>
      <sz val="9"/>
      <name val="Tahoma"/>
      <family val="2"/>
    </font>
    <font>
      <sz val="9"/>
      <name val="Tahoma"/>
      <family val="2"/>
    </font>
    <font>
      <sz val="11"/>
      <color theme="4"/>
      <name val="Tahoma"/>
      <family val="2"/>
    </font>
    <font>
      <i/>
      <sz val="11"/>
      <color theme="4"/>
      <name val="Tahoma"/>
      <family val="2"/>
    </font>
    <font>
      <b/>
      <sz val="11"/>
      <color indexed="10"/>
      <name val="Tahoma"/>
      <family val="2"/>
    </font>
    <font>
      <i/>
      <sz val="9"/>
      <color theme="1"/>
      <name val="Tahoma"/>
      <family val="2"/>
    </font>
    <font>
      <b/>
      <i/>
      <sz val="9"/>
      <color theme="1"/>
      <name val="Tahoma"/>
      <family val="2"/>
    </font>
    <font>
      <i/>
      <sz val="10"/>
      <name val="Tahoma"/>
      <family val="2"/>
    </font>
    <font>
      <i/>
      <sz val="10"/>
      <color theme="1"/>
      <name val="Tahoma"/>
      <family val="2"/>
    </font>
    <font>
      <b/>
      <i/>
      <sz val="10"/>
      <color theme="1"/>
      <name val="Tahoma"/>
      <family val="2"/>
    </font>
    <font>
      <b/>
      <sz val="11"/>
      <color theme="1"/>
      <name val="Calibri"/>
      <family val="2"/>
      <scheme val="minor"/>
    </font>
    <font>
      <b/>
      <sz val="8"/>
      <color rgb="FFFFFFFF"/>
      <name val="Arial"/>
      <family val="2"/>
    </font>
    <font>
      <sz val="9"/>
      <color rgb="FF5E5E5E"/>
      <name val="Arial"/>
      <family val="2"/>
    </font>
    <font>
      <b/>
      <vertAlign val="superscript"/>
      <sz val="11"/>
      <color theme="1"/>
      <name val="Tahoma"/>
      <family val="2"/>
    </font>
    <font>
      <i/>
      <vertAlign val="superscript"/>
      <sz val="10"/>
      <color theme="1"/>
      <name val="Tahoma"/>
      <family val="2"/>
    </font>
    <font>
      <sz val="10"/>
      <color theme="1"/>
      <name val="Tahoma"/>
      <family val="2"/>
    </font>
    <font>
      <sz val="11"/>
      <color indexed="8"/>
      <name val="Calibri"/>
      <family val="2"/>
    </font>
    <font>
      <u/>
      <sz val="11"/>
      <color theme="10"/>
      <name val="Calibri"/>
      <family val="2"/>
    </font>
    <font>
      <b/>
      <sz val="11"/>
      <color theme="4"/>
      <name val="Tahoma"/>
      <family val="2"/>
    </font>
    <font>
      <b/>
      <i/>
      <sz val="11"/>
      <color theme="4"/>
      <name val="Tahoma"/>
      <family val="2"/>
    </font>
    <font>
      <sz val="11"/>
      <color indexed="8"/>
      <name val="Tahoma"/>
      <family val="2"/>
    </font>
    <font>
      <b/>
      <sz val="11"/>
      <color indexed="8"/>
      <name val="Tahoma"/>
      <family val="2"/>
    </font>
    <font>
      <u/>
      <sz val="11"/>
      <color theme="10"/>
      <name val="Tahoma"/>
      <family val="2"/>
    </font>
    <font>
      <b/>
      <u/>
      <sz val="11"/>
      <color indexed="8"/>
      <name val="Tahoma"/>
      <family val="2"/>
    </font>
    <font>
      <b/>
      <u/>
      <sz val="11"/>
      <color rgb="FFFF0000"/>
      <name val="Tahoma"/>
      <family val="2"/>
    </font>
    <font>
      <i/>
      <sz val="10"/>
      <color rgb="FF222222"/>
      <name val="Tahoma"/>
      <family val="2"/>
    </font>
    <font>
      <i/>
      <sz val="10"/>
      <color indexed="8"/>
      <name val="Tahoma"/>
      <family val="2"/>
    </font>
    <font>
      <sz val="10"/>
      <color rgb="FFFF0000"/>
      <name val="Tahoma"/>
      <family val="2"/>
    </font>
    <font>
      <i/>
      <sz val="10"/>
      <color theme="4"/>
      <name val="Tahoma"/>
      <family val="2"/>
    </font>
    <font>
      <i/>
      <sz val="11"/>
      <color rgb="FFFF0000"/>
      <name val="Tahoma"/>
      <family val="2"/>
    </font>
    <font>
      <sz val="11"/>
      <color indexed="62"/>
      <name val="Tahoma"/>
      <family val="2"/>
    </font>
    <font>
      <b/>
      <sz val="11"/>
      <color indexed="62"/>
      <name val="Tahoma"/>
      <family val="2"/>
    </font>
    <font>
      <i/>
      <sz val="11"/>
      <color indexed="8"/>
      <name val="Tahoma"/>
      <family val="2"/>
    </font>
    <font>
      <i/>
      <sz val="11"/>
      <color theme="1"/>
      <name val="Calibri"/>
      <family val="2"/>
      <scheme val="minor"/>
    </font>
    <font>
      <sz val="11"/>
      <color indexed="40"/>
      <name val="Tahoma"/>
      <family val="2"/>
    </font>
    <font>
      <sz val="11"/>
      <color indexed="10"/>
      <name val="Tahoma"/>
      <family val="2"/>
    </font>
    <font>
      <vertAlign val="superscript"/>
      <sz val="11"/>
      <name val="Tahoma"/>
      <family val="2"/>
    </font>
  </fonts>
  <fills count="9">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rgb="FFFFFFFF"/>
        <bgColor indexed="64"/>
      </patternFill>
    </fill>
    <fill>
      <patternFill patternType="solid">
        <fgColor rgb="FF3C81B7"/>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s>
  <borders count="111">
    <border>
      <left/>
      <right/>
      <top/>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top/>
      <bottom style="double">
        <color auto="1"/>
      </bottom>
      <diagonal/>
    </border>
    <border>
      <left/>
      <right style="medium">
        <color auto="1"/>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style="thin">
        <color auto="1"/>
      </top>
      <bottom/>
      <diagonal/>
    </border>
    <border>
      <left/>
      <right/>
      <top/>
      <bottom style="thin">
        <color auto="1"/>
      </bottom>
      <diagonal/>
    </border>
    <border>
      <left/>
      <right style="thin">
        <color indexed="64"/>
      </right>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style="thin">
        <color auto="1"/>
      </bottom>
      <diagonal/>
    </border>
    <border>
      <left style="medium">
        <color indexed="64"/>
      </left>
      <right/>
      <top/>
      <bottom style="medium">
        <color indexed="64"/>
      </bottom>
      <diagonal/>
    </border>
    <border>
      <left style="medium">
        <color indexed="64"/>
      </left>
      <right style="thin">
        <color indexed="64"/>
      </right>
      <top/>
      <bottom style="double">
        <color auto="1"/>
      </bottom>
      <diagonal/>
    </border>
    <border>
      <left style="thin">
        <color indexed="64"/>
      </left>
      <right/>
      <top/>
      <bottom/>
      <diagonal/>
    </border>
    <border>
      <left style="medium">
        <color auto="1"/>
      </left>
      <right style="thin">
        <color indexed="64"/>
      </right>
      <top style="medium">
        <color auto="1"/>
      </top>
      <bottom/>
      <diagonal/>
    </border>
    <border>
      <left style="medium">
        <color auto="1"/>
      </left>
      <right style="thin">
        <color indexed="64"/>
      </right>
      <top/>
      <bottom style="thin">
        <color indexed="64"/>
      </bottom>
      <diagonal/>
    </border>
    <border>
      <left style="thin">
        <color indexed="64"/>
      </left>
      <right style="thin">
        <color auto="1"/>
      </right>
      <top/>
      <bottom style="thin">
        <color auto="1"/>
      </bottom>
      <diagonal/>
    </border>
    <border>
      <left style="medium">
        <color indexed="64"/>
      </left>
      <right style="medium">
        <color indexed="64"/>
      </right>
      <top/>
      <bottom style="double">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bottom/>
      <diagonal/>
    </border>
    <border>
      <left/>
      <right style="double">
        <color indexed="64"/>
      </right>
      <top/>
      <bottom style="double">
        <color indexed="64"/>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bottom style="medium">
        <color indexed="64"/>
      </bottom>
      <diagonal/>
    </border>
    <border>
      <left style="thin">
        <color indexed="64"/>
      </left>
      <right style="medium">
        <color auto="1"/>
      </right>
      <top/>
      <bottom/>
      <diagonal/>
    </border>
    <border>
      <left style="thin">
        <color auto="1"/>
      </left>
      <right style="thin">
        <color auto="1"/>
      </right>
      <top style="thin">
        <color indexed="64"/>
      </top>
      <bottom style="thin">
        <color indexed="64"/>
      </bottom>
      <diagonal/>
    </border>
    <border>
      <left style="thin">
        <color auto="1"/>
      </left>
      <right/>
      <top/>
      <bottom style="thin">
        <color indexed="64"/>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auto="1"/>
      </left>
      <right/>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auto="1"/>
      </top>
      <bottom style="thin">
        <color auto="1"/>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auto="1"/>
      </bottom>
      <diagonal/>
    </border>
    <border>
      <left style="thin">
        <color indexed="64"/>
      </left>
      <right/>
      <top/>
      <bottom style="thin">
        <color auto="1"/>
      </bottom>
      <diagonal/>
    </border>
    <border>
      <left style="thin">
        <color auto="1"/>
      </left>
      <right style="thin">
        <color auto="1"/>
      </right>
      <top/>
      <bottom style="double">
        <color auto="1"/>
      </bottom>
      <diagonal/>
    </border>
    <border>
      <left/>
      <right style="medium">
        <color indexed="64"/>
      </right>
      <top/>
      <bottom style="thin">
        <color auto="1"/>
      </bottom>
      <diagonal/>
    </border>
    <border>
      <left/>
      <right style="medium">
        <color auto="1"/>
      </right>
      <top style="thin">
        <color indexed="64"/>
      </top>
      <bottom/>
      <diagonal/>
    </border>
    <border>
      <left style="medium">
        <color indexed="64"/>
      </left>
      <right style="thin">
        <color indexed="64"/>
      </right>
      <top/>
      <bottom style="double">
        <color auto="1"/>
      </bottom>
      <diagonal/>
    </border>
    <border>
      <left style="medium">
        <color indexed="64"/>
      </left>
      <right style="thin">
        <color indexed="64"/>
      </right>
      <top/>
      <bottom style="thin">
        <color auto="1"/>
      </bottom>
      <diagonal/>
    </border>
    <border>
      <left style="medium">
        <color indexed="64"/>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right style="thin">
        <color indexed="64"/>
      </right>
      <top/>
      <bottom style="double">
        <color auto="1"/>
      </bottom>
      <diagonal/>
    </border>
    <border>
      <left/>
      <right style="thin">
        <color indexed="64"/>
      </right>
      <top/>
      <bottom style="medium">
        <color indexed="64"/>
      </bottom>
      <diagonal/>
    </border>
    <border>
      <left/>
      <right style="thin">
        <color indexed="64"/>
      </right>
      <top style="medium">
        <color indexed="64"/>
      </top>
      <bottom style="thin">
        <color auto="1"/>
      </bottom>
      <diagonal/>
    </border>
    <border>
      <left style="thin">
        <color indexed="64"/>
      </left>
      <right style="thin">
        <color indexed="64"/>
      </right>
      <top style="medium">
        <color auto="1"/>
      </top>
      <bottom/>
      <diagonal/>
    </border>
    <border>
      <left style="thin">
        <color indexed="64"/>
      </left>
      <right/>
      <top/>
      <bottom style="double">
        <color auto="1"/>
      </bottom>
      <diagonal/>
    </border>
    <border>
      <left style="thin">
        <color indexed="64"/>
      </left>
      <right/>
      <top/>
      <bottom style="medium">
        <color indexed="64"/>
      </bottom>
      <diagonal/>
    </border>
    <border>
      <left/>
      <right/>
      <top style="double">
        <color indexed="64"/>
      </top>
      <bottom style="thin">
        <color indexed="64"/>
      </bottom>
      <diagonal/>
    </border>
    <border>
      <left/>
      <right style="medium">
        <color auto="1"/>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auto="1"/>
      </right>
      <top style="medium">
        <color indexed="64"/>
      </top>
      <bottom style="thin">
        <color auto="1"/>
      </bottom>
      <diagonal/>
    </border>
    <border>
      <left/>
      <right/>
      <top/>
      <bottom style="medium">
        <color rgb="FFD7D7D7"/>
      </bottom>
      <diagonal/>
    </border>
    <border>
      <left style="medium">
        <color rgb="FFD7D7D7"/>
      </left>
      <right/>
      <top style="medium">
        <color rgb="FFD7D7D7"/>
      </top>
      <bottom/>
      <diagonal/>
    </border>
    <border>
      <left/>
      <right/>
      <top style="medium">
        <color rgb="FFD7D7D7"/>
      </top>
      <bottom/>
      <diagonal/>
    </border>
    <border>
      <left/>
      <right style="medium">
        <color rgb="FFD7D7D7"/>
      </right>
      <top style="medium">
        <color rgb="FFD7D7D7"/>
      </top>
      <bottom/>
      <diagonal/>
    </border>
    <border>
      <left style="medium">
        <color rgb="FFD7D7D7"/>
      </left>
      <right/>
      <top/>
      <bottom style="medium">
        <color rgb="FFD7D7D7"/>
      </bottom>
      <diagonal/>
    </border>
    <border>
      <left/>
      <right style="medium">
        <color rgb="FFD7D7D7"/>
      </right>
      <top/>
      <bottom style="medium">
        <color rgb="FFD7D7D7"/>
      </bottom>
      <diagonal/>
    </border>
    <border>
      <left/>
      <right/>
      <top/>
      <bottom style="thin">
        <color indexed="64"/>
      </bottom>
      <diagonal/>
    </border>
    <border>
      <left style="medium">
        <color auto="1"/>
      </left>
      <right/>
      <top/>
      <bottom style="thin">
        <color indexed="64"/>
      </bottom>
      <diagonal/>
    </border>
    <border>
      <left/>
      <right style="medium">
        <color auto="1"/>
      </right>
      <top/>
      <bottom style="thin">
        <color indexed="64"/>
      </bottom>
      <diagonal/>
    </border>
    <border>
      <left/>
      <right style="medium">
        <color auto="1"/>
      </right>
      <top style="double">
        <color auto="1"/>
      </top>
      <bottom/>
      <diagonal/>
    </border>
    <border>
      <left/>
      <right/>
      <top style="double">
        <color auto="1"/>
      </top>
      <bottom/>
      <diagonal/>
    </border>
    <border>
      <left style="medium">
        <color auto="1"/>
      </left>
      <right/>
      <top style="double">
        <color auto="1"/>
      </top>
      <bottom/>
      <diagonal/>
    </border>
    <border>
      <left style="medium">
        <color indexed="64"/>
      </left>
      <right style="thin">
        <color indexed="64"/>
      </right>
      <top style="double">
        <color indexed="64"/>
      </top>
      <bottom/>
      <diagonal/>
    </border>
    <border>
      <left/>
      <right style="thin">
        <color auto="1"/>
      </right>
      <top style="double">
        <color indexed="64"/>
      </top>
      <bottom/>
      <diagonal/>
    </border>
    <border>
      <left style="thin">
        <color auto="1"/>
      </left>
      <right style="thin">
        <color indexed="64"/>
      </right>
      <top style="double">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double">
        <color auto="1"/>
      </top>
      <bottom/>
      <diagonal/>
    </border>
    <border>
      <left style="medium">
        <color indexed="64"/>
      </left>
      <right style="medium">
        <color indexed="64"/>
      </right>
      <top/>
      <bottom style="medium">
        <color indexed="64"/>
      </bottom>
      <diagonal/>
    </border>
  </borders>
  <cellStyleXfs count="70">
    <xf numFmtId="0" fontId="0" fillId="0" borderId="0"/>
    <xf numFmtId="9" fontId="1" fillId="0" borderId="0" applyFont="0" applyFill="0" applyBorder="0" applyAlignment="0" applyProtection="0"/>
    <xf numFmtId="0" fontId="7" fillId="0" borderId="0"/>
    <xf numFmtId="9" fontId="9"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9" fillId="0" borderId="0"/>
    <xf numFmtId="43" fontId="9" fillId="0" borderId="0" applyFont="0" applyFill="0" applyBorder="0" applyAlignment="0" applyProtection="0"/>
    <xf numFmtId="0" fontId="21" fillId="2" borderId="20">
      <alignment horizontal="right"/>
    </xf>
    <xf numFmtId="0" fontId="9" fillId="0" borderId="0"/>
    <xf numFmtId="9" fontId="22" fillId="0" borderId="0" applyFont="0" applyFill="0" applyBorder="0" applyAlignment="0" applyProtection="0"/>
    <xf numFmtId="0" fontId="20" fillId="0" borderId="0"/>
    <xf numFmtId="40" fontId="22" fillId="0" borderId="0" applyFont="0" applyFill="0" applyBorder="0" applyAlignment="0" applyProtection="0"/>
    <xf numFmtId="40" fontId="22" fillId="0" borderId="0" applyFont="0" applyFill="0" applyBorder="0" applyAlignment="0" applyProtection="0"/>
    <xf numFmtId="169" fontId="22" fillId="0" borderId="0" applyFont="0" applyFill="0" applyBorder="0" applyAlignment="0" applyProtection="0"/>
    <xf numFmtId="0" fontId="8" fillId="0" borderId="0"/>
    <xf numFmtId="170" fontId="9" fillId="0" borderId="0" applyFont="0" applyFill="0" applyBorder="0" applyAlignment="0" applyProtection="0"/>
    <xf numFmtId="9" fontId="1" fillId="0" borderId="0" applyFont="0" applyFill="0" applyBorder="0" applyAlignment="0" applyProtection="0"/>
    <xf numFmtId="0" fontId="9" fillId="0" borderId="0"/>
    <xf numFmtId="43"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9" fillId="0" borderId="0"/>
    <xf numFmtId="0" fontId="1"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74" fontId="9" fillId="0" borderId="0" applyFont="0" applyFill="0" applyBorder="0" applyAlignment="0" applyProtection="0"/>
    <xf numFmtId="0" fontId="1" fillId="0" borderId="0"/>
    <xf numFmtId="175" fontId="8" fillId="0" borderId="0"/>
    <xf numFmtId="0" fontId="9" fillId="0" borderId="0"/>
    <xf numFmtId="0" fontId="1" fillId="0" borderId="0"/>
    <xf numFmtId="9"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1" fillId="0" borderId="0"/>
    <xf numFmtId="0" fontId="1" fillId="0" borderId="0"/>
    <xf numFmtId="0" fontId="8"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1" fillId="0" borderId="0"/>
    <xf numFmtId="9" fontId="21" fillId="0" borderId="0" applyFont="0" applyFill="0" applyBorder="0" applyAlignment="0" applyProtection="0"/>
    <xf numFmtId="9" fontId="21" fillId="0" borderId="0" applyFont="0" applyFill="0" applyBorder="0" applyAlignment="0" applyProtection="0"/>
    <xf numFmtId="0" fontId="7" fillId="0" borderId="0"/>
    <xf numFmtId="170" fontId="1" fillId="0" borderId="0" applyFont="0" applyFill="0" applyBorder="0" applyAlignment="0" applyProtection="0"/>
    <xf numFmtId="180" fontId="1" fillId="0" borderId="0" applyFont="0" applyFill="0" applyBorder="0" applyAlignment="0" applyProtection="0"/>
    <xf numFmtId="0" fontId="41" fillId="0" borderId="0"/>
    <xf numFmtId="0" fontId="42" fillId="0" borderId="0" applyNumberFormat="0" applyFill="0" applyBorder="0" applyAlignment="0" applyProtection="0">
      <alignment vertical="top"/>
      <protection locked="0"/>
    </xf>
    <xf numFmtId="0" fontId="41" fillId="0" borderId="0"/>
  </cellStyleXfs>
  <cellXfs count="1192">
    <xf numFmtId="0" fontId="0" fillId="0" borderId="0" xfId="0"/>
    <xf numFmtId="0" fontId="37" fillId="4" borderId="92" xfId="0" applyFont="1" applyFill="1" applyBorder="1" applyAlignment="1">
      <alignment horizontal="center" vertical="top" wrapText="1"/>
    </xf>
    <xf numFmtId="0" fontId="36" fillId="5" borderId="93" xfId="0" applyFont="1" applyFill="1" applyBorder="1" applyAlignment="1">
      <alignment horizontal="center" vertical="top" wrapText="1"/>
    </xf>
    <xf numFmtId="0" fontId="36" fillId="5" borderId="94" xfId="0" applyFont="1" applyFill="1" applyBorder="1" applyAlignment="1">
      <alignment horizontal="center" vertical="top" wrapText="1"/>
    </xf>
    <xf numFmtId="0" fontId="36" fillId="5" borderId="95" xfId="0" applyFont="1" applyFill="1" applyBorder="1" applyAlignment="1">
      <alignment horizontal="center" vertical="top" wrapText="1"/>
    </xf>
    <xf numFmtId="0" fontId="37" fillId="4" borderId="97" xfId="0" applyFont="1" applyFill="1" applyBorder="1" applyAlignment="1">
      <alignment horizontal="center" vertical="top" wrapText="1"/>
    </xf>
    <xf numFmtId="0" fontId="37" fillId="4" borderId="96" xfId="0" applyFont="1" applyFill="1" applyBorder="1" applyAlignment="1">
      <alignment horizontal="center" vertical="top" wrapText="1"/>
    </xf>
    <xf numFmtId="18" fontId="37" fillId="4" borderId="96" xfId="0" quotePrefix="1" applyNumberFormat="1" applyFont="1" applyFill="1" applyBorder="1" applyAlignment="1">
      <alignment horizontal="center" vertical="top" wrapText="1"/>
    </xf>
    <xf numFmtId="0" fontId="35" fillId="0" borderId="0" xfId="0" applyFont="1"/>
    <xf numFmtId="164" fontId="2" fillId="0" borderId="0" xfId="0" applyNumberFormat="1" applyFont="1" applyProtection="1">
      <protection locked="0"/>
    </xf>
    <xf numFmtId="164" fontId="4" fillId="0" borderId="0" xfId="0" quotePrefix="1" applyNumberFormat="1" applyFont="1" applyProtection="1">
      <protection locked="0"/>
    </xf>
    <xf numFmtId="164" fontId="4" fillId="0" borderId="0" xfId="0" applyNumberFormat="1" applyFont="1" applyProtection="1">
      <protection locked="0"/>
    </xf>
    <xf numFmtId="0" fontId="2"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4" fillId="0" borderId="91"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45" xfId="0" applyFont="1" applyBorder="1" applyAlignment="1" applyProtection="1">
      <alignment horizontal="right" vertical="center"/>
      <protection locked="0"/>
    </xf>
    <xf numFmtId="0" fontId="5" fillId="0" borderId="57" xfId="0" applyFont="1" applyBorder="1" applyAlignment="1" applyProtection="1">
      <alignment horizontal="center" vertical="center"/>
      <protection locked="0"/>
    </xf>
    <xf numFmtId="0" fontId="5" fillId="0" borderId="46"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48" xfId="0" applyFont="1" applyBorder="1" applyAlignment="1" applyProtection="1">
      <alignment horizontal="center" vertical="center"/>
      <protection locked="0"/>
    </xf>
    <xf numFmtId="0" fontId="5" fillId="0" borderId="48" xfId="0" applyFont="1" applyBorder="1" applyAlignment="1" applyProtection="1">
      <alignment horizontal="right" vertical="center"/>
      <protection locked="0"/>
    </xf>
    <xf numFmtId="0" fontId="2" fillId="0" borderId="28"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4" fillId="0" borderId="79" xfId="0" applyFont="1" applyBorder="1" applyAlignment="1" applyProtection="1">
      <alignment horizontal="left" vertical="center"/>
      <protection locked="0"/>
    </xf>
    <xf numFmtId="0" fontId="2" fillId="0" borderId="73" xfId="0" applyFont="1" applyBorder="1" applyAlignment="1" applyProtection="1">
      <alignment horizontal="center" vertical="center"/>
      <protection locked="0"/>
    </xf>
    <xf numFmtId="0" fontId="2" fillId="0" borderId="98"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100" xfId="0" applyFont="1" applyBorder="1" applyAlignment="1" applyProtection="1">
      <alignment horizontal="center" vertical="center"/>
      <protection locked="0"/>
    </xf>
    <xf numFmtId="0" fontId="5" fillId="0" borderId="10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33" fillId="0" borderId="0" xfId="0" applyFont="1" applyAlignment="1" applyProtection="1">
      <alignment horizontal="center" vertical="center"/>
      <protection locked="0"/>
    </xf>
    <xf numFmtId="0" fontId="33" fillId="0" borderId="28" xfId="0" applyFont="1" applyBorder="1" applyAlignment="1" applyProtection="1">
      <alignment horizontal="left" vertical="center"/>
      <protection locked="0"/>
    </xf>
    <xf numFmtId="165" fontId="33" fillId="0" borderId="0" xfId="1" applyNumberFormat="1" applyFont="1" applyBorder="1" applyAlignment="1" applyProtection="1">
      <alignment horizontal="center" vertical="center"/>
      <protection locked="0"/>
    </xf>
    <xf numFmtId="165" fontId="33" fillId="0" borderId="7" xfId="1" applyNumberFormat="1" applyFont="1" applyBorder="1" applyAlignment="1" applyProtection="1">
      <alignment horizontal="center" vertical="center"/>
      <protection locked="0"/>
    </xf>
    <xf numFmtId="165" fontId="33" fillId="0" borderId="13" xfId="1" applyNumberFormat="1" applyFont="1" applyBorder="1" applyAlignment="1" applyProtection="1">
      <alignment horizontal="center" vertical="center"/>
      <protection locked="0"/>
    </xf>
    <xf numFmtId="0" fontId="33" fillId="0" borderId="78" xfId="0" applyFont="1" applyBorder="1" applyAlignment="1" applyProtection="1">
      <alignment horizontal="left" vertical="center"/>
      <protection locked="0"/>
    </xf>
    <xf numFmtId="165" fontId="33" fillId="0" borderId="14" xfId="1" applyNumberFormat="1" applyFont="1" applyBorder="1" applyAlignment="1" applyProtection="1">
      <alignment horizontal="center" vertical="center"/>
      <protection locked="0"/>
    </xf>
    <xf numFmtId="165" fontId="33" fillId="0" borderId="82" xfId="1" applyNumberFormat="1" applyFont="1" applyBorder="1" applyAlignment="1" applyProtection="1">
      <alignment horizontal="center" vertical="center"/>
      <protection locked="0"/>
    </xf>
    <xf numFmtId="165" fontId="33" fillId="0" borderId="15" xfId="1" applyNumberFormat="1" applyFont="1" applyBorder="1" applyAlignment="1" applyProtection="1">
      <alignment horizontal="center" vertical="center"/>
      <protection locked="0"/>
    </xf>
    <xf numFmtId="0" fontId="4" fillId="0" borderId="28" xfId="0" applyFont="1" applyBorder="1" applyAlignment="1" applyProtection="1">
      <alignment horizontal="left" vertical="center"/>
      <protection locked="0"/>
    </xf>
    <xf numFmtId="3" fontId="2" fillId="0" borderId="0" xfId="0" applyNumberFormat="1" applyFont="1" applyBorder="1" applyAlignment="1" applyProtection="1">
      <alignment horizontal="center" vertical="center"/>
      <protection locked="0"/>
    </xf>
    <xf numFmtId="3" fontId="2" fillId="0" borderId="13" xfId="0" applyNumberFormat="1" applyFont="1" applyBorder="1" applyAlignment="1" applyProtection="1">
      <alignment horizontal="center" vertical="center"/>
      <protection locked="0"/>
    </xf>
    <xf numFmtId="0" fontId="40" fillId="0" borderId="0" xfId="0" applyFont="1" applyAlignment="1" applyProtection="1">
      <alignment horizontal="center" vertical="center"/>
      <protection locked="0"/>
    </xf>
    <xf numFmtId="0" fontId="33" fillId="0" borderId="28" xfId="0" applyFont="1" applyBorder="1" applyAlignment="1" applyProtection="1">
      <alignment horizontal="right" vertical="center"/>
      <protection locked="0"/>
    </xf>
    <xf numFmtId="0" fontId="4" fillId="0" borderId="104" xfId="0" applyFont="1" applyBorder="1" applyAlignment="1" applyProtection="1">
      <alignment horizontal="left" vertical="center"/>
      <protection locked="0"/>
    </xf>
    <xf numFmtId="0" fontId="4" fillId="0" borderId="29" xfId="0" applyFont="1" applyBorder="1" applyAlignment="1" applyProtection="1">
      <alignment horizontal="left" vertical="center"/>
      <protection locked="0"/>
    </xf>
    <xf numFmtId="0" fontId="2" fillId="0" borderId="31"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70" xfId="0" applyFont="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0" borderId="19" xfId="0" applyFont="1" applyBorder="1" applyAlignment="1" applyProtection="1">
      <alignment horizontal="center" vertical="center" wrapText="1"/>
      <protection locked="0"/>
    </xf>
    <xf numFmtId="3" fontId="2" fillId="0" borderId="35" xfId="0" applyNumberFormat="1" applyFont="1" applyBorder="1" applyAlignment="1" applyProtection="1">
      <alignment horizontal="center" vertical="center"/>
      <protection locked="0"/>
    </xf>
    <xf numFmtId="9" fontId="2" fillId="0" borderId="0" xfId="1" applyFont="1" applyBorder="1" applyAlignment="1" applyProtection="1">
      <alignment horizontal="center" vertical="center"/>
      <protection locked="0"/>
    </xf>
    <xf numFmtId="0" fontId="2" fillId="0" borderId="78" xfId="0" applyFont="1" applyBorder="1" applyAlignment="1" applyProtection="1">
      <alignment horizontal="center" vertical="center"/>
      <protection locked="0"/>
    </xf>
    <xf numFmtId="3" fontId="2" fillId="0" borderId="86" xfId="0" applyNumberFormat="1" applyFont="1" applyBorder="1" applyAlignment="1" applyProtection="1">
      <alignment horizontal="center" vertical="center"/>
      <protection locked="0"/>
    </xf>
    <xf numFmtId="9" fontId="2" fillId="0" borderId="14" xfId="1" applyFont="1" applyBorder="1" applyAlignment="1" applyProtection="1">
      <alignment horizontal="center" vertical="center"/>
      <protection locked="0"/>
    </xf>
    <xf numFmtId="3" fontId="2" fillId="0" borderId="15" xfId="0" applyNumberFormat="1" applyFont="1" applyBorder="1" applyAlignment="1" applyProtection="1">
      <alignment horizontal="center" vertical="center"/>
      <protection locked="0"/>
    </xf>
    <xf numFmtId="0" fontId="4" fillId="0" borderId="29" xfId="0" applyFont="1" applyBorder="1" applyAlignment="1" applyProtection="1">
      <alignment horizontal="right" vertical="center"/>
      <protection locked="0"/>
    </xf>
    <xf numFmtId="3" fontId="4" fillId="0" borderId="87" xfId="0" applyNumberFormat="1" applyFont="1" applyBorder="1" applyAlignment="1" applyProtection="1">
      <alignment horizontal="center" vertical="center"/>
      <protection locked="0"/>
    </xf>
    <xf numFmtId="9" fontId="4" fillId="0" borderId="31" xfId="1" applyFont="1" applyBorder="1" applyAlignment="1" applyProtection="1">
      <alignment horizontal="center" vertical="center"/>
      <protection locked="0"/>
    </xf>
    <xf numFmtId="3" fontId="4" fillId="0" borderId="30" xfId="0" applyNumberFormat="1"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3" fontId="2" fillId="0" borderId="35" xfId="65" applyNumberFormat="1" applyFont="1" applyBorder="1" applyAlignment="1" applyProtection="1">
      <alignment horizontal="center" vertical="center"/>
      <protection locked="0"/>
    </xf>
    <xf numFmtId="182" fontId="2" fillId="0" borderId="13" xfId="65" applyNumberFormat="1" applyFont="1" applyBorder="1" applyAlignment="1" applyProtection="1">
      <alignment horizontal="center" vertical="center"/>
      <protection locked="0"/>
    </xf>
    <xf numFmtId="0" fontId="12" fillId="0" borderId="69" xfId="0" applyFont="1" applyBorder="1" applyAlignment="1" applyProtection="1">
      <alignment horizontal="right" vertical="center"/>
      <protection locked="0"/>
    </xf>
    <xf numFmtId="3" fontId="4" fillId="0" borderId="71" xfId="65" applyNumberFormat="1" applyFont="1" applyBorder="1" applyAlignment="1" applyProtection="1">
      <alignment horizontal="center" vertical="center"/>
      <protection locked="0"/>
    </xf>
    <xf numFmtId="182" fontId="4" fillId="0" borderId="63" xfId="65" applyNumberFormat="1" applyFont="1" applyBorder="1" applyAlignment="1" applyProtection="1">
      <alignment horizontal="center" vertical="center"/>
      <protection locked="0"/>
    </xf>
    <xf numFmtId="182" fontId="4" fillId="0" borderId="64" xfId="65" applyNumberFormat="1" applyFont="1" applyBorder="1" applyAlignment="1" applyProtection="1">
      <alignment horizontal="center" vertical="center"/>
      <protection locked="0"/>
    </xf>
    <xf numFmtId="0" fontId="12" fillId="0" borderId="0" xfId="0" applyFont="1" applyBorder="1" applyAlignment="1" applyProtection="1">
      <alignment horizontal="center" vertical="center"/>
      <protection locked="0"/>
    </xf>
    <xf numFmtId="1" fontId="4" fillId="0" borderId="0" xfId="65" applyNumberFormat="1" applyFont="1" applyBorder="1" applyAlignment="1" applyProtection="1">
      <alignment horizontal="center" vertical="center"/>
      <protection locked="0"/>
    </xf>
    <xf numFmtId="182" fontId="4" fillId="0" borderId="0" xfId="65" applyNumberFormat="1" applyFont="1" applyBorder="1" applyAlignment="1" applyProtection="1">
      <alignment horizontal="center" vertical="center"/>
      <protection locked="0"/>
    </xf>
    <xf numFmtId="0" fontId="2" fillId="0" borderId="0" xfId="0" applyFont="1" applyProtection="1">
      <protection locked="0"/>
    </xf>
    <xf numFmtId="0" fontId="4" fillId="0" borderId="0" xfId="0" quotePrefix="1" applyFont="1" applyAlignment="1" applyProtection="1">
      <alignment horizontal="center"/>
      <protection locked="0"/>
    </xf>
    <xf numFmtId="182" fontId="4" fillId="0" borderId="0" xfId="66" applyNumberFormat="1" applyFont="1" applyAlignment="1" applyProtection="1">
      <alignment horizontal="left" indent="5"/>
      <protection locked="0"/>
    </xf>
    <xf numFmtId="0" fontId="12" fillId="0" borderId="21"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protection locked="0"/>
    </xf>
    <xf numFmtId="0" fontId="11" fillId="0" borderId="78" xfId="0" applyFont="1" applyBorder="1" applyAlignment="1" applyProtection="1">
      <alignment horizontal="center" vertical="center"/>
      <protection locked="0"/>
    </xf>
    <xf numFmtId="0" fontId="12" fillId="0" borderId="29" xfId="0" applyFont="1" applyBorder="1" applyAlignment="1" applyProtection="1">
      <alignment horizontal="right" vertical="center"/>
      <protection locked="0"/>
    </xf>
    <xf numFmtId="1" fontId="12" fillId="0" borderId="31" xfId="0" applyNumberFormat="1" applyFont="1" applyBorder="1" applyAlignment="1" applyProtection="1">
      <alignment horizontal="center" vertical="center"/>
      <protection locked="0"/>
    </xf>
    <xf numFmtId="1" fontId="4" fillId="0" borderId="30" xfId="65" applyNumberFormat="1" applyFont="1" applyBorder="1" applyAlignment="1" applyProtection="1">
      <alignment horizontal="center" vertical="center"/>
      <protection locked="0"/>
    </xf>
    <xf numFmtId="1" fontId="12" fillId="0" borderId="63" xfId="0" applyNumberFormat="1" applyFont="1" applyBorder="1" applyAlignment="1" applyProtection="1">
      <alignment horizontal="center" vertical="center"/>
      <protection locked="0"/>
    </xf>
    <xf numFmtId="1" fontId="4" fillId="0" borderId="64" xfId="65" applyNumberFormat="1" applyFont="1" applyBorder="1" applyAlignment="1" applyProtection="1">
      <alignment horizontal="center" vertical="center"/>
      <protection locked="0"/>
    </xf>
    <xf numFmtId="0" fontId="4" fillId="0" borderId="21" xfId="0" applyFont="1" applyBorder="1" applyAlignment="1" applyProtection="1">
      <alignment horizontal="center" vertical="center" wrapText="1"/>
      <protection locked="0"/>
    </xf>
    <xf numFmtId="0" fontId="4" fillId="0" borderId="32" xfId="0" applyFont="1" applyBorder="1" applyAlignment="1" applyProtection="1">
      <alignment horizontal="center" vertical="center" wrapText="1"/>
      <protection locked="0"/>
    </xf>
    <xf numFmtId="165" fontId="2" fillId="0" borderId="0" xfId="1" applyNumberFormat="1"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65" fontId="2" fillId="0" borderId="14" xfId="1" applyNumberFormat="1" applyFont="1" applyBorder="1" applyAlignment="1" applyProtection="1">
      <alignment horizontal="center" vertical="center"/>
      <protection locked="0"/>
    </xf>
    <xf numFmtId="3" fontId="2" fillId="0" borderId="14" xfId="0" applyNumberFormat="1" applyFont="1" applyBorder="1" applyAlignment="1" applyProtection="1">
      <alignment horizontal="center" vertical="center"/>
      <protection locked="0"/>
    </xf>
    <xf numFmtId="0" fontId="4" fillId="0" borderId="90" xfId="0" applyFont="1" applyBorder="1" applyAlignment="1" applyProtection="1">
      <alignment horizontal="right" vertical="center"/>
      <protection locked="0"/>
    </xf>
    <xf numFmtId="1" fontId="4" fillId="0" borderId="88" xfId="0" applyNumberFormat="1" applyFont="1" applyBorder="1" applyAlignment="1" applyProtection="1">
      <alignment horizontal="center" vertical="center"/>
      <protection locked="0"/>
    </xf>
    <xf numFmtId="165" fontId="4" fillId="0" borderId="88" xfId="1" applyNumberFormat="1" applyFont="1" applyBorder="1" applyAlignment="1" applyProtection="1">
      <alignment horizontal="center" vertical="center"/>
      <protection locked="0"/>
    </xf>
    <xf numFmtId="3" fontId="4" fillId="0" borderId="88" xfId="0" applyNumberFormat="1" applyFont="1" applyBorder="1" applyAlignment="1" applyProtection="1">
      <alignment horizontal="center" vertical="center"/>
      <protection locked="0"/>
    </xf>
    <xf numFmtId="182" fontId="4" fillId="0" borderId="89" xfId="0" applyNumberFormat="1" applyFont="1" applyBorder="1" applyAlignment="1" applyProtection="1">
      <alignment horizontal="center" vertical="center"/>
      <protection locked="0"/>
    </xf>
    <xf numFmtId="0" fontId="4" fillId="0" borderId="45" xfId="0" applyFont="1" applyBorder="1" applyAlignment="1" applyProtection="1">
      <alignment horizontal="right" vertical="center"/>
      <protection locked="0"/>
    </xf>
    <xf numFmtId="0" fontId="4" fillId="0" borderId="46" xfId="0" applyFont="1" applyBorder="1" applyAlignment="1" applyProtection="1">
      <alignment horizontal="center" vertical="center"/>
      <protection locked="0"/>
    </xf>
    <xf numFmtId="165" fontId="4" fillId="0" borderId="46" xfId="1" applyNumberFormat="1" applyFont="1" applyBorder="1" applyAlignment="1" applyProtection="1">
      <alignment horizontal="center" vertical="center"/>
      <protection locked="0"/>
    </xf>
    <xf numFmtId="3" fontId="4" fillId="0" borderId="46" xfId="0" applyNumberFormat="1" applyFont="1" applyBorder="1" applyAlignment="1" applyProtection="1">
      <alignment horizontal="center" vertical="center"/>
      <protection locked="0"/>
    </xf>
    <xf numFmtId="182" fontId="4" fillId="0" borderId="48" xfId="0" applyNumberFormat="1" applyFont="1" applyBorder="1" applyAlignment="1" applyProtection="1">
      <alignment horizontal="center" vertical="center"/>
      <protection locked="0"/>
    </xf>
    <xf numFmtId="0" fontId="4" fillId="0" borderId="31" xfId="0" applyFont="1" applyBorder="1" applyAlignment="1" applyProtection="1">
      <alignment horizontal="center" vertical="center"/>
      <protection locked="0"/>
    </xf>
    <xf numFmtId="165" fontId="4" fillId="0" borderId="31" xfId="1" applyNumberFormat="1" applyFont="1" applyBorder="1" applyAlignment="1" applyProtection="1">
      <alignment horizontal="center" vertical="center"/>
      <protection locked="0"/>
    </xf>
    <xf numFmtId="3" fontId="4" fillId="0" borderId="31" xfId="0" applyNumberFormat="1" applyFont="1" applyBorder="1" applyAlignment="1" applyProtection="1">
      <alignment horizontal="center" vertical="center"/>
      <protection locked="0"/>
    </xf>
    <xf numFmtId="182" fontId="4" fillId="0" borderId="30" xfId="0" applyNumberFormat="1" applyFont="1" applyBorder="1" applyAlignment="1" applyProtection="1">
      <alignment horizontal="center" vertical="center"/>
      <protection locked="0"/>
    </xf>
    <xf numFmtId="3" fontId="4" fillId="0" borderId="64" xfId="65" applyNumberFormat="1" applyFont="1" applyBorder="1" applyAlignment="1" applyProtection="1">
      <alignment horizontal="center" vertical="center"/>
      <protection locked="0"/>
    </xf>
    <xf numFmtId="1" fontId="4" fillId="0" borderId="31" xfId="0" applyNumberFormat="1"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5" fillId="0" borderId="17" xfId="0" applyFont="1" applyBorder="1" applyAlignment="1" applyProtection="1">
      <alignment horizontal="center" vertical="center" wrapText="1"/>
      <protection locked="0"/>
    </xf>
    <xf numFmtId="0" fontId="5" fillId="0" borderId="98"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178" fontId="2" fillId="0" borderId="0" xfId="0" applyNumberFormat="1" applyFont="1" applyBorder="1" applyAlignment="1" applyProtection="1">
      <alignment horizontal="center" vertical="center"/>
      <protection locked="0"/>
    </xf>
    <xf numFmtId="0" fontId="2" fillId="0" borderId="66"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2" fillId="0" borderId="12" xfId="0" applyFont="1" applyBorder="1" applyProtection="1">
      <protection locked="0"/>
    </xf>
    <xf numFmtId="0" fontId="2" fillId="0" borderId="0" xfId="0" applyFont="1" applyBorder="1" applyAlignment="1" applyProtection="1">
      <alignment horizontal="right" vertical="center"/>
      <protection locked="0"/>
    </xf>
    <xf numFmtId="0" fontId="3" fillId="0" borderId="0" xfId="0" applyFont="1" applyProtection="1">
      <protection locked="0"/>
    </xf>
    <xf numFmtId="0" fontId="3" fillId="0" borderId="12" xfId="0" applyFont="1" applyBorder="1" applyProtection="1">
      <protection locked="0"/>
    </xf>
    <xf numFmtId="0" fontId="3" fillId="0" borderId="0" xfId="0" applyFont="1" applyBorder="1" applyAlignment="1" applyProtection="1">
      <alignment horizontal="right" vertical="center"/>
      <protection locked="0"/>
    </xf>
    <xf numFmtId="3" fontId="3" fillId="0" borderId="13" xfId="0" applyNumberFormat="1" applyFont="1" applyBorder="1" applyAlignment="1" applyProtection="1">
      <alignment horizontal="center" vertical="center"/>
      <protection locked="0"/>
    </xf>
    <xf numFmtId="0" fontId="4" fillId="0" borderId="0" xfId="0" applyFont="1" applyBorder="1" applyAlignment="1" applyProtection="1">
      <alignment horizontal="right" vertical="center"/>
      <protection locked="0"/>
    </xf>
    <xf numFmtId="3" fontId="4" fillId="0" borderId="13" xfId="0" applyNumberFormat="1" applyFont="1" applyBorder="1" applyAlignment="1" applyProtection="1">
      <alignment horizontal="center" vertical="center"/>
      <protection locked="0"/>
    </xf>
    <xf numFmtId="0" fontId="4" fillId="0" borderId="99" xfId="0" applyFont="1" applyBorder="1" applyProtection="1">
      <protection locked="0"/>
    </xf>
    <xf numFmtId="0" fontId="3" fillId="0" borderId="98" xfId="0" applyFont="1" applyBorder="1" applyAlignment="1" applyProtection="1">
      <alignment horizontal="center" vertical="center"/>
      <protection locked="0"/>
    </xf>
    <xf numFmtId="165" fontId="2" fillId="0" borderId="13" xfId="1" applyNumberFormat="1" applyFont="1" applyBorder="1" applyAlignment="1" applyProtection="1">
      <alignment horizontal="center" vertical="center"/>
      <protection locked="0"/>
    </xf>
    <xf numFmtId="0" fontId="2" fillId="0" borderId="66" xfId="0" applyFont="1" applyBorder="1" applyProtection="1">
      <protection locked="0"/>
    </xf>
    <xf numFmtId="0" fontId="2" fillId="0" borderId="15" xfId="0" applyFont="1" applyBorder="1" applyAlignment="1" applyProtection="1">
      <alignment horizontal="center" vertical="center"/>
      <protection locked="0"/>
    </xf>
    <xf numFmtId="0" fontId="4" fillId="0" borderId="33" xfId="0" applyFont="1" applyBorder="1" applyProtection="1">
      <protection locked="0"/>
    </xf>
    <xf numFmtId="0" fontId="5" fillId="0" borderId="31" xfId="0" applyFont="1" applyBorder="1" applyAlignment="1" applyProtection="1">
      <alignment horizontal="center" vertical="center"/>
      <protection locked="0"/>
    </xf>
    <xf numFmtId="0" fontId="2" fillId="0" borderId="16" xfId="0" applyFont="1" applyBorder="1" applyAlignment="1" applyProtection="1">
      <alignment horizontal="left" vertical="center"/>
      <protection locked="0"/>
    </xf>
    <xf numFmtId="0" fontId="2" fillId="0" borderId="18" xfId="0" applyFont="1" applyBorder="1" applyAlignment="1" applyProtection="1">
      <alignment horizontal="center" vertical="center"/>
      <protection locked="0"/>
    </xf>
    <xf numFmtId="0" fontId="2" fillId="0" borderId="12" xfId="0" applyFont="1" applyBorder="1" applyAlignment="1" applyProtection="1">
      <alignment horizontal="left" vertical="center"/>
      <protection locked="0"/>
    </xf>
    <xf numFmtId="0" fontId="2" fillId="0" borderId="33" xfId="0" applyFont="1" applyBorder="1" applyAlignment="1" applyProtection="1">
      <alignment horizontal="left" vertical="center"/>
      <protection locked="0"/>
    </xf>
    <xf numFmtId="165" fontId="2" fillId="0" borderId="30" xfId="1" applyNumberFormat="1" applyFont="1" applyBorder="1" applyAlignment="1" applyProtection="1">
      <alignment horizontal="center" vertical="center"/>
      <protection locked="0"/>
    </xf>
    <xf numFmtId="10" fontId="2" fillId="0" borderId="0" xfId="0" applyNumberFormat="1" applyFont="1" applyAlignment="1" applyProtection="1">
      <alignment horizontal="center" vertical="center"/>
      <protection locked="0"/>
    </xf>
    <xf numFmtId="0" fontId="2" fillId="0" borderId="0" xfId="0" applyFont="1" applyAlignment="1" applyProtection="1">
      <alignment horizontal="left" vertical="center"/>
      <protection locked="0"/>
    </xf>
    <xf numFmtId="0" fontId="4" fillId="0" borderId="21" xfId="0" applyFont="1" applyBorder="1" applyAlignment="1" applyProtection="1">
      <alignment horizontal="left" vertical="center"/>
      <protection locked="0"/>
    </xf>
    <xf numFmtId="0" fontId="4" fillId="0" borderId="0" xfId="0" applyFont="1" applyBorder="1" applyAlignment="1" applyProtection="1">
      <alignment horizontal="center" vertical="center"/>
      <protection locked="0"/>
    </xf>
    <xf numFmtId="0" fontId="34" fillId="0" borderId="7" xfId="0" applyFont="1" applyBorder="1" applyAlignment="1" applyProtection="1">
      <alignment horizontal="center" vertical="center"/>
      <protection locked="0"/>
    </xf>
    <xf numFmtId="0" fontId="33" fillId="0" borderId="13" xfId="0" applyFont="1" applyBorder="1" applyAlignment="1" applyProtection="1">
      <alignment horizontal="center" vertical="center"/>
      <protection locked="0"/>
    </xf>
    <xf numFmtId="3" fontId="4" fillId="0" borderId="0" xfId="0" applyNumberFormat="1" applyFont="1" applyBorder="1" applyAlignment="1" applyProtection="1">
      <alignment horizontal="center" vertical="center"/>
      <protection locked="0"/>
    </xf>
    <xf numFmtId="3" fontId="34" fillId="0" borderId="7" xfId="0" applyNumberFormat="1" applyFont="1" applyBorder="1" applyAlignment="1" applyProtection="1">
      <alignment horizontal="center" vertical="center"/>
      <protection locked="0"/>
    </xf>
    <xf numFmtId="3" fontId="33" fillId="0" borderId="13" xfId="0" applyNumberFormat="1" applyFont="1" applyBorder="1" applyAlignment="1" applyProtection="1">
      <alignment horizontal="center" vertical="center"/>
      <protection locked="0"/>
    </xf>
    <xf numFmtId="9" fontId="4" fillId="0" borderId="0" xfId="1" applyFont="1" applyBorder="1" applyAlignment="1" applyProtection="1">
      <alignment horizontal="center" vertical="center"/>
      <protection locked="0"/>
    </xf>
    <xf numFmtId="9" fontId="34" fillId="0" borderId="7" xfId="1" applyFont="1" applyBorder="1" applyAlignment="1" applyProtection="1">
      <alignment horizontal="center" vertical="center"/>
      <protection locked="0"/>
    </xf>
    <xf numFmtId="2" fontId="4" fillId="0" borderId="0" xfId="0" applyNumberFormat="1" applyFont="1" applyBorder="1" applyAlignment="1" applyProtection="1">
      <alignment horizontal="center" vertical="center"/>
      <protection locked="0"/>
    </xf>
    <xf numFmtId="2" fontId="34" fillId="0" borderId="7" xfId="0" applyNumberFormat="1" applyFont="1" applyBorder="1" applyAlignment="1" applyProtection="1">
      <alignment horizontal="center" vertical="center"/>
      <protection locked="0"/>
    </xf>
    <xf numFmtId="2" fontId="33" fillId="0" borderId="13" xfId="0" applyNumberFormat="1"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4" fillId="0" borderId="37" xfId="0" applyFont="1" applyBorder="1" applyAlignment="1" applyProtection="1">
      <alignment horizontal="left" vertical="center"/>
      <protection locked="0"/>
    </xf>
    <xf numFmtId="0" fontId="4" fillId="0" borderId="26" xfId="0" applyFont="1" applyBorder="1" applyAlignment="1" applyProtection="1">
      <alignment horizontal="center" vertical="center"/>
      <protection locked="0"/>
    </xf>
    <xf numFmtId="0" fontId="34" fillId="0" borderId="27" xfId="0" applyFont="1" applyBorder="1" applyAlignment="1" applyProtection="1">
      <alignment horizontal="center" vertical="center"/>
      <protection locked="0"/>
    </xf>
    <xf numFmtId="0" fontId="34" fillId="0" borderId="68" xfId="0" applyFont="1" applyBorder="1" applyAlignment="1" applyProtection="1">
      <alignment horizontal="center" vertical="center"/>
      <protection locked="0"/>
    </xf>
    <xf numFmtId="0" fontId="2" fillId="0" borderId="78" xfId="0" applyFont="1" applyBorder="1" applyAlignment="1" applyProtection="1">
      <alignment horizontal="left" vertical="center"/>
      <protection locked="0"/>
    </xf>
    <xf numFmtId="9" fontId="33" fillId="0" borderId="7" xfId="1" applyFont="1" applyBorder="1" applyAlignment="1" applyProtection="1">
      <alignment horizontal="center" vertical="center"/>
      <protection locked="0"/>
    </xf>
    <xf numFmtId="9" fontId="33" fillId="0" borderId="13" xfId="1" applyFont="1" applyBorder="1" applyAlignment="1" applyProtection="1">
      <alignment horizontal="center" vertical="center"/>
      <protection locked="0"/>
    </xf>
    <xf numFmtId="3" fontId="2" fillId="0" borderId="26" xfId="0" applyNumberFormat="1" applyFont="1" applyBorder="1" applyAlignment="1" applyProtection="1">
      <alignment horizontal="center" vertical="center"/>
      <protection locked="0"/>
    </xf>
    <xf numFmtId="0" fontId="33" fillId="0" borderId="82" xfId="0" applyFont="1" applyBorder="1" applyAlignment="1" applyProtection="1">
      <alignment horizontal="center" vertical="center"/>
      <protection locked="0"/>
    </xf>
    <xf numFmtId="0" fontId="33" fillId="0" borderId="15" xfId="0" applyFont="1" applyBorder="1" applyAlignment="1" applyProtection="1">
      <alignment horizontal="center" vertical="center"/>
      <protection locked="0"/>
    </xf>
    <xf numFmtId="165" fontId="34" fillId="0" borderId="7" xfId="1" applyNumberFormat="1" applyFont="1" applyBorder="1" applyAlignment="1" applyProtection="1">
      <alignment horizontal="center" vertical="center"/>
      <protection locked="0"/>
    </xf>
    <xf numFmtId="165" fontId="34" fillId="0" borderId="13" xfId="1" applyNumberFormat="1" applyFont="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3" fontId="2" fillId="0" borderId="31" xfId="0" applyNumberFormat="1" applyFont="1" applyBorder="1" applyAlignment="1" applyProtection="1">
      <alignment horizontal="center" vertical="center"/>
      <protection locked="0"/>
    </xf>
    <xf numFmtId="165" fontId="34" fillId="0" borderId="83" xfId="1" applyNumberFormat="1" applyFont="1" applyBorder="1" applyAlignment="1" applyProtection="1">
      <alignment horizontal="center" vertical="center"/>
      <protection locked="0"/>
    </xf>
    <xf numFmtId="165" fontId="34" fillId="0" borderId="30" xfId="1" applyNumberFormat="1" applyFont="1" applyBorder="1" applyAlignment="1" applyProtection="1">
      <alignment horizontal="center" vertical="center"/>
      <protection locked="0"/>
    </xf>
    <xf numFmtId="0" fontId="33" fillId="0" borderId="0" xfId="0" applyFont="1" applyAlignment="1" applyProtection="1">
      <alignment horizontal="left" vertical="center"/>
      <protection locked="0"/>
    </xf>
    <xf numFmtId="0" fontId="4" fillId="0" borderId="35" xfId="0" applyFont="1" applyBorder="1" applyAlignment="1" applyProtection="1">
      <alignment horizontal="center" vertical="center"/>
      <protection locked="0"/>
    </xf>
    <xf numFmtId="0" fontId="34" fillId="0" borderId="0"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3" fontId="4" fillId="0" borderId="35" xfId="0" applyNumberFormat="1" applyFont="1" applyBorder="1" applyAlignment="1" applyProtection="1">
      <alignment horizontal="center" vertical="center"/>
      <protection locked="0"/>
    </xf>
    <xf numFmtId="3" fontId="34" fillId="0" borderId="0" xfId="0" applyNumberFormat="1" applyFont="1" applyBorder="1" applyAlignment="1" applyProtection="1">
      <alignment horizontal="center" vertical="center"/>
      <protection locked="0"/>
    </xf>
    <xf numFmtId="3" fontId="4" fillId="0" borderId="7" xfId="0" applyNumberFormat="1" applyFont="1" applyBorder="1" applyAlignment="1" applyProtection="1">
      <alignment horizontal="center" vertical="center"/>
      <protection locked="0"/>
    </xf>
    <xf numFmtId="9" fontId="4" fillId="0" borderId="35" xfId="1" applyFont="1" applyBorder="1" applyAlignment="1" applyProtection="1">
      <alignment horizontal="center" vertical="center"/>
      <protection locked="0"/>
    </xf>
    <xf numFmtId="9" fontId="34" fillId="0" borderId="0" xfId="1" applyFont="1" applyBorder="1" applyAlignment="1" applyProtection="1">
      <alignment horizontal="center" vertical="center"/>
      <protection locked="0"/>
    </xf>
    <xf numFmtId="9" fontId="4" fillId="0" borderId="7" xfId="1" applyFont="1" applyBorder="1" applyAlignment="1" applyProtection="1">
      <alignment horizontal="center" vertical="center"/>
      <protection locked="0"/>
    </xf>
    <xf numFmtId="2" fontId="4" fillId="0" borderId="35" xfId="0" applyNumberFormat="1" applyFont="1" applyBorder="1" applyAlignment="1" applyProtection="1">
      <alignment horizontal="center" vertical="center"/>
      <protection locked="0"/>
    </xf>
    <xf numFmtId="2" fontId="34" fillId="0" borderId="0" xfId="0" applyNumberFormat="1" applyFont="1" applyBorder="1" applyAlignment="1" applyProtection="1">
      <alignment horizontal="center" vertical="center"/>
      <protection locked="0"/>
    </xf>
    <xf numFmtId="2" fontId="4" fillId="0" borderId="7" xfId="0" applyNumberFormat="1" applyFont="1" applyBorder="1" applyAlignment="1" applyProtection="1">
      <alignment horizontal="center" vertical="center"/>
      <protection locked="0"/>
    </xf>
    <xf numFmtId="2" fontId="4" fillId="0" borderId="13" xfId="0" applyNumberFormat="1" applyFont="1" applyBorder="1" applyAlignment="1" applyProtection="1">
      <alignment horizontal="center" vertical="center"/>
      <protection locked="0"/>
    </xf>
    <xf numFmtId="177" fontId="4" fillId="0" borderId="0" xfId="0" applyNumberFormat="1" applyFont="1" applyBorder="1" applyAlignment="1" applyProtection="1">
      <alignment horizontal="center" vertical="center"/>
      <protection locked="0"/>
    </xf>
    <xf numFmtId="177" fontId="4" fillId="0" borderId="7" xfId="0" applyNumberFormat="1" applyFont="1" applyBorder="1" applyAlignment="1" applyProtection="1">
      <alignment horizontal="center" vertical="center"/>
      <protection locked="0"/>
    </xf>
    <xf numFmtId="173" fontId="4" fillId="0" borderId="35" xfId="0" applyNumberFormat="1" applyFont="1" applyBorder="1" applyAlignment="1" applyProtection="1">
      <alignment horizontal="center" vertical="center"/>
      <protection locked="0"/>
    </xf>
    <xf numFmtId="173" fontId="4" fillId="0" borderId="0" xfId="0" applyNumberFormat="1"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74" xfId="0" applyFont="1" applyBorder="1" applyAlignment="1" applyProtection="1">
      <alignment horizontal="center" vertical="center"/>
      <protection locked="0"/>
    </xf>
    <xf numFmtId="0" fontId="34" fillId="0" borderId="98" xfId="0" applyFont="1" applyBorder="1" applyAlignment="1" applyProtection="1">
      <alignment horizontal="center" vertical="center"/>
      <protection locked="0"/>
    </xf>
    <xf numFmtId="0" fontId="4" fillId="0" borderId="98"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protection locked="0"/>
    </xf>
    <xf numFmtId="0" fontId="4" fillId="0" borderId="100" xfId="0" applyFont="1" applyFill="1" applyBorder="1" applyAlignment="1" applyProtection="1">
      <alignment horizontal="center" vertical="center"/>
      <protection locked="0"/>
    </xf>
    <xf numFmtId="4" fontId="2" fillId="0" borderId="7" xfId="0" applyNumberFormat="1" applyFont="1" applyBorder="1" applyAlignment="1" applyProtection="1">
      <alignment horizontal="center" vertical="center"/>
      <protection locked="0"/>
    </xf>
    <xf numFmtId="4" fontId="2" fillId="0" borderId="13" xfId="0" applyNumberFormat="1" applyFont="1" applyBorder="1" applyAlignment="1" applyProtection="1">
      <alignment horizontal="center" vertical="center"/>
      <protection locked="0"/>
    </xf>
    <xf numFmtId="4" fontId="2" fillId="0" borderId="82" xfId="0" applyNumberFormat="1" applyFont="1" applyBorder="1" applyAlignment="1" applyProtection="1">
      <alignment horizontal="center" vertical="center"/>
      <protection locked="0"/>
    </xf>
    <xf numFmtId="4" fontId="2" fillId="0" borderId="15" xfId="0" applyNumberFormat="1" applyFont="1" applyBorder="1" applyAlignment="1" applyProtection="1">
      <alignment horizontal="center" vertical="center"/>
      <protection locked="0"/>
    </xf>
    <xf numFmtId="9" fontId="33" fillId="0" borderId="0" xfId="1" applyFont="1" applyBorder="1" applyAlignment="1" applyProtection="1">
      <alignment horizontal="center" vertical="center"/>
      <protection locked="0"/>
    </xf>
    <xf numFmtId="0" fontId="33" fillId="0" borderId="0" xfId="0" applyFont="1" applyBorder="1" applyAlignment="1" applyProtection="1">
      <alignment horizontal="center" vertical="center"/>
      <protection locked="0"/>
    </xf>
    <xf numFmtId="3" fontId="4" fillId="0" borderId="74" xfId="0" applyNumberFormat="1" applyFont="1" applyBorder="1" applyAlignment="1" applyProtection="1">
      <alignment horizontal="center" vertical="center"/>
      <protection locked="0"/>
    </xf>
    <xf numFmtId="3" fontId="4" fillId="0" borderId="98" xfId="0" applyNumberFormat="1" applyFont="1" applyBorder="1" applyAlignment="1" applyProtection="1">
      <alignment horizontal="center" vertical="center"/>
      <protection locked="0"/>
    </xf>
    <xf numFmtId="4" fontId="4" fillId="0" borderId="27" xfId="0" applyNumberFormat="1" applyFont="1" applyBorder="1" applyAlignment="1" applyProtection="1">
      <alignment horizontal="center" vertical="center"/>
      <protection locked="0"/>
    </xf>
    <xf numFmtId="4" fontId="4" fillId="0" borderId="100" xfId="0" applyNumberFormat="1"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165" fontId="34" fillId="0" borderId="0" xfId="1" applyNumberFormat="1" applyFont="1" applyBorder="1" applyAlignment="1" applyProtection="1">
      <alignment horizontal="center" vertical="center"/>
      <protection locked="0"/>
    </xf>
    <xf numFmtId="4" fontId="4" fillId="0" borderId="7" xfId="0" applyNumberFormat="1" applyFont="1" applyBorder="1" applyAlignment="1" applyProtection="1">
      <alignment horizontal="center" vertical="center"/>
      <protection locked="0"/>
    </xf>
    <xf numFmtId="4" fontId="4" fillId="0" borderId="13" xfId="0" applyNumberFormat="1" applyFont="1" applyBorder="1" applyAlignment="1" applyProtection="1">
      <alignment horizontal="center" vertical="center"/>
      <protection locked="0"/>
    </xf>
    <xf numFmtId="165" fontId="34" fillId="0" borderId="31" xfId="1" applyNumberFormat="1" applyFont="1" applyBorder="1" applyAlignment="1" applyProtection="1">
      <alignment horizontal="center" vertical="center"/>
      <protection locked="0"/>
    </xf>
    <xf numFmtId="4" fontId="4" fillId="0" borderId="83" xfId="0" applyNumberFormat="1" applyFont="1" applyBorder="1" applyAlignment="1" applyProtection="1">
      <alignment horizontal="center" vertical="center"/>
      <protection locked="0"/>
    </xf>
    <xf numFmtId="4" fontId="4" fillId="0" borderId="30" xfId="0" applyNumberFormat="1" applyFont="1" applyBorder="1" applyAlignment="1" applyProtection="1">
      <alignment horizontal="center" vertical="center"/>
      <protection locked="0"/>
    </xf>
    <xf numFmtId="9" fontId="2" fillId="0" borderId="0" xfId="1" applyNumberFormat="1" applyFont="1" applyBorder="1" applyAlignment="1" applyProtection="1">
      <alignment horizontal="center" vertical="center"/>
      <protection locked="0"/>
    </xf>
    <xf numFmtId="183" fontId="2" fillId="0" borderId="0" xfId="0" applyNumberFormat="1" applyFont="1" applyBorder="1" applyAlignment="1" applyProtection="1">
      <alignment horizontal="center" vertical="center"/>
      <protection locked="0"/>
    </xf>
    <xf numFmtId="183" fontId="2" fillId="0" borderId="13" xfId="0" applyNumberFormat="1"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9" fontId="2" fillId="0" borderId="31" xfId="1" applyNumberFormat="1" applyFont="1" applyBorder="1" applyAlignment="1" applyProtection="1">
      <alignment horizontal="center" vertical="center"/>
      <protection locked="0"/>
    </xf>
    <xf numFmtId="183" fontId="2" fillId="0" borderId="31" xfId="0" applyNumberFormat="1" applyFont="1" applyBorder="1" applyAlignment="1" applyProtection="1">
      <alignment horizontal="center" vertical="center"/>
      <protection locked="0"/>
    </xf>
    <xf numFmtId="183" fontId="2" fillId="0" borderId="30" xfId="0" applyNumberFormat="1" applyFont="1" applyBorder="1" applyAlignment="1" applyProtection="1">
      <alignment horizontal="center" vertical="center"/>
      <protection locked="0"/>
    </xf>
    <xf numFmtId="0" fontId="2" fillId="0" borderId="21" xfId="0" applyFont="1" applyBorder="1" applyAlignment="1" applyProtection="1">
      <alignment horizontal="left" vertical="center"/>
      <protection locked="0"/>
    </xf>
    <xf numFmtId="0" fontId="2" fillId="0" borderId="26" xfId="0" applyFont="1" applyBorder="1" applyAlignment="1" applyProtection="1">
      <alignment horizontal="center" vertical="center"/>
      <protection locked="0"/>
    </xf>
    <xf numFmtId="0" fontId="2" fillId="0" borderId="68" xfId="0" applyFont="1" applyBorder="1" applyAlignment="1" applyProtection="1">
      <alignment horizontal="center" vertical="center"/>
      <protection locked="0"/>
    </xf>
    <xf numFmtId="185" fontId="2" fillId="0" borderId="0" xfId="0" applyNumberFormat="1" applyFont="1" applyBorder="1" applyAlignment="1" applyProtection="1">
      <alignment horizontal="center" vertical="center"/>
      <protection locked="0"/>
    </xf>
    <xf numFmtId="185" fontId="2" fillId="0" borderId="13" xfId="0" applyNumberFormat="1" applyFont="1" applyBorder="1" applyAlignment="1" applyProtection="1">
      <alignment horizontal="center" vertical="center"/>
      <protection locked="0"/>
    </xf>
    <xf numFmtId="0" fontId="2" fillId="0" borderId="29" xfId="0" applyFont="1" applyBorder="1" applyAlignment="1" applyProtection="1">
      <alignment horizontal="left" vertical="center"/>
      <protection locked="0"/>
    </xf>
    <xf numFmtId="185" fontId="2" fillId="0" borderId="31" xfId="0" applyNumberFormat="1" applyFont="1" applyBorder="1" applyAlignment="1" applyProtection="1">
      <alignment horizontal="center" vertical="center"/>
      <protection locked="0"/>
    </xf>
    <xf numFmtId="185" fontId="2" fillId="0" borderId="30" xfId="0" applyNumberFormat="1" applyFont="1" applyBorder="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4" fillId="0" borderId="91" xfId="0" applyFont="1" applyBorder="1" applyAlignment="1" applyProtection="1">
      <alignment horizontal="center" vertical="center" wrapText="1"/>
      <protection locked="0"/>
    </xf>
    <xf numFmtId="0" fontId="4" fillId="0" borderId="57"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0" fontId="4" fillId="0" borderId="48" xfId="0" applyFont="1" applyBorder="1" applyAlignment="1" applyProtection="1">
      <alignment horizontal="center" vertical="center" wrapText="1"/>
      <protection locked="0"/>
    </xf>
    <xf numFmtId="183" fontId="2" fillId="0" borderId="23" xfId="0" applyNumberFormat="1" applyFont="1" applyBorder="1" applyAlignment="1" applyProtection="1">
      <alignment horizontal="center" vertical="center" wrapText="1"/>
      <protection locked="0"/>
    </xf>
    <xf numFmtId="165" fontId="2" fillId="0" borderId="0" xfId="1" applyNumberFormat="1" applyFont="1" applyBorder="1" applyAlignment="1" applyProtection="1">
      <alignment horizontal="center" vertical="center" wrapText="1"/>
      <protection locked="0"/>
    </xf>
    <xf numFmtId="165" fontId="2" fillId="0" borderId="13" xfId="1" applyNumberFormat="1" applyFont="1" applyBorder="1" applyAlignment="1" applyProtection="1">
      <alignment horizontal="center" vertical="center" wrapText="1"/>
      <protection locked="0"/>
    </xf>
    <xf numFmtId="183" fontId="2" fillId="0" borderId="75" xfId="0" applyNumberFormat="1" applyFont="1" applyBorder="1" applyAlignment="1" applyProtection="1">
      <alignment horizontal="center" vertical="center" wrapText="1"/>
      <protection locked="0"/>
    </xf>
    <xf numFmtId="165" fontId="2" fillId="0" borderId="14" xfId="1" applyNumberFormat="1" applyFont="1" applyBorder="1" applyAlignment="1" applyProtection="1">
      <alignment horizontal="center" vertical="center" wrapText="1"/>
      <protection locked="0"/>
    </xf>
    <xf numFmtId="165" fontId="2" fillId="0" borderId="15" xfId="1" applyNumberFormat="1" applyFont="1" applyBorder="1" applyAlignment="1" applyProtection="1">
      <alignment horizontal="center" vertical="center" wrapText="1"/>
      <protection locked="0"/>
    </xf>
    <xf numFmtId="183" fontId="4" fillId="0" borderId="43" xfId="0" applyNumberFormat="1" applyFont="1" applyBorder="1" applyAlignment="1" applyProtection="1">
      <alignment horizontal="center" vertical="center" wrapText="1"/>
      <protection locked="0"/>
    </xf>
    <xf numFmtId="165" fontId="4" fillId="0" borderId="31" xfId="1" applyNumberFormat="1" applyFont="1" applyBorder="1" applyAlignment="1" applyProtection="1">
      <alignment horizontal="center" vertical="center" wrapText="1"/>
      <protection locked="0"/>
    </xf>
    <xf numFmtId="165" fontId="4" fillId="0" borderId="30" xfId="1" applyNumberFormat="1" applyFont="1" applyBorder="1" applyAlignment="1" applyProtection="1">
      <alignment horizontal="center" vertical="center" wrapText="1"/>
      <protection locked="0"/>
    </xf>
    <xf numFmtId="9" fontId="2" fillId="0" borderId="13" xfId="1" applyFont="1" applyBorder="1" applyAlignment="1" applyProtection="1">
      <alignment horizontal="center" vertical="center"/>
      <protection locked="0"/>
    </xf>
    <xf numFmtId="9" fontId="2" fillId="0" borderId="15" xfId="1" applyFont="1" applyBorder="1" applyAlignment="1" applyProtection="1">
      <alignment horizontal="center" vertical="center"/>
      <protection locked="0"/>
    </xf>
    <xf numFmtId="9" fontId="4" fillId="0" borderId="31" xfId="0" applyNumberFormat="1" applyFont="1" applyBorder="1" applyAlignment="1" applyProtection="1">
      <alignment horizontal="center" vertical="center"/>
      <protection locked="0"/>
    </xf>
    <xf numFmtId="9" fontId="4" fillId="0" borderId="30" xfId="0" applyNumberFormat="1" applyFont="1" applyBorder="1" applyAlignment="1" applyProtection="1">
      <alignment horizontal="center" vertical="center"/>
      <protection locked="0"/>
    </xf>
    <xf numFmtId="0" fontId="30" fillId="0" borderId="0" xfId="0" applyFont="1" applyAlignment="1" applyProtection="1">
      <alignment horizontal="center" vertical="center"/>
      <protection locked="0"/>
    </xf>
    <xf numFmtId="0" fontId="31" fillId="0" borderId="21" xfId="0" applyFont="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1" fillId="0" borderId="3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30" fillId="0" borderId="78" xfId="0" applyFont="1" applyBorder="1" applyAlignment="1" applyProtection="1">
      <alignment horizontal="center" vertical="center"/>
      <protection locked="0"/>
    </xf>
    <xf numFmtId="0" fontId="31" fillId="0" borderId="28" xfId="0" applyFont="1" applyBorder="1" applyAlignment="1" applyProtection="1">
      <alignment horizontal="center" vertical="center"/>
      <protection locked="0"/>
    </xf>
    <xf numFmtId="9" fontId="4" fillId="0" borderId="13" xfId="1" applyFont="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9" fontId="4" fillId="0" borderId="31" xfId="1" applyNumberFormat="1" applyFont="1" applyBorder="1" applyAlignment="1" applyProtection="1">
      <alignment horizontal="center" vertical="center"/>
      <protection locked="0"/>
    </xf>
    <xf numFmtId="9" fontId="4" fillId="0" borderId="30" xfId="1" applyFont="1" applyBorder="1" applyAlignment="1" applyProtection="1">
      <alignment horizontal="center" vertical="center"/>
      <protection locked="0"/>
    </xf>
    <xf numFmtId="165" fontId="2" fillId="0" borderId="35" xfId="1" applyNumberFormat="1" applyFont="1" applyBorder="1" applyAlignment="1" applyProtection="1">
      <alignment horizontal="center" vertical="center"/>
      <protection locked="0"/>
    </xf>
    <xf numFmtId="165" fontId="2" fillId="0" borderId="0" xfId="0" applyNumberFormat="1" applyFont="1" applyBorder="1" applyAlignment="1" applyProtection="1">
      <alignment horizontal="center" vertical="center"/>
      <protection locked="0"/>
    </xf>
    <xf numFmtId="165" fontId="2" fillId="0" borderId="13" xfId="0" applyNumberFormat="1" applyFont="1" applyBorder="1" applyAlignment="1" applyProtection="1">
      <alignment horizontal="center" vertical="center"/>
      <protection locked="0"/>
    </xf>
    <xf numFmtId="165" fontId="2" fillId="0" borderId="86" xfId="0" applyNumberFormat="1" applyFont="1" applyBorder="1" applyAlignment="1" applyProtection="1">
      <alignment horizontal="center" vertical="center"/>
      <protection locked="0"/>
    </xf>
    <xf numFmtId="165" fontId="2" fillId="0" borderId="14" xfId="0" applyNumberFormat="1" applyFont="1" applyBorder="1" applyAlignment="1" applyProtection="1">
      <alignment horizontal="center" vertical="center"/>
      <protection locked="0"/>
    </xf>
    <xf numFmtId="165" fontId="2" fillId="0" borderId="15" xfId="0" applyNumberFormat="1" applyFont="1" applyBorder="1" applyAlignment="1" applyProtection="1">
      <alignment horizontal="center" vertical="center"/>
      <protection locked="0"/>
    </xf>
    <xf numFmtId="165" fontId="4" fillId="0" borderId="31" xfId="0" applyNumberFormat="1" applyFont="1" applyBorder="1" applyAlignment="1" applyProtection="1">
      <alignment horizontal="center" vertical="center"/>
      <protection locked="0"/>
    </xf>
    <xf numFmtId="165" fontId="4" fillId="0" borderId="30" xfId="0" applyNumberFormat="1" applyFont="1" applyBorder="1" applyAlignment="1" applyProtection="1">
      <alignment horizontal="center" vertical="center"/>
      <protection locked="0"/>
    </xf>
    <xf numFmtId="9" fontId="2" fillId="0" borderId="31" xfId="1" applyFont="1" applyBorder="1" applyAlignment="1" applyProtection="1">
      <alignment horizontal="center" vertical="center"/>
      <protection locked="0"/>
    </xf>
    <xf numFmtId="9" fontId="2" fillId="0" borderId="30" xfId="1" applyFont="1" applyBorder="1" applyAlignment="1" applyProtection="1">
      <alignment horizontal="center" vertical="center"/>
      <protection locked="0"/>
    </xf>
    <xf numFmtId="165" fontId="33" fillId="0" borderId="0" xfId="1" applyNumberFormat="1" applyFont="1" applyAlignment="1" applyProtection="1">
      <alignment horizontal="center" vertical="center"/>
      <protection locked="0"/>
    </xf>
    <xf numFmtId="0" fontId="4" fillId="0" borderId="72"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3" fontId="2" fillId="0" borderId="0" xfId="0" applyNumberFormat="1" applyFont="1" applyBorder="1" applyAlignment="1" applyProtection="1">
      <alignment horizontal="center" vertical="center" wrapText="1"/>
      <protection locked="0"/>
    </xf>
    <xf numFmtId="3" fontId="2" fillId="0" borderId="14" xfId="0" applyNumberFormat="1" applyFont="1" applyBorder="1" applyAlignment="1" applyProtection="1">
      <alignment horizontal="center" vertical="center" wrapText="1"/>
      <protection locked="0"/>
    </xf>
    <xf numFmtId="9" fontId="2" fillId="0" borderId="0" xfId="1" applyFont="1" applyAlignment="1" applyProtection="1">
      <alignment horizontal="center" vertical="center"/>
      <protection locked="0"/>
    </xf>
    <xf numFmtId="0" fontId="11" fillId="0" borderId="36" xfId="0" applyFont="1" applyFill="1" applyBorder="1" applyAlignment="1" applyProtection="1">
      <alignment horizontal="center" vertical="center"/>
      <protection locked="0"/>
    </xf>
    <xf numFmtId="0" fontId="12" fillId="0" borderId="79" xfId="0" applyFont="1" applyFill="1" applyBorder="1" applyAlignment="1" applyProtection="1">
      <alignment horizontal="center" vertical="center"/>
      <protection locked="0"/>
    </xf>
    <xf numFmtId="0" fontId="12" fillId="0" borderId="72" xfId="0" applyFont="1" applyFill="1" applyBorder="1" applyAlignment="1" applyProtection="1">
      <alignment horizontal="center" vertical="center" wrapText="1"/>
      <protection locked="0"/>
    </xf>
    <xf numFmtId="0" fontId="12" fillId="0" borderId="98" xfId="0" applyFont="1" applyFill="1" applyBorder="1" applyAlignment="1" applyProtection="1">
      <alignment horizontal="center" vertical="center" wrapText="1"/>
      <protection locked="0"/>
    </xf>
    <xf numFmtId="0" fontId="12" fillId="0" borderId="27" xfId="0" applyFont="1" applyFill="1" applyBorder="1" applyAlignment="1" applyProtection="1">
      <alignment horizontal="center" vertical="center" wrapText="1"/>
      <protection locked="0"/>
    </xf>
    <xf numFmtId="0" fontId="12" fillId="0" borderId="10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left" vertical="center"/>
      <protection locked="0"/>
    </xf>
    <xf numFmtId="0" fontId="11" fillId="0" borderId="23" xfId="0" applyFont="1" applyFill="1" applyBorder="1" applyAlignment="1" applyProtection="1">
      <alignment horizontal="center" vertical="center"/>
      <protection locked="0"/>
    </xf>
    <xf numFmtId="183" fontId="11" fillId="0" borderId="35" xfId="0" applyNumberFormat="1" applyFont="1" applyFill="1" applyBorder="1" applyAlignment="1" applyProtection="1">
      <alignment horizontal="center" vertical="center" wrapText="1"/>
      <protection locked="0"/>
    </xf>
    <xf numFmtId="9" fontId="11" fillId="0" borderId="0" xfId="1" applyFont="1" applyFill="1" applyBorder="1" applyAlignment="1" applyProtection="1">
      <alignment horizontal="center" vertical="center" wrapText="1"/>
      <protection locked="0"/>
    </xf>
    <xf numFmtId="183" fontId="11" fillId="0" borderId="7" xfId="0" applyNumberFormat="1" applyFont="1" applyFill="1" applyBorder="1" applyAlignment="1" applyProtection="1">
      <alignment horizontal="center" vertical="center" wrapText="1"/>
      <protection locked="0"/>
    </xf>
    <xf numFmtId="183" fontId="11" fillId="0" borderId="0" xfId="0" applyNumberFormat="1" applyFont="1" applyFill="1" applyBorder="1" applyAlignment="1" applyProtection="1">
      <alignment horizontal="center" vertical="center" wrapText="1"/>
      <protection locked="0"/>
    </xf>
    <xf numFmtId="183" fontId="11" fillId="0" borderId="13" xfId="0" applyNumberFormat="1" applyFont="1" applyFill="1" applyBorder="1" applyAlignment="1" applyProtection="1">
      <alignment horizontal="center" vertical="center" wrapText="1"/>
      <protection locked="0"/>
    </xf>
    <xf numFmtId="37" fontId="11" fillId="0" borderId="23" xfId="0" applyNumberFormat="1" applyFont="1" applyFill="1" applyBorder="1" applyAlignment="1" applyProtection="1">
      <alignment horizontal="center" vertical="center"/>
      <protection locked="0"/>
    </xf>
    <xf numFmtId="0" fontId="11" fillId="0" borderId="79" xfId="0" applyFont="1" applyFill="1" applyBorder="1" applyAlignment="1" applyProtection="1">
      <alignment horizontal="left" vertical="center"/>
      <protection locked="0"/>
    </xf>
    <xf numFmtId="37" fontId="11" fillId="0" borderId="73" xfId="0" applyNumberFormat="1" applyFont="1" applyFill="1" applyBorder="1" applyAlignment="1" applyProtection="1">
      <alignment horizontal="center" vertical="center"/>
      <protection locked="0"/>
    </xf>
    <xf numFmtId="183" fontId="11" fillId="0" borderId="74" xfId="0" applyNumberFormat="1" applyFont="1" applyFill="1" applyBorder="1" applyAlignment="1" applyProtection="1">
      <alignment horizontal="center" vertical="center" wrapText="1"/>
      <protection locked="0"/>
    </xf>
    <xf numFmtId="9" fontId="11" fillId="0" borderId="98" xfId="1" applyFont="1" applyFill="1" applyBorder="1" applyAlignment="1" applyProtection="1">
      <alignment horizontal="center" vertical="center" wrapText="1"/>
      <protection locked="0"/>
    </xf>
    <xf numFmtId="183" fontId="11" fillId="0" borderId="27" xfId="0" applyNumberFormat="1" applyFont="1" applyFill="1" applyBorder="1" applyAlignment="1" applyProtection="1">
      <alignment horizontal="center" vertical="center" wrapText="1"/>
      <protection locked="0"/>
    </xf>
    <xf numFmtId="183" fontId="11" fillId="0" borderId="98" xfId="0" applyNumberFormat="1" applyFont="1" applyFill="1" applyBorder="1" applyAlignment="1" applyProtection="1">
      <alignment horizontal="center" vertical="center" wrapText="1"/>
      <protection locked="0"/>
    </xf>
    <xf numFmtId="183" fontId="11" fillId="0" borderId="100" xfId="0" applyNumberFormat="1" applyFont="1" applyFill="1" applyBorder="1" applyAlignment="1" applyProtection="1">
      <alignment horizontal="center" vertical="center" wrapText="1"/>
      <protection locked="0"/>
    </xf>
    <xf numFmtId="0" fontId="12" fillId="0" borderId="29" xfId="0" applyFont="1" applyFill="1" applyBorder="1" applyAlignment="1" applyProtection="1">
      <alignment horizontal="right" vertical="center"/>
      <protection locked="0"/>
    </xf>
    <xf numFmtId="3" fontId="12" fillId="0" borderId="43" xfId="0" applyNumberFormat="1" applyFont="1" applyFill="1" applyBorder="1" applyAlignment="1" applyProtection="1">
      <alignment horizontal="center" vertical="center"/>
      <protection locked="0"/>
    </xf>
    <xf numFmtId="183" fontId="12" fillId="0" borderId="87" xfId="0" applyNumberFormat="1" applyFont="1" applyFill="1" applyBorder="1" applyAlignment="1" applyProtection="1">
      <alignment horizontal="center" vertical="center" wrapText="1"/>
      <protection locked="0"/>
    </xf>
    <xf numFmtId="9" fontId="12" fillId="0" borderId="31" xfId="1" applyFont="1" applyFill="1" applyBorder="1" applyAlignment="1" applyProtection="1">
      <alignment horizontal="center" vertical="center" wrapText="1"/>
      <protection locked="0"/>
    </xf>
    <xf numFmtId="183" fontId="12" fillId="0" borderId="83" xfId="0" applyNumberFormat="1" applyFont="1" applyFill="1" applyBorder="1" applyAlignment="1" applyProtection="1">
      <alignment horizontal="center" vertical="center" wrapText="1"/>
      <protection locked="0"/>
    </xf>
    <xf numFmtId="183" fontId="12" fillId="0" borderId="30" xfId="0" applyNumberFormat="1" applyFont="1" applyFill="1" applyBorder="1" applyAlignment="1" applyProtection="1">
      <alignment horizontal="center" vertical="center" wrapText="1"/>
      <protection locked="0"/>
    </xf>
    <xf numFmtId="0" fontId="32" fillId="0" borderId="0" xfId="0" applyFont="1" applyFill="1" applyAlignment="1" applyProtection="1">
      <alignment horizontal="left" vertical="center"/>
      <protection locked="0"/>
    </xf>
    <xf numFmtId="0" fontId="11"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wrapText="1"/>
      <protection locked="0"/>
    </xf>
    <xf numFmtId="9" fontId="2" fillId="0" borderId="0" xfId="1" applyNumberFormat="1" applyFont="1" applyAlignment="1" applyProtection="1">
      <alignment horizontal="center" vertical="center" wrapText="1"/>
      <protection locked="0"/>
    </xf>
    <xf numFmtId="3" fontId="11" fillId="0" borderId="23" xfId="0" applyNumberFormat="1"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2" fillId="0" borderId="0"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4" fillId="0" borderId="79" xfId="0" applyFont="1" applyBorder="1" applyAlignment="1" applyProtection="1">
      <alignment horizontal="right" vertical="center"/>
      <protection locked="0"/>
    </xf>
    <xf numFmtId="0" fontId="2" fillId="0" borderId="80" xfId="0" applyFont="1" applyBorder="1" applyAlignment="1" applyProtection="1">
      <alignment horizontal="center" vertical="center"/>
      <protection locked="0"/>
    </xf>
    <xf numFmtId="0" fontId="2" fillId="0" borderId="41"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protection locked="0"/>
    </xf>
    <xf numFmtId="0" fontId="2" fillId="0" borderId="26" xfId="0" applyFont="1" applyBorder="1" applyAlignment="1" applyProtection="1">
      <alignment horizontal="center" vertical="center" wrapText="1"/>
      <protection locked="0"/>
    </xf>
    <xf numFmtId="0" fontId="4" fillId="0" borderId="28" xfId="0" applyFont="1" applyBorder="1" applyAlignment="1" applyProtection="1">
      <alignment horizontal="right" vertical="center"/>
      <protection locked="0"/>
    </xf>
    <xf numFmtId="0" fontId="4" fillId="0" borderId="0" xfId="0" applyFont="1" applyBorder="1" applyAlignment="1" applyProtection="1">
      <alignment horizontal="center" vertical="center" wrapText="1"/>
      <protection locked="0"/>
    </xf>
    <xf numFmtId="0" fontId="2" fillId="0" borderId="0"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0" borderId="30" xfId="0" applyFont="1" applyBorder="1" applyAlignment="1" applyProtection="1">
      <alignment horizontal="center" vertical="center"/>
      <protection locked="0"/>
    </xf>
    <xf numFmtId="0" fontId="11" fillId="0" borderId="0" xfId="61" applyFont="1" applyFill="1" applyProtection="1">
      <protection locked="0"/>
    </xf>
    <xf numFmtId="0" fontId="12" fillId="0" borderId="0" xfId="61" applyFont="1" applyFill="1" applyProtection="1">
      <protection locked="0"/>
    </xf>
    <xf numFmtId="0" fontId="15" fillId="0" borderId="0" xfId="61" applyFont="1" applyFill="1" applyProtection="1">
      <protection locked="0"/>
    </xf>
    <xf numFmtId="0" fontId="11" fillId="0" borderId="0" xfId="61" applyFont="1" applyFill="1" applyAlignment="1" applyProtection="1">
      <alignment horizontal="center" vertical="center"/>
      <protection locked="0"/>
    </xf>
    <xf numFmtId="0" fontId="11" fillId="0" borderId="0" xfId="61" applyFont="1" applyFill="1" applyBorder="1" applyAlignment="1" applyProtection="1">
      <alignment horizontal="center" vertical="center"/>
      <protection locked="0"/>
    </xf>
    <xf numFmtId="0" fontId="12" fillId="0" borderId="65" xfId="61" applyFont="1" applyFill="1" applyBorder="1" applyProtection="1">
      <protection locked="0"/>
    </xf>
    <xf numFmtId="0" fontId="14" fillId="0" borderId="32" xfId="61" applyFont="1" applyFill="1" applyBorder="1" applyAlignment="1" applyProtection="1">
      <alignment horizontal="right" vertical="center"/>
      <protection locked="0"/>
    </xf>
    <xf numFmtId="0" fontId="12" fillId="0" borderId="32" xfId="61" applyFont="1" applyFill="1" applyBorder="1" applyAlignment="1" applyProtection="1">
      <alignment horizontal="right" vertical="center"/>
      <protection locked="0"/>
    </xf>
    <xf numFmtId="0" fontId="15" fillId="0" borderId="32" xfId="61" applyFont="1" applyFill="1" applyBorder="1" applyAlignment="1" applyProtection="1">
      <alignment horizontal="right" vertical="center"/>
      <protection locked="0"/>
    </xf>
    <xf numFmtId="0" fontId="12" fillId="0" borderId="32" xfId="61" applyFont="1" applyFill="1" applyBorder="1" applyAlignment="1" applyProtection="1">
      <alignment horizontal="center" vertical="center"/>
      <protection locked="0"/>
    </xf>
    <xf numFmtId="0" fontId="12" fillId="0" borderId="19" xfId="61" applyFont="1" applyFill="1" applyBorder="1" applyAlignment="1" applyProtection="1">
      <alignment horizontal="center" vertical="center"/>
      <protection locked="0"/>
    </xf>
    <xf numFmtId="0" fontId="11" fillId="0" borderId="12" xfId="61" applyFont="1" applyFill="1" applyBorder="1" applyProtection="1">
      <protection locked="0"/>
    </xf>
    <xf numFmtId="0" fontId="11" fillId="0" borderId="0" xfId="61" applyFont="1" applyFill="1" applyBorder="1" applyProtection="1">
      <protection locked="0"/>
    </xf>
    <xf numFmtId="0" fontId="14" fillId="0" borderId="0" xfId="61" applyFont="1" applyFill="1" applyBorder="1" applyAlignment="1" applyProtection="1">
      <alignment horizontal="center" vertical="center"/>
      <protection locked="0"/>
    </xf>
    <xf numFmtId="0" fontId="11" fillId="0" borderId="13" xfId="61" applyFont="1" applyFill="1" applyBorder="1" applyAlignment="1" applyProtection="1">
      <alignment horizontal="center" vertical="center"/>
      <protection locked="0"/>
    </xf>
    <xf numFmtId="0" fontId="12" fillId="0" borderId="66" xfId="61" applyFont="1" applyFill="1" applyBorder="1" applyProtection="1">
      <protection locked="0"/>
    </xf>
    <xf numFmtId="0" fontId="11" fillId="0" borderId="14" xfId="61" applyFont="1" applyFill="1" applyBorder="1" applyProtection="1">
      <protection locked="0"/>
    </xf>
    <xf numFmtId="0" fontId="11" fillId="0" borderId="14" xfId="61" applyFont="1" applyFill="1" applyBorder="1" applyAlignment="1" applyProtection="1">
      <alignment horizontal="center" vertical="center"/>
      <protection locked="0"/>
    </xf>
    <xf numFmtId="0" fontId="14" fillId="0" borderId="14" xfId="61" applyFont="1" applyFill="1" applyBorder="1" applyAlignment="1" applyProtection="1">
      <alignment horizontal="center" vertical="center"/>
      <protection locked="0"/>
    </xf>
    <xf numFmtId="0" fontId="11" fillId="0" borderId="15" xfId="61" applyFont="1" applyFill="1" applyBorder="1" applyAlignment="1" applyProtection="1">
      <alignment horizontal="center" vertical="center"/>
      <protection locked="0"/>
    </xf>
    <xf numFmtId="3" fontId="11" fillId="0" borderId="0" xfId="61" applyNumberFormat="1" applyFont="1" applyFill="1" applyBorder="1" applyAlignment="1" applyProtection="1">
      <alignment horizontal="center" vertical="center"/>
      <protection locked="0"/>
    </xf>
    <xf numFmtId="0" fontId="14" fillId="0" borderId="0" xfId="61" applyFont="1" applyFill="1" applyBorder="1" applyAlignment="1" applyProtection="1">
      <alignment horizontal="left" vertical="center"/>
      <protection locked="0"/>
    </xf>
    <xf numFmtId="167" fontId="11" fillId="0" borderId="0" xfId="61" applyNumberFormat="1" applyFont="1" applyFill="1" applyBorder="1" applyAlignment="1" applyProtection="1">
      <alignment horizontal="center" vertical="center"/>
      <protection locked="0"/>
    </xf>
    <xf numFmtId="167" fontId="11" fillId="6" borderId="0" xfId="61" applyNumberFormat="1" applyFont="1" applyFill="1" applyBorder="1" applyAlignment="1" applyProtection="1">
      <alignment horizontal="center" vertical="center"/>
      <protection locked="0"/>
    </xf>
    <xf numFmtId="167" fontId="14" fillId="6" borderId="13" xfId="61" applyNumberFormat="1" applyFont="1" applyFill="1" applyBorder="1" applyAlignment="1" applyProtection="1">
      <alignment horizontal="center" vertical="center"/>
      <protection locked="0"/>
    </xf>
    <xf numFmtId="167" fontId="14" fillId="0" borderId="13" xfId="61" applyNumberFormat="1" applyFont="1" applyFill="1" applyBorder="1" applyAlignment="1" applyProtection="1">
      <alignment horizontal="center" vertical="center"/>
      <protection locked="0"/>
    </xf>
    <xf numFmtId="0" fontId="12" fillId="0" borderId="103" xfId="61" applyFont="1" applyFill="1" applyBorder="1" applyProtection="1">
      <protection locked="0"/>
    </xf>
    <xf numFmtId="0" fontId="14" fillId="0" borderId="102" xfId="61" applyFont="1" applyFill="1" applyBorder="1" applyProtection="1">
      <protection locked="0"/>
    </xf>
    <xf numFmtId="0" fontId="11" fillId="0" borderId="102" xfId="61" applyFont="1" applyFill="1" applyBorder="1" applyAlignment="1" applyProtection="1">
      <alignment horizontal="center" vertical="center"/>
      <protection locked="0"/>
    </xf>
    <xf numFmtId="0" fontId="14" fillId="0" borderId="102" xfId="61" applyFont="1" applyFill="1" applyBorder="1" applyAlignment="1" applyProtection="1">
      <alignment horizontal="center" vertical="center"/>
      <protection locked="0"/>
    </xf>
    <xf numFmtId="167" fontId="12" fillId="0" borderId="102" xfId="61" applyNumberFormat="1" applyFont="1" applyFill="1" applyBorder="1" applyAlignment="1" applyProtection="1">
      <alignment horizontal="center" vertical="center"/>
      <protection locked="0"/>
    </xf>
    <xf numFmtId="167" fontId="15" fillId="0" borderId="101" xfId="61" applyNumberFormat="1" applyFont="1" applyFill="1" applyBorder="1" applyAlignment="1" applyProtection="1">
      <alignment horizontal="center" vertical="center"/>
      <protection locked="0"/>
    </xf>
    <xf numFmtId="0" fontId="14" fillId="0" borderId="0" xfId="61" applyFont="1" applyFill="1" applyBorder="1" applyProtection="1">
      <protection locked="0"/>
    </xf>
    <xf numFmtId="0" fontId="11" fillId="0" borderId="66" xfId="61" applyFont="1" applyFill="1" applyBorder="1" applyProtection="1">
      <protection locked="0"/>
    </xf>
    <xf numFmtId="167" fontId="11" fillId="0" borderId="14" xfId="61" applyNumberFormat="1" applyFont="1" applyFill="1" applyBorder="1" applyAlignment="1" applyProtection="1">
      <alignment horizontal="center" vertical="center"/>
      <protection locked="0"/>
    </xf>
    <xf numFmtId="167" fontId="14" fillId="0" borderId="15" xfId="61" applyNumberFormat="1" applyFont="1" applyFill="1" applyBorder="1" applyAlignment="1" applyProtection="1">
      <alignment horizontal="center" vertical="center"/>
      <protection locked="0"/>
    </xf>
    <xf numFmtId="0" fontId="12" fillId="0" borderId="12" xfId="61" applyFont="1" applyFill="1" applyBorder="1" applyProtection="1">
      <protection locked="0"/>
    </xf>
    <xf numFmtId="0" fontId="12" fillId="0" borderId="0" xfId="61" applyFont="1" applyFill="1" applyBorder="1" applyProtection="1">
      <protection locked="0"/>
    </xf>
    <xf numFmtId="0" fontId="12" fillId="0" borderId="0" xfId="61" applyFont="1" applyFill="1" applyBorder="1" applyAlignment="1" applyProtection="1">
      <alignment horizontal="center" vertical="center"/>
      <protection locked="0"/>
    </xf>
    <xf numFmtId="0" fontId="15" fillId="0" borderId="0" xfId="61" applyFont="1" applyFill="1" applyBorder="1" applyAlignment="1" applyProtection="1">
      <alignment horizontal="center" vertical="center"/>
      <protection locked="0"/>
    </xf>
    <xf numFmtId="167" fontId="12" fillId="0" borderId="0" xfId="61" applyNumberFormat="1" applyFont="1" applyFill="1" applyBorder="1" applyAlignment="1" applyProtection="1">
      <alignment horizontal="center" vertical="center"/>
      <protection locked="0"/>
    </xf>
    <xf numFmtId="167" fontId="15" fillId="0" borderId="13" xfId="61" applyNumberFormat="1" applyFont="1" applyFill="1" applyBorder="1" applyAlignment="1" applyProtection="1">
      <alignment horizontal="center" vertical="center"/>
      <protection locked="0"/>
    </xf>
    <xf numFmtId="3" fontId="2" fillId="0" borderId="0" xfId="0" applyNumberFormat="1" applyFont="1" applyProtection="1">
      <protection locked="0"/>
    </xf>
    <xf numFmtId="167" fontId="11" fillId="0" borderId="13" xfId="61" applyNumberFormat="1" applyFont="1" applyFill="1" applyBorder="1" applyAlignment="1" applyProtection="1">
      <alignment horizontal="center" vertical="center"/>
      <protection locked="0"/>
    </xf>
    <xf numFmtId="0" fontId="12" fillId="0" borderId="99" xfId="61" applyFont="1" applyFill="1" applyBorder="1" applyProtection="1">
      <protection locked="0"/>
    </xf>
    <xf numFmtId="0" fontId="11" fillId="0" borderId="98" xfId="61" applyFont="1" applyFill="1" applyBorder="1" applyProtection="1">
      <protection locked="0"/>
    </xf>
    <xf numFmtId="0" fontId="11" fillId="0" borderId="98" xfId="61" applyFont="1" applyFill="1" applyBorder="1" applyAlignment="1" applyProtection="1">
      <alignment horizontal="center" vertical="center"/>
      <protection locked="0"/>
    </xf>
    <xf numFmtId="0" fontId="14" fillId="0" borderId="98" xfId="61" applyFont="1" applyFill="1" applyBorder="1" applyAlignment="1" applyProtection="1">
      <alignment horizontal="center" vertical="center"/>
      <protection locked="0"/>
    </xf>
    <xf numFmtId="167" fontId="11" fillId="0" borderId="98" xfId="61" applyNumberFormat="1" applyFont="1" applyFill="1" applyBorder="1" applyAlignment="1" applyProtection="1">
      <alignment horizontal="center" vertical="center"/>
      <protection locked="0"/>
    </xf>
    <xf numFmtId="167" fontId="11" fillId="0" borderId="100" xfId="61" applyNumberFormat="1" applyFont="1" applyFill="1" applyBorder="1" applyAlignment="1" applyProtection="1">
      <alignment horizontal="center" vertical="center"/>
      <protection locked="0"/>
    </xf>
    <xf numFmtId="3" fontId="11" fillId="0" borderId="0" xfId="1" applyNumberFormat="1" applyFont="1" applyFill="1" applyBorder="1" applyAlignment="1" applyProtection="1">
      <alignment horizontal="center" vertical="center"/>
      <protection locked="0"/>
    </xf>
    <xf numFmtId="3" fontId="14" fillId="0" borderId="0" xfId="1" applyNumberFormat="1" applyFont="1" applyFill="1" applyBorder="1" applyAlignment="1" applyProtection="1">
      <alignment horizontal="left" vertical="center"/>
      <protection locked="0"/>
    </xf>
    <xf numFmtId="10" fontId="11" fillId="0" borderId="0" xfId="1" applyNumberFormat="1" applyFont="1" applyFill="1" applyBorder="1" applyAlignment="1" applyProtection="1">
      <alignment horizontal="center" vertical="center"/>
      <protection locked="0"/>
    </xf>
    <xf numFmtId="10" fontId="14" fillId="0" borderId="0" xfId="1" applyNumberFormat="1" applyFont="1" applyFill="1" applyBorder="1" applyAlignment="1" applyProtection="1">
      <alignment horizontal="left" vertical="center"/>
      <protection locked="0"/>
    </xf>
    <xf numFmtId="10" fontId="11" fillId="0" borderId="14" xfId="1" applyNumberFormat="1" applyFont="1" applyFill="1" applyBorder="1" applyAlignment="1" applyProtection="1">
      <alignment horizontal="center" vertical="center"/>
      <protection locked="0"/>
    </xf>
    <xf numFmtId="10" fontId="14" fillId="0" borderId="14" xfId="1" applyNumberFormat="1" applyFont="1" applyFill="1" applyBorder="1" applyAlignment="1" applyProtection="1">
      <alignment horizontal="left" vertical="center"/>
      <protection locked="0"/>
    </xf>
    <xf numFmtId="165" fontId="11" fillId="0" borderId="14" xfId="1" applyNumberFormat="1" applyFont="1" applyFill="1" applyBorder="1" applyAlignment="1" applyProtection="1">
      <alignment horizontal="center" vertical="center"/>
      <protection locked="0"/>
    </xf>
    <xf numFmtId="165" fontId="14" fillId="0" borderId="14" xfId="1" applyNumberFormat="1" applyFont="1" applyFill="1" applyBorder="1" applyAlignment="1" applyProtection="1">
      <alignment horizontal="left" vertical="center"/>
      <protection locked="0"/>
    </xf>
    <xf numFmtId="10" fontId="11" fillId="0" borderId="0" xfId="61" applyNumberFormat="1" applyFont="1" applyFill="1" applyBorder="1" applyAlignment="1" applyProtection="1">
      <alignment horizontal="center" vertical="center"/>
      <protection locked="0"/>
    </xf>
    <xf numFmtId="10" fontId="14" fillId="0" borderId="0" xfId="61" applyNumberFormat="1" applyFont="1" applyFill="1" applyBorder="1" applyAlignment="1" applyProtection="1">
      <alignment horizontal="left" vertical="center"/>
      <protection locked="0"/>
    </xf>
    <xf numFmtId="10" fontId="11" fillId="0" borderId="14" xfId="61" applyNumberFormat="1" applyFont="1" applyFill="1" applyBorder="1" applyAlignment="1" applyProtection="1">
      <alignment horizontal="center" vertical="center"/>
      <protection locked="0"/>
    </xf>
    <xf numFmtId="10" fontId="14" fillId="0" borderId="14" xfId="61" applyNumberFormat="1" applyFont="1" applyFill="1" applyBorder="1" applyAlignment="1" applyProtection="1">
      <alignment horizontal="left" vertical="center"/>
      <protection locked="0"/>
    </xf>
    <xf numFmtId="167" fontId="11" fillId="0" borderId="15" xfId="61" applyNumberFormat="1" applyFont="1" applyFill="1" applyBorder="1" applyAlignment="1" applyProtection="1">
      <alignment horizontal="center" vertical="center"/>
      <protection locked="0"/>
    </xf>
    <xf numFmtId="167" fontId="12" fillId="0" borderId="13" xfId="61" applyNumberFormat="1" applyFont="1" applyFill="1" applyBorder="1" applyAlignment="1" applyProtection="1">
      <alignment horizontal="center" vertical="center"/>
      <protection locked="0"/>
    </xf>
    <xf numFmtId="0" fontId="14" fillId="0" borderId="13" xfId="61" applyFont="1" applyFill="1" applyBorder="1" applyAlignment="1" applyProtection="1">
      <alignment horizontal="center" vertical="center"/>
      <protection locked="0"/>
    </xf>
    <xf numFmtId="10" fontId="14" fillId="0" borderId="0" xfId="61" applyNumberFormat="1" applyFont="1" applyFill="1" applyBorder="1" applyAlignment="1" applyProtection="1">
      <alignment horizontal="center" vertical="center"/>
      <protection locked="0"/>
    </xf>
    <xf numFmtId="178" fontId="14" fillId="0" borderId="0" xfId="61" applyNumberFormat="1" applyFont="1" applyFill="1" applyBorder="1" applyAlignment="1" applyProtection="1">
      <alignment horizontal="center" vertical="center"/>
      <protection locked="0"/>
    </xf>
    <xf numFmtId="178" fontId="14" fillId="0" borderId="13" xfId="61" applyNumberFormat="1" applyFont="1" applyFill="1" applyBorder="1" applyAlignment="1" applyProtection="1">
      <alignment horizontal="center" vertical="center"/>
      <protection locked="0"/>
    </xf>
    <xf numFmtId="0" fontId="11" fillId="0" borderId="33" xfId="61" applyFont="1" applyFill="1" applyBorder="1" applyProtection="1">
      <protection locked="0"/>
    </xf>
    <xf numFmtId="0" fontId="11" fillId="0" borderId="31" xfId="61" applyFont="1" applyFill="1" applyBorder="1" applyProtection="1">
      <protection locked="0"/>
    </xf>
    <xf numFmtId="0" fontId="11" fillId="0" borderId="31" xfId="61" applyFont="1" applyFill="1" applyBorder="1" applyAlignment="1" applyProtection="1">
      <alignment horizontal="center" vertical="center"/>
      <protection locked="0"/>
    </xf>
    <xf numFmtId="0" fontId="14" fillId="0" borderId="31" xfId="61" applyFont="1" applyFill="1" applyBorder="1" applyAlignment="1" applyProtection="1">
      <alignment horizontal="center" vertical="center"/>
      <protection locked="0"/>
    </xf>
    <xf numFmtId="3" fontId="11" fillId="0" borderId="31" xfId="61" applyNumberFormat="1" applyFont="1" applyFill="1" applyBorder="1" applyAlignment="1" applyProtection="1">
      <alignment horizontal="center" vertical="center"/>
      <protection locked="0"/>
    </xf>
    <xf numFmtId="3" fontId="11" fillId="0" borderId="30" xfId="61" applyNumberFormat="1" applyFont="1" applyFill="1" applyBorder="1" applyAlignment="1" applyProtection="1">
      <alignment horizontal="center" vertical="center"/>
      <protection locked="0"/>
    </xf>
    <xf numFmtId="0" fontId="2" fillId="0" borderId="0" xfId="0" applyFont="1" applyBorder="1" applyProtection="1">
      <protection locked="0"/>
    </xf>
    <xf numFmtId="165" fontId="14" fillId="0" borderId="0" xfId="63" applyNumberFormat="1" applyFont="1" applyFill="1" applyBorder="1" applyAlignment="1" applyProtection="1">
      <alignment horizontal="center" vertical="center"/>
      <protection locked="0"/>
    </xf>
    <xf numFmtId="0" fontId="12" fillId="0" borderId="98" xfId="61" applyFont="1" applyFill="1" applyBorder="1" applyProtection="1">
      <protection locked="0"/>
    </xf>
    <xf numFmtId="165" fontId="14" fillId="0" borderId="98" xfId="63" applyNumberFormat="1" applyFont="1" applyFill="1" applyBorder="1" applyAlignment="1" applyProtection="1">
      <alignment horizontal="center" vertical="center"/>
      <protection locked="0"/>
    </xf>
    <xf numFmtId="167" fontId="12" fillId="0" borderId="98" xfId="61" applyNumberFormat="1" applyFont="1" applyFill="1" applyBorder="1" applyAlignment="1" applyProtection="1">
      <alignment horizontal="center" vertical="center"/>
      <protection locked="0"/>
    </xf>
    <xf numFmtId="0" fontId="12" fillId="0" borderId="12" xfId="61" applyFont="1" applyFill="1" applyBorder="1" applyAlignment="1" applyProtection="1">
      <protection locked="0"/>
    </xf>
    <xf numFmtId="3" fontId="11" fillId="0" borderId="13" xfId="61" applyNumberFormat="1" applyFont="1" applyFill="1" applyBorder="1" applyAlignment="1" applyProtection="1">
      <alignment horizontal="center" vertical="center"/>
      <protection locked="0"/>
    </xf>
    <xf numFmtId="0" fontId="29" fillId="0" borderId="66" xfId="61" applyFont="1" applyFill="1" applyBorder="1" applyProtection="1">
      <protection locked="0"/>
    </xf>
    <xf numFmtId="0" fontId="29" fillId="0" borderId="14" xfId="61" applyFont="1" applyFill="1" applyBorder="1" applyProtection="1">
      <protection locked="0"/>
    </xf>
    <xf numFmtId="0" fontId="29" fillId="0" borderId="14" xfId="61" applyFont="1" applyFill="1" applyBorder="1" applyAlignment="1" applyProtection="1">
      <alignment horizontal="center" vertical="center"/>
      <protection locked="0"/>
    </xf>
    <xf numFmtId="167" fontId="29" fillId="0" borderId="14" xfId="61" applyNumberFormat="1" applyFont="1" applyFill="1" applyBorder="1" applyAlignment="1" applyProtection="1">
      <alignment horizontal="center" vertical="center"/>
      <protection locked="0"/>
    </xf>
    <xf numFmtId="0" fontId="12" fillId="0" borderId="33" xfId="61" applyFont="1" applyFill="1" applyBorder="1" applyProtection="1">
      <protection locked="0"/>
    </xf>
    <xf numFmtId="0" fontId="12" fillId="0" borderId="31" xfId="61" applyFont="1" applyFill="1" applyBorder="1" applyProtection="1">
      <protection locked="0"/>
    </xf>
    <xf numFmtId="0" fontId="12" fillId="0" borderId="31" xfId="61" applyFont="1" applyFill="1" applyBorder="1" applyAlignment="1" applyProtection="1">
      <alignment horizontal="center" vertical="center"/>
      <protection locked="0"/>
    </xf>
    <xf numFmtId="167" fontId="12" fillId="0" borderId="31" xfId="61" applyNumberFormat="1" applyFont="1" applyFill="1" applyBorder="1" applyAlignment="1" applyProtection="1">
      <alignment horizontal="center" vertical="center"/>
      <protection locked="0"/>
    </xf>
    <xf numFmtId="0" fontId="2" fillId="0" borderId="31" xfId="0" applyFont="1" applyBorder="1" applyProtection="1">
      <protection locked="0"/>
    </xf>
    <xf numFmtId="0" fontId="14" fillId="0" borderId="0" xfId="61" applyFont="1" applyFill="1" applyAlignment="1" applyProtection="1">
      <alignment horizontal="center" vertical="center"/>
      <protection locked="0"/>
    </xf>
    <xf numFmtId="0" fontId="0" fillId="0" borderId="0" xfId="0" applyProtection="1">
      <protection locked="0"/>
    </xf>
    <xf numFmtId="0" fontId="4" fillId="0" borderId="65" xfId="0" applyFont="1" applyBorder="1" applyAlignment="1" applyProtection="1">
      <alignment horizontal="center" vertical="center"/>
      <protection locked="0"/>
    </xf>
    <xf numFmtId="0" fontId="12" fillId="0" borderId="61" xfId="0" applyFont="1" applyFill="1" applyBorder="1" applyAlignment="1" applyProtection="1">
      <alignment horizontal="center" vertical="center" wrapText="1"/>
      <protection locked="0"/>
    </xf>
    <xf numFmtId="0" fontId="12" fillId="0" borderId="60" xfId="0" applyFont="1" applyFill="1" applyBorder="1" applyAlignment="1" applyProtection="1">
      <alignment horizontal="center" vertical="center" wrapText="1"/>
      <protection locked="0"/>
    </xf>
    <xf numFmtId="0" fontId="2" fillId="0" borderId="82" xfId="0" applyFont="1" applyBorder="1" applyAlignment="1" applyProtection="1">
      <alignment horizontal="center" vertical="center"/>
      <protection locked="0"/>
    </xf>
    <xf numFmtId="0" fontId="4" fillId="0" borderId="67" xfId="0" applyFont="1" applyFill="1" applyBorder="1" applyAlignment="1" applyProtection="1">
      <alignment horizontal="center" vertical="center"/>
      <protection locked="0"/>
    </xf>
    <xf numFmtId="0" fontId="2" fillId="0" borderId="26"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protection locked="0"/>
    </xf>
    <xf numFmtId="0" fontId="2" fillId="0" borderId="66"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4" fillId="0" borderId="83" xfId="0" applyFont="1" applyFill="1" applyBorder="1" applyAlignment="1" applyProtection="1">
      <alignment horizontal="right" vertical="center"/>
      <protection locked="0"/>
    </xf>
    <xf numFmtId="0" fontId="12" fillId="0" borderId="21"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wrapText="1"/>
      <protection locked="0"/>
    </xf>
    <xf numFmtId="0" fontId="2" fillId="3" borderId="28" xfId="0" applyFont="1" applyFill="1" applyBorder="1" applyAlignment="1" applyProtection="1">
      <alignment horizontal="left" vertical="center"/>
      <protection locked="0"/>
    </xf>
    <xf numFmtId="0" fontId="2" fillId="3" borderId="79" xfId="0" applyFont="1" applyFill="1" applyBorder="1" applyAlignment="1" applyProtection="1">
      <alignment horizontal="left" vertical="center"/>
      <protection locked="0"/>
    </xf>
    <xf numFmtId="0" fontId="2" fillId="3" borderId="29" xfId="0" applyFont="1" applyFill="1" applyBorder="1" applyAlignment="1" applyProtection="1">
      <alignment horizontal="left" vertical="center"/>
      <protection locked="0"/>
    </xf>
    <xf numFmtId="0" fontId="12" fillId="0" borderId="59" xfId="0" applyFont="1" applyFill="1" applyBorder="1" applyAlignment="1" applyProtection="1">
      <alignment horizontal="center" vertical="center"/>
      <protection locked="0"/>
    </xf>
    <xf numFmtId="0" fontId="12" fillId="0" borderId="81" xfId="0" applyFont="1" applyFill="1" applyBorder="1" applyAlignment="1" applyProtection="1">
      <alignment horizontal="center" vertical="center"/>
      <protection locked="0"/>
    </xf>
    <xf numFmtId="0" fontId="2" fillId="3" borderId="12"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3" fontId="2" fillId="3" borderId="0" xfId="0" applyNumberFormat="1" applyFont="1" applyFill="1" applyBorder="1" applyAlignment="1" applyProtection="1">
      <alignment horizontal="center" vertical="center" wrapText="1"/>
      <protection locked="0"/>
    </xf>
    <xf numFmtId="9" fontId="2" fillId="3" borderId="0" xfId="1" applyFont="1" applyFill="1" applyBorder="1" applyAlignment="1" applyProtection="1">
      <alignment horizontal="center" vertical="center" wrapText="1"/>
      <protection locked="0"/>
    </xf>
    <xf numFmtId="0" fontId="2" fillId="3" borderId="66" xfId="0" applyFont="1" applyFill="1" applyBorder="1" applyAlignment="1" applyProtection="1">
      <alignment horizontal="center" vertical="center"/>
      <protection locked="0"/>
    </xf>
    <xf numFmtId="0" fontId="2" fillId="3" borderId="82" xfId="0" applyFont="1" applyFill="1" applyBorder="1" applyAlignment="1" applyProtection="1">
      <alignment horizontal="center" vertical="center"/>
      <protection locked="0"/>
    </xf>
    <xf numFmtId="3" fontId="2" fillId="3" borderId="14" xfId="0" applyNumberFormat="1" applyFont="1" applyFill="1" applyBorder="1" applyAlignment="1" applyProtection="1">
      <alignment horizontal="center" vertical="center" wrapText="1"/>
      <protection locked="0"/>
    </xf>
    <xf numFmtId="9" fontId="2" fillId="3" borderId="14" xfId="1" applyFont="1" applyFill="1" applyBorder="1" applyAlignment="1" applyProtection="1">
      <alignment horizontal="center" vertical="center" wrapText="1"/>
      <protection locked="0"/>
    </xf>
    <xf numFmtId="3" fontId="4" fillId="0" borderId="31" xfId="0" applyNumberFormat="1" applyFont="1" applyFill="1" applyBorder="1" applyAlignment="1" applyProtection="1">
      <alignment horizontal="center" vertical="center"/>
      <protection locked="0"/>
    </xf>
    <xf numFmtId="9" fontId="4" fillId="0" borderId="31" xfId="1" applyFont="1" applyFill="1" applyBorder="1" applyAlignment="1" applyProtection="1">
      <alignment horizontal="center" vertical="center"/>
      <protection locked="0"/>
    </xf>
    <xf numFmtId="0" fontId="4" fillId="0" borderId="30"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12" fillId="0" borderId="67" xfId="61" applyFont="1" applyFill="1" applyBorder="1" applyProtection="1">
      <protection locked="0"/>
    </xf>
    <xf numFmtId="0" fontId="11" fillId="0" borderId="26" xfId="61" applyFont="1" applyFill="1" applyBorder="1" applyProtection="1">
      <protection locked="0"/>
    </xf>
    <xf numFmtId="0" fontId="11" fillId="0" borderId="26" xfId="61" applyFont="1" applyFill="1" applyBorder="1" applyAlignment="1" applyProtection="1">
      <alignment horizontal="center" vertical="center"/>
      <protection locked="0"/>
    </xf>
    <xf numFmtId="0" fontId="14" fillId="0" borderId="26" xfId="61" applyFont="1" applyFill="1" applyBorder="1" applyAlignment="1" applyProtection="1">
      <alignment horizontal="center" vertical="center"/>
      <protection locked="0"/>
    </xf>
    <xf numFmtId="167" fontId="11" fillId="0" borderId="26" xfId="61" applyNumberFormat="1" applyFont="1" applyFill="1" applyBorder="1" applyAlignment="1" applyProtection="1">
      <alignment horizontal="center" vertical="center"/>
      <protection locked="0"/>
    </xf>
    <xf numFmtId="167" fontId="11" fillId="0" borderId="76" xfId="61" applyNumberFormat="1" applyFont="1" applyFill="1" applyBorder="1" applyAlignment="1" applyProtection="1">
      <alignment horizontal="center" vertical="center"/>
      <protection locked="0"/>
    </xf>
    <xf numFmtId="165" fontId="11" fillId="0" borderId="0" xfId="1" applyNumberFormat="1" applyFont="1" applyFill="1" applyBorder="1" applyAlignment="1" applyProtection="1">
      <alignment horizontal="center" vertical="center"/>
      <protection locked="0"/>
    </xf>
    <xf numFmtId="165" fontId="14" fillId="0" borderId="0" xfId="1" applyNumberFormat="1" applyFont="1" applyFill="1" applyBorder="1" applyAlignment="1" applyProtection="1">
      <alignment horizontal="center" vertical="center"/>
      <protection locked="0"/>
    </xf>
    <xf numFmtId="165" fontId="14" fillId="0" borderId="14" xfId="1" applyNumberFormat="1" applyFont="1" applyFill="1" applyBorder="1" applyAlignment="1" applyProtection="1">
      <alignment horizontal="center" vertical="center"/>
      <protection locked="0"/>
    </xf>
    <xf numFmtId="0" fontId="12" fillId="0" borderId="26" xfId="61" applyFont="1" applyFill="1" applyBorder="1" applyProtection="1">
      <protection locked="0"/>
    </xf>
    <xf numFmtId="165" fontId="14" fillId="0" borderId="26" xfId="63" applyNumberFormat="1" applyFont="1" applyFill="1" applyBorder="1" applyAlignment="1" applyProtection="1">
      <alignment horizontal="center" vertical="center"/>
      <protection locked="0"/>
    </xf>
    <xf numFmtId="167" fontId="12" fillId="0" borderId="26" xfId="61" applyNumberFormat="1" applyFont="1" applyFill="1" applyBorder="1" applyAlignment="1" applyProtection="1">
      <alignment horizontal="center" vertical="center"/>
      <protection locked="0"/>
    </xf>
    <xf numFmtId="0" fontId="4" fillId="0" borderId="32" xfId="0" applyFont="1" applyFill="1" applyBorder="1" applyAlignment="1" applyProtection="1">
      <alignment horizontal="center" vertical="center" wrapText="1"/>
      <protection locked="0"/>
    </xf>
    <xf numFmtId="10" fontId="2" fillId="0" borderId="13" xfId="1" applyNumberFormat="1" applyFont="1" applyBorder="1" applyAlignment="1" applyProtection="1">
      <alignment horizontal="center" vertical="center"/>
      <protection locked="0"/>
    </xf>
    <xf numFmtId="10" fontId="2" fillId="0" borderId="0" xfId="0" applyNumberFormat="1" applyFont="1" applyProtection="1">
      <protection locked="0"/>
    </xf>
    <xf numFmtId="0" fontId="11" fillId="0" borderId="29" xfId="0" applyFont="1" applyBorder="1" applyAlignment="1" applyProtection="1">
      <alignment horizontal="center" vertical="center"/>
      <protection locked="0"/>
    </xf>
    <xf numFmtId="10" fontId="2" fillId="0" borderId="30" xfId="1" applyNumberFormat="1" applyFont="1" applyBorder="1" applyAlignment="1" applyProtection="1">
      <alignment horizontal="center" vertical="center"/>
      <protection locked="0"/>
    </xf>
    <xf numFmtId="3" fontId="2" fillId="0" borderId="0" xfId="0" applyNumberFormat="1" applyFont="1" applyAlignment="1" applyProtection="1">
      <alignment horizontal="center" vertical="center"/>
      <protection locked="0"/>
    </xf>
    <xf numFmtId="10" fontId="2" fillId="0" borderId="0" xfId="1" applyNumberFormat="1" applyFont="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167" fontId="2" fillId="0" borderId="13" xfId="0" applyNumberFormat="1" applyFont="1" applyBorder="1" applyAlignment="1" applyProtection="1">
      <alignment horizontal="center" vertical="center"/>
      <protection locked="0"/>
    </xf>
    <xf numFmtId="167" fontId="2" fillId="0" borderId="30" xfId="0" applyNumberFormat="1" applyFont="1" applyBorder="1" applyAlignment="1" applyProtection="1">
      <alignment horizontal="center" vertical="center"/>
      <protection locked="0"/>
    </xf>
    <xf numFmtId="172" fontId="2" fillId="0" borderId="0" xfId="0" applyNumberFormat="1" applyFont="1" applyAlignment="1" applyProtection="1">
      <alignment horizontal="center" vertical="center"/>
      <protection locked="0"/>
    </xf>
    <xf numFmtId="0" fontId="11" fillId="0" borderId="0" xfId="0" applyFont="1" applyFill="1" applyBorder="1" applyProtection="1">
      <protection locked="0"/>
    </xf>
    <xf numFmtId="0" fontId="11" fillId="0" borderId="0" xfId="0" applyFont="1" applyFill="1" applyBorder="1" applyAlignment="1" applyProtection="1">
      <alignment wrapText="1"/>
      <protection locked="0"/>
    </xf>
    <xf numFmtId="0" fontId="12" fillId="0" borderId="21" xfId="0" applyFont="1" applyFill="1" applyBorder="1" applyAlignment="1" applyProtection="1">
      <alignment horizontal="center" vertical="center" wrapText="1"/>
      <protection locked="0"/>
    </xf>
    <xf numFmtId="0" fontId="12" fillId="0" borderId="32" xfId="0" applyFont="1" applyFill="1" applyBorder="1" applyAlignment="1" applyProtection="1">
      <alignment horizontal="center" vertical="center" wrapText="1"/>
      <protection locked="0"/>
    </xf>
    <xf numFmtId="0" fontId="12" fillId="0" borderId="19" xfId="0" applyFont="1" applyFill="1" applyBorder="1" applyAlignment="1" applyProtection="1">
      <alignment horizontal="center" vertical="center" wrapText="1"/>
      <protection locked="0"/>
    </xf>
    <xf numFmtId="0" fontId="14" fillId="0" borderId="0" xfId="0" applyFont="1" applyFill="1" applyBorder="1" applyProtection="1">
      <protection locked="0"/>
    </xf>
    <xf numFmtId="0" fontId="14" fillId="0" borderId="28"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3" fontId="14" fillId="0" borderId="0" xfId="0" applyNumberFormat="1" applyFont="1" applyFill="1" applyBorder="1" applyAlignment="1" applyProtection="1">
      <alignment horizontal="center" vertical="center"/>
      <protection locked="0"/>
    </xf>
    <xf numFmtId="173" fontId="14" fillId="0" borderId="0" xfId="0" applyNumberFormat="1" applyFont="1" applyFill="1" applyBorder="1" applyAlignment="1" applyProtection="1">
      <alignment horizontal="center" vertical="center"/>
      <protection locked="0"/>
    </xf>
    <xf numFmtId="0" fontId="14" fillId="0" borderId="13" xfId="0" applyFont="1" applyFill="1" applyBorder="1" applyAlignment="1" applyProtection="1">
      <alignment horizontal="center" vertical="center" wrapText="1"/>
      <protection locked="0"/>
    </xf>
    <xf numFmtId="14" fontId="14" fillId="0" borderId="0" xfId="0" applyNumberFormat="1" applyFont="1" applyFill="1" applyBorder="1" applyProtection="1">
      <protection locked="0"/>
    </xf>
    <xf numFmtId="0" fontId="11" fillId="0" borderId="28"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3" fontId="11" fillId="0" borderId="0" xfId="0" applyNumberFormat="1" applyFont="1" applyFill="1" applyBorder="1" applyAlignment="1" applyProtection="1">
      <alignment horizontal="center" vertical="center"/>
      <protection locked="0"/>
    </xf>
    <xf numFmtId="184" fontId="11" fillId="0" borderId="0" xfId="0" applyNumberFormat="1" applyFont="1" applyFill="1" applyBorder="1" applyAlignment="1" applyProtection="1">
      <alignment horizontal="center" vertical="center"/>
      <protection locked="0"/>
    </xf>
    <xf numFmtId="0" fontId="11" fillId="0" borderId="13" xfId="0" applyFont="1" applyFill="1" applyBorder="1" applyAlignment="1" applyProtection="1">
      <alignment horizontal="center" vertical="center" wrapText="1"/>
      <protection locked="0"/>
    </xf>
    <xf numFmtId="173" fontId="11" fillId="0" borderId="0" xfId="0" applyNumberFormat="1" applyFont="1" applyFill="1" applyBorder="1" applyAlignment="1" applyProtection="1">
      <alignment horizontal="center" vertical="center"/>
      <protection locked="0"/>
    </xf>
    <xf numFmtId="0" fontId="14" fillId="0" borderId="34"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3" fontId="14" fillId="0" borderId="14" xfId="0" applyNumberFormat="1" applyFont="1" applyFill="1" applyBorder="1" applyAlignment="1" applyProtection="1">
      <alignment horizontal="center" vertical="center"/>
      <protection locked="0"/>
    </xf>
    <xf numFmtId="167" fontId="14" fillId="0" borderId="14" xfId="0" applyNumberFormat="1" applyFont="1" applyFill="1" applyBorder="1" applyAlignment="1" applyProtection="1">
      <alignment horizontal="center" vertical="center"/>
      <protection locked="0"/>
    </xf>
    <xf numFmtId="0" fontId="14" fillId="0" borderId="15" xfId="0" applyFont="1" applyFill="1" applyBorder="1" applyAlignment="1" applyProtection="1">
      <alignment horizontal="center" vertical="center" wrapText="1"/>
      <protection locked="0"/>
    </xf>
    <xf numFmtId="0" fontId="12" fillId="0" borderId="33" xfId="0" applyFont="1" applyFill="1" applyBorder="1" applyAlignment="1" applyProtection="1">
      <alignment horizontal="right"/>
      <protection locked="0"/>
    </xf>
    <xf numFmtId="0" fontId="12" fillId="0" borderId="31" xfId="0" applyFont="1" applyFill="1" applyBorder="1" applyAlignment="1" applyProtection="1">
      <alignment horizontal="right"/>
      <protection locked="0"/>
    </xf>
    <xf numFmtId="3" fontId="12" fillId="0" borderId="31" xfId="0" applyNumberFormat="1" applyFont="1" applyFill="1" applyBorder="1" applyAlignment="1" applyProtection="1">
      <alignment horizontal="center" vertical="center"/>
      <protection locked="0"/>
    </xf>
    <xf numFmtId="167" fontId="12" fillId="0" borderId="31" xfId="0" applyNumberFormat="1" applyFont="1" applyFill="1" applyBorder="1" applyAlignment="1" applyProtection="1">
      <alignment horizontal="center" vertical="center"/>
      <protection locked="0"/>
    </xf>
    <xf numFmtId="167" fontId="12" fillId="0" borderId="31" xfId="0" applyNumberFormat="1" applyFont="1" applyFill="1" applyBorder="1" applyProtection="1">
      <protection locked="0"/>
    </xf>
    <xf numFmtId="0" fontId="12" fillId="0" borderId="31" xfId="0" applyFont="1" applyFill="1" applyBorder="1" applyProtection="1">
      <protection locked="0"/>
    </xf>
    <xf numFmtId="0" fontId="12" fillId="0" borderId="30" xfId="0" applyFont="1" applyFill="1" applyBorder="1" applyAlignment="1" applyProtection="1">
      <alignment wrapText="1"/>
      <protection locked="0"/>
    </xf>
    <xf numFmtId="10" fontId="11" fillId="0" borderId="0" xfId="1" applyNumberFormat="1" applyFont="1" applyFill="1" applyBorder="1" applyProtection="1">
      <protection locked="0"/>
    </xf>
    <xf numFmtId="172" fontId="11" fillId="0" borderId="0" xfId="0" applyNumberFormat="1" applyFont="1" applyFill="1" applyBorder="1" applyProtection="1">
      <protection locked="0"/>
    </xf>
    <xf numFmtId="9" fontId="11" fillId="0" borderId="0" xfId="0" applyNumberFormat="1" applyFont="1" applyFill="1" applyBorder="1" applyProtection="1">
      <protection locked="0"/>
    </xf>
    <xf numFmtId="10" fontId="11" fillId="0" borderId="0" xfId="0" applyNumberFormat="1" applyFont="1" applyFill="1" applyBorder="1" applyProtection="1">
      <protection locked="0"/>
    </xf>
    <xf numFmtId="3" fontId="11" fillId="0" borderId="0" xfId="0" applyNumberFormat="1" applyFont="1" applyFill="1" applyBorder="1" applyProtection="1">
      <protection locked="0"/>
    </xf>
    <xf numFmtId="0" fontId="12" fillId="0" borderId="0" xfId="0" applyFont="1" applyFill="1" applyBorder="1" applyAlignment="1" applyProtection="1">
      <alignment horizontal="center"/>
      <protection locked="0"/>
    </xf>
    <xf numFmtId="0" fontId="16" fillId="0" borderId="21" xfId="0" applyFont="1" applyFill="1" applyBorder="1" applyAlignment="1" applyProtection="1">
      <alignment horizontal="center" vertical="center" wrapText="1"/>
      <protection locked="0"/>
    </xf>
    <xf numFmtId="0" fontId="16" fillId="0" borderId="32" xfId="0" applyFont="1" applyFill="1" applyBorder="1" applyAlignment="1" applyProtection="1">
      <alignment horizontal="center" vertical="center" wrapText="1"/>
      <protection locked="0"/>
    </xf>
    <xf numFmtId="0" fontId="16" fillId="0" borderId="44" xfId="0" applyFont="1" applyFill="1" applyBorder="1" applyAlignment="1" applyProtection="1">
      <alignment horizontal="center" vertical="center" wrapText="1"/>
      <protection locked="0"/>
    </xf>
    <xf numFmtId="0" fontId="16" fillId="0" borderId="19" xfId="0" applyFont="1" applyFill="1" applyBorder="1" applyAlignment="1" applyProtection="1">
      <alignment horizontal="center" vertical="center" wrapText="1"/>
      <protection locked="0"/>
    </xf>
    <xf numFmtId="0" fontId="14" fillId="0" borderId="45" xfId="0" applyFont="1" applyFill="1" applyBorder="1" applyAlignment="1" applyProtection="1">
      <alignment horizontal="right"/>
      <protection locked="0"/>
    </xf>
    <xf numFmtId="9" fontId="14" fillId="0" borderId="48" xfId="1" applyFont="1" applyFill="1" applyBorder="1" applyAlignment="1" applyProtection="1">
      <alignment horizontal="center" vertical="center"/>
      <protection locked="0"/>
    </xf>
    <xf numFmtId="0" fontId="11" fillId="0" borderId="28" xfId="0" applyFont="1" applyFill="1" applyBorder="1" applyProtection="1">
      <protection locked="0"/>
    </xf>
    <xf numFmtId="1" fontId="11" fillId="0" borderId="0" xfId="0" applyNumberFormat="1" applyFont="1" applyFill="1" applyBorder="1" applyProtection="1">
      <protection locked="0"/>
    </xf>
    <xf numFmtId="0" fontId="14" fillId="0" borderId="34" xfId="0" applyFont="1" applyFill="1" applyBorder="1" applyProtection="1">
      <protection locked="0"/>
    </xf>
    <xf numFmtId="0" fontId="12" fillId="0" borderId="51" xfId="0" applyFont="1" applyFill="1" applyBorder="1" applyAlignment="1" applyProtection="1">
      <alignment horizontal="right"/>
      <protection locked="0"/>
    </xf>
    <xf numFmtId="0" fontId="12" fillId="0" borderId="29" xfId="0" applyFont="1" applyFill="1" applyBorder="1" applyAlignment="1" applyProtection="1">
      <alignment horizontal="right"/>
      <protection locked="0"/>
    </xf>
    <xf numFmtId="164" fontId="2" fillId="0" borderId="0" xfId="0" applyNumberFormat="1" applyFont="1" applyAlignment="1" applyProtection="1">
      <alignment horizontal="center" vertical="center"/>
      <protection locked="0"/>
    </xf>
    <xf numFmtId="164" fontId="4" fillId="0" borderId="0" xfId="0" applyNumberFormat="1" applyFont="1" applyAlignment="1" applyProtection="1">
      <alignment horizontal="center" vertical="center"/>
      <protection locked="0"/>
    </xf>
    <xf numFmtId="5" fontId="2" fillId="0" borderId="0" xfId="0" applyNumberFormat="1" applyFont="1" applyAlignment="1" applyProtection="1">
      <alignment horizontal="center" vertical="center"/>
      <protection locked="0"/>
    </xf>
    <xf numFmtId="10" fontId="2" fillId="0" borderId="0" xfId="1" applyNumberFormat="1" applyFont="1" applyProtection="1">
      <protection locked="0"/>
    </xf>
    <xf numFmtId="164" fontId="3" fillId="0" borderId="0" xfId="0" applyNumberFormat="1" applyFont="1" applyProtection="1">
      <protection locked="0"/>
    </xf>
    <xf numFmtId="164" fontId="4" fillId="0" borderId="2" xfId="0" applyNumberFormat="1" applyFont="1" applyBorder="1" applyAlignment="1" applyProtection="1">
      <alignment horizontal="left" vertical="center"/>
      <protection locked="0"/>
    </xf>
    <xf numFmtId="164" fontId="4" fillId="0" borderId="9" xfId="0" applyNumberFormat="1" applyFont="1" applyBorder="1" applyProtection="1">
      <protection locked="0"/>
    </xf>
    <xf numFmtId="164" fontId="4" fillId="0" borderId="2" xfId="0" applyNumberFormat="1" applyFont="1" applyBorder="1" applyAlignment="1" applyProtection="1">
      <alignment horizontal="center" vertical="center"/>
      <protection locked="0"/>
    </xf>
    <xf numFmtId="164" fontId="4" fillId="0" borderId="26"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left" vertical="center"/>
      <protection locked="0"/>
    </xf>
    <xf numFmtId="164" fontId="4" fillId="0" borderId="11" xfId="0" applyNumberFormat="1" applyFont="1" applyBorder="1" applyProtection="1">
      <protection locked="0"/>
    </xf>
    <xf numFmtId="7" fontId="2" fillId="0" borderId="3" xfId="0" applyNumberFormat="1" applyFont="1" applyBorder="1" applyAlignment="1" applyProtection="1">
      <alignment horizontal="center" vertical="center"/>
      <protection locked="0"/>
    </xf>
    <xf numFmtId="7" fontId="2" fillId="0" borderId="46" xfId="0" applyNumberFormat="1" applyFont="1" applyBorder="1" applyAlignment="1" applyProtection="1">
      <alignment horizontal="center" vertical="center"/>
      <protection locked="0"/>
    </xf>
    <xf numFmtId="5" fontId="2" fillId="0" borderId="46" xfId="0" applyNumberFormat="1" applyFont="1" applyBorder="1" applyAlignment="1" applyProtection="1">
      <alignment horizontal="center" vertical="center"/>
      <protection locked="0"/>
    </xf>
    <xf numFmtId="5" fontId="2" fillId="0" borderId="3" xfId="0" applyNumberFormat="1" applyFont="1" applyBorder="1" applyAlignment="1" applyProtection="1">
      <alignment horizontal="center" vertical="center"/>
      <protection locked="0"/>
    </xf>
    <xf numFmtId="7" fontId="2" fillId="0" borderId="0" xfId="0" applyNumberFormat="1" applyFont="1" applyProtection="1">
      <protection locked="0"/>
    </xf>
    <xf numFmtId="164" fontId="2" fillId="0" borderId="0" xfId="0" applyNumberFormat="1" applyFont="1" applyAlignment="1" applyProtection="1">
      <alignment horizontal="left" vertical="center"/>
      <protection locked="0"/>
    </xf>
    <xf numFmtId="7" fontId="3" fillId="0" borderId="0" xfId="0" applyNumberFormat="1" applyFont="1" applyAlignment="1" applyProtection="1">
      <alignment horizontal="left" vertical="center"/>
      <protection locked="0"/>
    </xf>
    <xf numFmtId="7" fontId="2" fillId="0" borderId="0" xfId="0" applyNumberFormat="1" applyFont="1" applyAlignment="1" applyProtection="1">
      <alignment horizontal="center" vertical="center"/>
      <protection locked="0"/>
    </xf>
    <xf numFmtId="7" fontId="2" fillId="0" borderId="0" xfId="0" applyNumberFormat="1" applyFont="1" applyBorder="1" applyAlignment="1" applyProtection="1">
      <alignment horizontal="center" vertical="center"/>
      <protection locked="0"/>
    </xf>
    <xf numFmtId="9" fontId="4" fillId="0" borderId="9" xfId="1" applyFont="1" applyBorder="1" applyAlignment="1" applyProtection="1">
      <alignment horizontal="center" vertical="center"/>
      <protection locked="0"/>
    </xf>
    <xf numFmtId="164" fontId="2" fillId="0" borderId="1" xfId="0" applyNumberFormat="1" applyFont="1" applyBorder="1" applyAlignment="1" applyProtection="1">
      <alignment horizontal="left" vertical="center"/>
      <protection locked="0"/>
    </xf>
    <xf numFmtId="164" fontId="2" fillId="0" borderId="1" xfId="0" applyNumberFormat="1" applyFont="1" applyBorder="1" applyProtection="1">
      <protection locked="0"/>
    </xf>
    <xf numFmtId="166" fontId="2" fillId="0" borderId="1" xfId="0" applyNumberFormat="1" applyFont="1" applyBorder="1" applyAlignment="1" applyProtection="1">
      <alignment horizontal="center" vertical="center"/>
      <protection locked="0"/>
    </xf>
    <xf numFmtId="166" fontId="2" fillId="0" borderId="0" xfId="0" applyNumberFormat="1" applyFont="1" applyAlignment="1" applyProtection="1">
      <alignment horizontal="right" vertical="center"/>
      <protection locked="0"/>
    </xf>
    <xf numFmtId="164" fontId="3" fillId="0" borderId="0" xfId="0" applyNumberFormat="1" applyFont="1" applyAlignment="1" applyProtection="1">
      <alignment horizontal="left" vertical="center"/>
      <protection locked="0"/>
    </xf>
    <xf numFmtId="164" fontId="2" fillId="0" borderId="0" xfId="0" applyNumberFormat="1" applyFont="1" applyBorder="1" applyProtection="1">
      <protection locked="0"/>
    </xf>
    <xf numFmtId="166" fontId="3" fillId="0" borderId="0" xfId="0" applyNumberFormat="1" applyFont="1" applyAlignment="1" applyProtection="1">
      <alignment horizontal="right" vertical="center"/>
      <protection locked="0"/>
    </xf>
    <xf numFmtId="164" fontId="5" fillId="0" borderId="0" xfId="0" applyNumberFormat="1" applyFont="1" applyAlignment="1" applyProtection="1">
      <alignment horizontal="center" vertical="center"/>
      <protection locked="0"/>
    </xf>
    <xf numFmtId="164" fontId="2" fillId="0" borderId="25" xfId="0" applyNumberFormat="1" applyFont="1" applyBorder="1" applyProtection="1">
      <protection locked="0"/>
    </xf>
    <xf numFmtId="164" fontId="2" fillId="0" borderId="26" xfId="0" applyNumberFormat="1" applyFont="1" applyBorder="1" applyProtection="1">
      <protection locked="0"/>
    </xf>
    <xf numFmtId="164" fontId="5" fillId="0" borderId="0" xfId="0" applyNumberFormat="1" applyFont="1" applyProtection="1">
      <protection locked="0"/>
    </xf>
    <xf numFmtId="10" fontId="4" fillId="0" borderId="0" xfId="1" applyNumberFormat="1" applyFont="1" applyAlignment="1" applyProtection="1">
      <alignment horizontal="center" vertical="center"/>
      <protection locked="0"/>
    </xf>
    <xf numFmtId="0" fontId="4" fillId="0" borderId="28" xfId="0" applyFont="1" applyBorder="1" applyAlignment="1" applyProtection="1">
      <alignment horizontal="left" vertical="center" wrapText="1"/>
      <protection locked="0"/>
    </xf>
    <xf numFmtId="0" fontId="3" fillId="0" borderId="13" xfId="0" applyFont="1" applyBorder="1" applyAlignment="1" applyProtection="1">
      <alignment horizontal="center" vertical="center" wrapText="1"/>
      <protection locked="0"/>
    </xf>
    <xf numFmtId="0" fontId="4" fillId="0" borderId="29" xfId="0" applyFont="1" applyBorder="1" applyAlignment="1" applyProtection="1">
      <alignment horizontal="left" vertical="center" wrapText="1"/>
      <protection locked="0"/>
    </xf>
    <xf numFmtId="0" fontId="2" fillId="0" borderId="31"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protection locked="0"/>
    </xf>
    <xf numFmtId="0" fontId="11" fillId="0" borderId="10" xfId="0" applyFont="1" applyBorder="1" applyProtection="1">
      <protection locked="0"/>
    </xf>
    <xf numFmtId="0" fontId="12" fillId="0" borderId="10" xfId="0" applyFont="1" applyBorder="1" applyAlignment="1" applyProtection="1">
      <alignment horizontal="center" vertical="center" wrapText="1" shrinkToFit="1"/>
      <protection locked="0"/>
    </xf>
    <xf numFmtId="0" fontId="12" fillId="0" borderId="0" xfId="0" applyFont="1" applyProtection="1">
      <protection locked="0"/>
    </xf>
    <xf numFmtId="165" fontId="11" fillId="0" borderId="0" xfId="3" applyNumberFormat="1" applyFont="1" applyAlignment="1" applyProtection="1">
      <alignment horizontal="center" vertical="center"/>
      <protection locked="0"/>
    </xf>
    <xf numFmtId="9" fontId="12" fillId="0" borderId="0" xfId="3" applyFont="1" applyAlignment="1" applyProtection="1">
      <alignment horizontal="center" vertical="center"/>
      <protection locked="0"/>
    </xf>
    <xf numFmtId="9" fontId="11" fillId="0" borderId="0" xfId="3" applyFont="1" applyAlignment="1" applyProtection="1">
      <alignment horizontal="center" vertical="center"/>
      <protection locked="0"/>
    </xf>
    <xf numFmtId="0" fontId="12" fillId="0" borderId="2" xfId="0" applyFont="1" applyBorder="1" applyProtection="1">
      <protection locked="0"/>
    </xf>
    <xf numFmtId="9" fontId="11" fillId="0" borderId="2" xfId="3" applyFont="1" applyBorder="1" applyAlignment="1" applyProtection="1">
      <alignment horizontal="center" vertical="center"/>
      <protection locked="0"/>
    </xf>
    <xf numFmtId="10" fontId="12" fillId="0" borderId="2" xfId="0" applyNumberFormat="1" applyFont="1" applyBorder="1" applyAlignment="1" applyProtection="1">
      <alignment horizontal="center" vertical="center"/>
      <protection locked="0"/>
    </xf>
    <xf numFmtId="171" fontId="2" fillId="0" borderId="0" xfId="1" applyNumberFormat="1" applyFont="1" applyProtection="1">
      <protection locked="0"/>
    </xf>
    <xf numFmtId="164" fontId="5" fillId="0" borderId="0" xfId="0" applyNumberFormat="1" applyFont="1" applyAlignment="1" applyProtection="1">
      <alignment horizontal="left" vertical="center"/>
      <protection locked="0"/>
    </xf>
    <xf numFmtId="164" fontId="4" fillId="0" borderId="4" xfId="0" applyNumberFormat="1" applyFont="1" applyBorder="1" applyProtection="1">
      <protection locked="0"/>
    </xf>
    <xf numFmtId="164" fontId="2" fillId="0" borderId="1" xfId="0" applyNumberFormat="1" applyFont="1" applyBorder="1" applyAlignment="1" applyProtection="1">
      <alignment horizontal="center" vertical="center"/>
      <protection locked="0"/>
    </xf>
    <xf numFmtId="164" fontId="2" fillId="0" borderId="5" xfId="0" applyNumberFormat="1" applyFont="1" applyBorder="1" applyAlignment="1" applyProtection="1">
      <alignment horizontal="left" vertical="center"/>
      <protection locked="0"/>
    </xf>
    <xf numFmtId="164" fontId="2" fillId="0" borderId="6" xfId="0" applyNumberFormat="1" applyFont="1" applyBorder="1" applyProtection="1">
      <protection locked="0"/>
    </xf>
    <xf numFmtId="10" fontId="2" fillId="0" borderId="0" xfId="1" applyNumberFormat="1" applyFont="1" applyBorder="1" applyAlignment="1" applyProtection="1">
      <alignment horizontal="center" vertical="center"/>
      <protection locked="0"/>
    </xf>
    <xf numFmtId="164" fontId="2" fillId="0" borderId="0" xfId="0" applyNumberFormat="1" applyFont="1" applyBorder="1" applyAlignment="1" applyProtection="1">
      <alignment horizontal="left" vertical="center"/>
      <protection locked="0"/>
    </xf>
    <xf numFmtId="164" fontId="2" fillId="0" borderId="7" xfId="0" applyNumberFormat="1" applyFont="1" applyBorder="1" applyAlignment="1" applyProtection="1">
      <alignment horizontal="left" vertical="center"/>
      <protection locked="0"/>
    </xf>
    <xf numFmtId="5" fontId="2" fillId="0" borderId="0" xfId="0" applyNumberFormat="1" applyFont="1" applyBorder="1" applyAlignment="1" applyProtection="1">
      <alignment horizontal="center" vertical="center"/>
      <protection locked="0"/>
    </xf>
    <xf numFmtId="164" fontId="2" fillId="0" borderId="8" xfId="0" applyNumberFormat="1" applyFont="1" applyBorder="1" applyProtection="1">
      <protection locked="0"/>
    </xf>
    <xf numFmtId="5" fontId="2" fillId="0" borderId="2" xfId="0" applyNumberFormat="1" applyFont="1" applyBorder="1" applyAlignment="1" applyProtection="1">
      <alignment horizontal="center" vertical="center"/>
      <protection locked="0"/>
    </xf>
    <xf numFmtId="164" fontId="2" fillId="0" borderId="2" xfId="0" applyNumberFormat="1" applyFont="1" applyBorder="1" applyAlignment="1" applyProtection="1">
      <alignment horizontal="left" vertical="center"/>
      <protection locked="0"/>
    </xf>
    <xf numFmtId="164" fontId="2" fillId="0" borderId="9" xfId="0" applyNumberFormat="1" applyFont="1" applyBorder="1" applyAlignment="1" applyProtection="1">
      <alignment horizontal="left" vertical="center"/>
      <protection locked="0"/>
    </xf>
    <xf numFmtId="164" fontId="2" fillId="0" borderId="0" xfId="0" applyNumberFormat="1" applyFont="1" applyBorder="1" applyAlignment="1" applyProtection="1">
      <alignment horizontal="center" vertical="center"/>
      <protection locked="0"/>
    </xf>
    <xf numFmtId="164" fontId="4" fillId="0" borderId="6" xfId="0" applyNumberFormat="1" applyFont="1" applyBorder="1" applyProtection="1">
      <protection locked="0"/>
    </xf>
    <xf numFmtId="164" fontId="2" fillId="0" borderId="35" xfId="0" applyNumberFormat="1" applyFont="1" applyBorder="1" applyProtection="1">
      <protection locked="0"/>
    </xf>
    <xf numFmtId="164" fontId="2" fillId="0" borderId="58" xfId="0" applyNumberFormat="1" applyFont="1" applyBorder="1" applyProtection="1">
      <protection locked="0"/>
    </xf>
    <xf numFmtId="5" fontId="4" fillId="0" borderId="0" xfId="0" applyNumberFormat="1" applyFont="1" applyBorder="1" applyAlignment="1" applyProtection="1">
      <alignment horizontal="center" vertical="center"/>
      <protection locked="0"/>
    </xf>
    <xf numFmtId="164" fontId="4" fillId="0" borderId="0" xfId="0" applyNumberFormat="1" applyFont="1" applyAlignment="1" applyProtection="1">
      <alignment horizontal="left"/>
      <protection locked="0"/>
    </xf>
    <xf numFmtId="164" fontId="2" fillId="0" borderId="1" xfId="0" applyNumberFormat="1" applyFont="1" applyBorder="1" applyAlignment="1" applyProtection="1">
      <alignment horizontal="left"/>
      <protection locked="0"/>
    </xf>
    <xf numFmtId="164" fontId="2" fillId="0" borderId="0" xfId="0" applyNumberFormat="1" applyFont="1" applyBorder="1" applyAlignment="1" applyProtection="1">
      <alignment horizontal="left"/>
      <protection locked="0"/>
    </xf>
    <xf numFmtId="164" fontId="2" fillId="0" borderId="2" xfId="0" applyNumberFormat="1" applyFont="1" applyBorder="1" applyAlignment="1" applyProtection="1">
      <alignment horizontal="left"/>
      <protection locked="0"/>
    </xf>
    <xf numFmtId="5" fontId="4" fillId="0" borderId="0" xfId="0" applyNumberFormat="1" applyFont="1" applyAlignment="1" applyProtection="1">
      <alignment horizontal="center" vertical="center"/>
      <protection locked="0"/>
    </xf>
    <xf numFmtId="10" fontId="5" fillId="0" borderId="0" xfId="1" applyNumberFormat="1" applyFont="1" applyAlignment="1" applyProtection="1">
      <alignment horizontal="center" vertical="center"/>
      <protection locked="0"/>
    </xf>
    <xf numFmtId="164" fontId="2" fillId="0" borderId="0" xfId="0" applyNumberFormat="1" applyFont="1" applyAlignment="1" applyProtection="1">
      <alignment horizontal="left"/>
      <protection locked="0"/>
    </xf>
    <xf numFmtId="164" fontId="5" fillId="0" borderId="1" xfId="0" applyNumberFormat="1" applyFont="1" applyBorder="1" applyAlignment="1" applyProtection="1">
      <alignment horizontal="left"/>
      <protection locked="0"/>
    </xf>
    <xf numFmtId="10" fontId="5" fillId="0" borderId="1" xfId="0" applyNumberFormat="1" applyFont="1" applyBorder="1" applyAlignment="1" applyProtection="1">
      <alignment horizontal="center" vertical="center"/>
      <protection locked="0"/>
    </xf>
    <xf numFmtId="5" fontId="5" fillId="0" borderId="1" xfId="0" applyNumberFormat="1" applyFont="1" applyBorder="1" applyAlignment="1" applyProtection="1">
      <alignment horizontal="center" vertical="center"/>
      <protection locked="0"/>
    </xf>
    <xf numFmtId="7" fontId="2" fillId="0" borderId="2" xfId="0" applyNumberFormat="1" applyFont="1" applyBorder="1" applyAlignment="1" applyProtection="1">
      <alignment horizontal="center" vertical="center"/>
      <protection locked="0"/>
    </xf>
    <xf numFmtId="7" fontId="4" fillId="0" borderId="0" xfId="0" applyNumberFormat="1" applyFont="1" applyAlignment="1" applyProtection="1">
      <alignment horizontal="center" vertical="center"/>
      <protection locked="0"/>
    </xf>
    <xf numFmtId="164" fontId="4" fillId="0" borderId="2" xfId="0" applyNumberFormat="1" applyFont="1" applyBorder="1" applyProtection="1">
      <protection locked="0"/>
    </xf>
    <xf numFmtId="5" fontId="2" fillId="0" borderId="0" xfId="0" applyNumberFormat="1" applyFont="1" applyProtection="1">
      <protection locked="0"/>
    </xf>
    <xf numFmtId="5" fontId="27" fillId="0" borderId="0" xfId="0" applyNumberFormat="1" applyFont="1" applyProtection="1">
      <protection locked="0"/>
    </xf>
    <xf numFmtId="9" fontId="3" fillId="0" borderId="0" xfId="1" applyFont="1" applyProtection="1">
      <protection locked="0"/>
    </xf>
    <xf numFmtId="164" fontId="28" fillId="0" borderId="0" xfId="0" applyNumberFormat="1" applyFont="1" applyProtection="1">
      <protection locked="0"/>
    </xf>
    <xf numFmtId="164" fontId="3" fillId="0" borderId="0" xfId="0" applyNumberFormat="1" applyFont="1" applyAlignment="1" applyProtection="1">
      <alignment horizontal="center" vertical="center"/>
      <protection locked="0"/>
    </xf>
    <xf numFmtId="164" fontId="27" fillId="0" borderId="0" xfId="0" applyNumberFormat="1" applyFont="1" applyProtection="1">
      <protection locked="0"/>
    </xf>
    <xf numFmtId="5" fontId="4" fillId="0" borderId="2" xfId="0" applyNumberFormat="1" applyFont="1" applyBorder="1" applyAlignment="1" applyProtection="1">
      <alignment horizontal="center" vertical="center"/>
      <protection locked="0"/>
    </xf>
    <xf numFmtId="166" fontId="2" fillId="0" borderId="0" xfId="0" applyNumberFormat="1" applyFont="1" applyProtection="1">
      <protection locked="0"/>
    </xf>
    <xf numFmtId="164" fontId="4" fillId="0" borderId="0" xfId="0" applyNumberFormat="1" applyFont="1" applyBorder="1" applyProtection="1">
      <protection locked="0"/>
    </xf>
    <xf numFmtId="0" fontId="30" fillId="0" borderId="0" xfId="0" applyFont="1" applyAlignment="1" applyProtection="1">
      <alignment horizontal="right" vertical="center"/>
      <protection locked="0"/>
    </xf>
    <xf numFmtId="0" fontId="11" fillId="0" borderId="0" xfId="2" applyFont="1" applyBorder="1" applyProtection="1">
      <protection locked="0"/>
    </xf>
    <xf numFmtId="0" fontId="13" fillId="0" borderId="0" xfId="2" applyFont="1" applyBorder="1" applyProtection="1">
      <protection locked="0"/>
    </xf>
    <xf numFmtId="0" fontId="12" fillId="0" borderId="0" xfId="2" applyFont="1" applyBorder="1" applyAlignment="1" applyProtection="1">
      <alignment vertical="center"/>
      <protection locked="0"/>
    </xf>
    <xf numFmtId="0" fontId="30" fillId="0" borderId="26" xfId="0" applyFont="1" applyBorder="1" applyAlignment="1" applyProtection="1">
      <alignment horizontal="right" vertical="center"/>
      <protection locked="0"/>
    </xf>
    <xf numFmtId="0" fontId="2" fillId="0" borderId="26" xfId="0" applyFont="1" applyBorder="1" applyProtection="1">
      <protection locked="0"/>
    </xf>
    <xf numFmtId="0" fontId="14" fillId="0" borderId="2" xfId="2" quotePrefix="1" applyFont="1" applyBorder="1" applyAlignment="1" applyProtection="1">
      <alignment vertical="center"/>
      <protection locked="0"/>
    </xf>
    <xf numFmtId="0" fontId="31" fillId="0" borderId="0" xfId="0" applyFont="1" applyAlignment="1" applyProtection="1">
      <alignment horizontal="right" vertical="center"/>
      <protection locked="0"/>
    </xf>
    <xf numFmtId="0" fontId="15" fillId="0" borderId="0" xfId="2" applyFont="1" applyBorder="1" applyAlignment="1" applyProtection="1">
      <alignment vertical="center"/>
      <protection locked="0"/>
    </xf>
    <xf numFmtId="0" fontId="12" fillId="0" borderId="0" xfId="2" quotePrefix="1" applyFont="1" applyBorder="1" applyAlignment="1" applyProtection="1">
      <alignment vertical="center"/>
      <protection locked="0"/>
    </xf>
    <xf numFmtId="0" fontId="14" fillId="0" borderId="0" xfId="2" applyFont="1" applyAlignment="1" applyProtection="1">
      <alignment horizontal="right" vertical="center"/>
      <protection locked="0"/>
    </xf>
    <xf numFmtId="0" fontId="15" fillId="0" borderId="1" xfId="2" applyFont="1" applyBorder="1" applyAlignment="1" applyProtection="1">
      <alignment vertical="center"/>
      <protection locked="0"/>
    </xf>
    <xf numFmtId="0" fontId="15" fillId="0" borderId="0" xfId="2" applyFont="1" applyFill="1" applyBorder="1" applyAlignment="1" applyProtection="1">
      <alignment vertical="center"/>
      <protection locked="0"/>
    </xf>
    <xf numFmtId="164" fontId="2" fillId="0" borderId="0" xfId="0" quotePrefix="1" applyNumberFormat="1" applyFont="1" applyAlignment="1" applyProtection="1">
      <alignment horizontal="center" vertical="center"/>
      <protection locked="0"/>
    </xf>
    <xf numFmtId="179" fontId="2" fillId="0" borderId="0" xfId="0" applyNumberFormat="1" applyFont="1" applyProtection="1">
      <protection locked="0"/>
    </xf>
    <xf numFmtId="164" fontId="2" fillId="0" borderId="2" xfId="0" quotePrefix="1" applyNumberFormat="1" applyFont="1" applyBorder="1" applyAlignment="1" applyProtection="1">
      <alignment horizontal="center" vertical="center"/>
      <protection locked="0"/>
    </xf>
    <xf numFmtId="164" fontId="2" fillId="0" borderId="2" xfId="0" applyNumberFormat="1" applyFont="1" applyBorder="1" applyProtection="1">
      <protection locked="0"/>
    </xf>
    <xf numFmtId="164" fontId="4" fillId="0" borderId="0" xfId="0" quotePrefix="1" applyNumberFormat="1" applyFont="1" applyAlignment="1" applyProtection="1">
      <alignment horizontal="center" vertical="center"/>
      <protection locked="0"/>
    </xf>
    <xf numFmtId="5" fontId="4" fillId="0" borderId="0" xfId="0" applyNumberFormat="1" applyFont="1" applyAlignment="1" applyProtection="1">
      <alignment horizontal="right" vertical="center"/>
      <protection locked="0"/>
    </xf>
    <xf numFmtId="0" fontId="4" fillId="0" borderId="31" xfId="0" applyFont="1" applyBorder="1" applyAlignment="1" applyProtection="1">
      <alignment vertical="center"/>
      <protection locked="0"/>
    </xf>
    <xf numFmtId="0" fontId="4" fillId="0" borderId="0" xfId="0" applyFont="1" applyAlignment="1" applyProtection="1">
      <alignment vertical="center"/>
      <protection locked="0"/>
    </xf>
    <xf numFmtId="172" fontId="2" fillId="0" borderId="31" xfId="0" applyNumberFormat="1" applyFont="1" applyBorder="1" applyAlignment="1" applyProtection="1">
      <alignment horizontal="center" vertical="center"/>
      <protection locked="0"/>
    </xf>
    <xf numFmtId="0" fontId="11" fillId="0" borderId="0" xfId="2" applyFont="1" applyBorder="1" applyAlignment="1" applyProtection="1">
      <alignment horizontal="right"/>
      <protection locked="0"/>
    </xf>
    <xf numFmtId="0" fontId="23" fillId="0" borderId="0" xfId="2" applyFont="1" applyBorder="1" applyAlignment="1" applyProtection="1">
      <alignment horizontal="right" vertical="center"/>
      <protection locked="0"/>
    </xf>
    <xf numFmtId="0" fontId="24" fillId="0" borderId="0" xfId="2" quotePrefix="1" applyFont="1" applyFill="1" applyBorder="1" applyAlignment="1" applyProtection="1">
      <alignment horizontal="right" vertical="center"/>
      <protection locked="0"/>
    </xf>
    <xf numFmtId="0" fontId="14" fillId="0" borderId="0" xfId="2" quotePrefix="1" applyFont="1" applyFill="1" applyBorder="1" applyAlignment="1" applyProtection="1">
      <alignment vertical="center"/>
      <protection locked="0"/>
    </xf>
    <xf numFmtId="0" fontId="24" fillId="0" borderId="2" xfId="2" quotePrefix="1" applyFont="1" applyBorder="1" applyAlignment="1" applyProtection="1">
      <alignment horizontal="right" vertical="center"/>
      <protection locked="0"/>
    </xf>
    <xf numFmtId="0" fontId="24" fillId="0" borderId="26" xfId="2" quotePrefix="1" applyFont="1" applyBorder="1" applyAlignment="1" applyProtection="1">
      <alignment horizontal="right" vertical="center"/>
      <protection locked="0"/>
    </xf>
    <xf numFmtId="0" fontId="25" fillId="0" borderId="0" xfId="2" applyFont="1" applyBorder="1" applyAlignment="1" applyProtection="1">
      <alignment horizontal="right" vertical="center"/>
      <protection locked="0"/>
    </xf>
    <xf numFmtId="0" fontId="24" fillId="0" borderId="0" xfId="2" quotePrefix="1" applyFont="1" applyBorder="1" applyAlignment="1" applyProtection="1">
      <alignment horizontal="right" vertical="center"/>
      <protection locked="0"/>
    </xf>
    <xf numFmtId="0" fontId="14" fillId="0" borderId="0" xfId="2" quotePrefix="1" applyFont="1" applyBorder="1" applyAlignment="1" applyProtection="1">
      <alignment vertical="center"/>
      <protection locked="0"/>
    </xf>
    <xf numFmtId="0" fontId="26" fillId="0" borderId="0" xfId="2" applyFont="1" applyBorder="1" applyAlignment="1" applyProtection="1">
      <alignment horizontal="right"/>
      <protection locked="0"/>
    </xf>
    <xf numFmtId="0" fontId="24" fillId="0" borderId="0" xfId="2" applyFont="1" applyAlignment="1" applyProtection="1">
      <alignment horizontal="right" vertical="center"/>
      <protection locked="0"/>
    </xf>
    <xf numFmtId="0" fontId="25" fillId="0" borderId="1" xfId="2" applyFont="1" applyBorder="1" applyAlignment="1" applyProtection="1">
      <alignment horizontal="right" vertical="center"/>
      <protection locked="0"/>
    </xf>
    <xf numFmtId="0" fontId="25" fillId="0" borderId="25" xfId="2" applyFont="1" applyBorder="1" applyAlignment="1" applyProtection="1">
      <alignment horizontal="right" vertical="center"/>
      <protection locked="0"/>
    </xf>
    <xf numFmtId="0" fontId="25" fillId="0" borderId="0" xfId="2" applyFont="1" applyFill="1" applyBorder="1" applyAlignment="1" applyProtection="1">
      <alignment horizontal="right" vertical="center"/>
      <protection locked="0"/>
    </xf>
    <xf numFmtId="0" fontId="24" fillId="0" borderId="0" xfId="2" quotePrefix="1" applyFont="1" applyFill="1" applyAlignment="1" applyProtection="1">
      <alignment horizontal="right" vertical="center"/>
      <protection locked="0"/>
    </xf>
    <xf numFmtId="0" fontId="14" fillId="0" borderId="0" xfId="2" quotePrefix="1" applyFont="1" applyFill="1" applyAlignment="1" applyProtection="1">
      <alignment horizontal="right" vertical="center"/>
      <protection locked="0"/>
    </xf>
    <xf numFmtId="0" fontId="24" fillId="0" borderId="2" xfId="2" applyFont="1" applyFill="1" applyBorder="1" applyAlignment="1" applyProtection="1">
      <alignment horizontal="right" vertical="center"/>
      <protection locked="0"/>
    </xf>
    <xf numFmtId="0" fontId="24" fillId="0" borderId="26" xfId="2" applyFont="1" applyFill="1" applyBorder="1" applyAlignment="1" applyProtection="1">
      <alignment horizontal="right" vertical="center"/>
      <protection locked="0"/>
    </xf>
    <xf numFmtId="0" fontId="14" fillId="0" borderId="2" xfId="2" applyFont="1" applyFill="1" applyBorder="1" applyAlignment="1" applyProtection="1">
      <alignment horizontal="right" vertical="center"/>
      <protection locked="0"/>
    </xf>
    <xf numFmtId="0" fontId="25" fillId="0" borderId="3" xfId="2" quotePrefix="1" applyFont="1" applyFill="1" applyBorder="1" applyAlignment="1" applyProtection="1">
      <alignment horizontal="right"/>
      <protection locked="0"/>
    </xf>
    <xf numFmtId="0" fontId="25" fillId="0" borderId="22" xfId="2" quotePrefix="1" applyFont="1" applyFill="1" applyBorder="1" applyAlignment="1" applyProtection="1">
      <alignment horizontal="right"/>
      <protection locked="0"/>
    </xf>
    <xf numFmtId="0" fontId="15" fillId="0" borderId="3" xfId="2" quotePrefix="1" applyFont="1" applyFill="1" applyBorder="1" applyProtection="1">
      <protection locked="0"/>
    </xf>
    <xf numFmtId="0" fontId="25" fillId="0" borderId="0" xfId="2" applyFont="1" applyFill="1" applyAlignment="1" applyProtection="1">
      <alignment horizontal="right"/>
      <protection locked="0"/>
    </xf>
    <xf numFmtId="0" fontId="15" fillId="0" borderId="0" xfId="2" applyFont="1" applyFill="1" applyProtection="1">
      <protection locked="0"/>
    </xf>
    <xf numFmtId="0" fontId="24" fillId="0" borderId="2" xfId="2" quotePrefix="1" applyFont="1" applyFill="1" applyBorder="1" applyAlignment="1" applyProtection="1">
      <alignment horizontal="right" vertical="center"/>
      <protection locked="0"/>
    </xf>
    <xf numFmtId="0" fontId="24" fillId="0" borderId="26" xfId="2" quotePrefix="1" applyFont="1" applyFill="1" applyBorder="1" applyAlignment="1" applyProtection="1">
      <alignment horizontal="right" vertical="center"/>
      <protection locked="0"/>
    </xf>
    <xf numFmtId="0" fontId="14" fillId="0" borderId="2" xfId="2" quotePrefix="1" applyFont="1" applyFill="1" applyBorder="1" applyAlignment="1" applyProtection="1">
      <alignment horizontal="right" vertical="center"/>
      <protection locked="0"/>
    </xf>
    <xf numFmtId="0" fontId="23" fillId="0" borderId="0" xfId="2" applyFont="1" applyFill="1" applyAlignment="1" applyProtection="1">
      <alignment horizontal="right"/>
      <protection locked="0"/>
    </xf>
    <xf numFmtId="0" fontId="12" fillId="0" borderId="0" xfId="2" applyFont="1" applyFill="1" applyProtection="1">
      <protection locked="0"/>
    </xf>
    <xf numFmtId="167" fontId="11" fillId="0" borderId="0" xfId="2" applyNumberFormat="1" applyFont="1" applyBorder="1" applyAlignment="1" applyProtection="1">
      <alignment horizontal="center" vertical="center"/>
      <protection locked="0"/>
    </xf>
    <xf numFmtId="3" fontId="11" fillId="0" borderId="0" xfId="2" applyNumberFormat="1" applyFont="1" applyBorder="1" applyAlignment="1" applyProtection="1">
      <alignment horizontal="center" vertical="center"/>
      <protection locked="0"/>
    </xf>
    <xf numFmtId="0" fontId="12" fillId="0" borderId="0" xfId="2" applyFont="1" applyBorder="1" applyAlignment="1" applyProtection="1">
      <alignment horizontal="center" vertical="center"/>
      <protection locked="0"/>
    </xf>
    <xf numFmtId="3" fontId="12" fillId="0" borderId="0" xfId="2" applyNumberFormat="1" applyFont="1" applyBorder="1" applyAlignment="1" applyProtection="1">
      <alignment horizontal="center" vertical="center"/>
      <protection locked="0"/>
    </xf>
    <xf numFmtId="167" fontId="12" fillId="0" borderId="0" xfId="2" applyNumberFormat="1" applyFont="1" applyBorder="1" applyAlignment="1" applyProtection="1">
      <alignment horizontal="center" vertical="center"/>
      <protection locked="0"/>
    </xf>
    <xf numFmtId="0" fontId="11" fillId="0" borderId="26" xfId="2" applyFont="1" applyBorder="1" applyProtection="1">
      <protection locked="0"/>
    </xf>
    <xf numFmtId="3" fontId="12" fillId="0" borderId="26" xfId="2" applyNumberFormat="1" applyFont="1" applyBorder="1" applyAlignment="1" applyProtection="1">
      <alignment horizontal="center" vertical="center"/>
      <protection locked="0"/>
    </xf>
    <xf numFmtId="0" fontId="12" fillId="0" borderId="26" xfId="2" applyFont="1" applyBorder="1" applyAlignment="1" applyProtection="1">
      <alignment horizontal="center" vertical="center"/>
      <protection locked="0"/>
    </xf>
    <xf numFmtId="0" fontId="11" fillId="0" borderId="25" xfId="2" applyFont="1" applyBorder="1" applyProtection="1">
      <protection locked="0"/>
    </xf>
    <xf numFmtId="10" fontId="12" fillId="0" borderId="25" xfId="1" applyNumberFormat="1" applyFont="1" applyBorder="1" applyAlignment="1" applyProtection="1">
      <alignment horizontal="center" vertical="center"/>
      <protection locked="0"/>
    </xf>
    <xf numFmtId="0" fontId="15" fillId="0" borderId="25" xfId="2" applyFont="1" applyBorder="1" applyAlignment="1" applyProtection="1">
      <alignment horizontal="center" vertical="center"/>
      <protection locked="0"/>
    </xf>
    <xf numFmtId="10" fontId="12" fillId="0" borderId="26" xfId="1" applyNumberFormat="1" applyFont="1" applyBorder="1" applyAlignment="1" applyProtection="1">
      <alignment horizontal="center" vertical="center"/>
      <protection locked="0"/>
    </xf>
    <xf numFmtId="167" fontId="12" fillId="0" borderId="0" xfId="2" applyNumberFormat="1" applyFont="1" applyBorder="1" applyAlignment="1" applyProtection="1">
      <alignment horizontal="right" vertical="center"/>
      <protection locked="0"/>
    </xf>
    <xf numFmtId="10" fontId="12" fillId="0" borderId="0" xfId="1" applyNumberFormat="1" applyFont="1" applyBorder="1" applyAlignment="1" applyProtection="1">
      <alignment horizontal="center" vertical="center"/>
      <protection locked="0"/>
    </xf>
    <xf numFmtId="0" fontId="15" fillId="0" borderId="0" xfId="2" applyFont="1" applyBorder="1" applyAlignment="1" applyProtection="1">
      <alignment horizontal="center" vertical="center"/>
      <protection locked="0"/>
    </xf>
    <xf numFmtId="167" fontId="11" fillId="0" borderId="0" xfId="2" applyNumberFormat="1" applyFont="1" applyBorder="1" applyAlignment="1" applyProtection="1">
      <alignment horizontal="right" vertical="center"/>
      <protection locked="0"/>
    </xf>
    <xf numFmtId="0" fontId="14" fillId="0" borderId="0" xfId="2" applyFont="1" applyBorder="1" applyAlignment="1" applyProtection="1">
      <alignment horizontal="right" vertical="center"/>
      <protection locked="0"/>
    </xf>
    <xf numFmtId="0" fontId="15" fillId="0" borderId="26" xfId="2" quotePrefix="1" applyFont="1" applyBorder="1" applyAlignment="1" applyProtection="1">
      <alignment vertical="center"/>
      <protection locked="0"/>
    </xf>
    <xf numFmtId="167" fontId="12" fillId="0" borderId="26" xfId="2" applyNumberFormat="1" applyFont="1" applyBorder="1" applyAlignment="1" applyProtection="1">
      <alignment horizontal="right" vertical="center"/>
      <protection locked="0"/>
    </xf>
    <xf numFmtId="167" fontId="12" fillId="0" borderId="0" xfId="2" applyNumberFormat="1" applyFont="1" applyFill="1" applyBorder="1" applyAlignment="1" applyProtection="1">
      <alignment horizontal="right" vertical="center"/>
      <protection locked="0"/>
    </xf>
    <xf numFmtId="10" fontId="11" fillId="0" borderId="0" xfId="1" applyNumberFormat="1" applyFont="1" applyBorder="1" applyAlignment="1" applyProtection="1">
      <alignment horizontal="center" vertical="center"/>
      <protection locked="0"/>
    </xf>
    <xf numFmtId="0" fontId="31" fillId="0" borderId="26" xfId="0" applyFont="1" applyBorder="1" applyAlignment="1" applyProtection="1">
      <alignment horizontal="right" vertical="center"/>
      <protection locked="0"/>
    </xf>
    <xf numFmtId="0" fontId="10" fillId="0" borderId="0" xfId="2" applyFont="1" applyBorder="1" applyAlignment="1" applyProtection="1">
      <alignment vertical="center"/>
      <protection locked="0"/>
    </xf>
    <xf numFmtId="0" fontId="14" fillId="0" borderId="0" xfId="2" applyFont="1" applyFill="1" applyAlignment="1" applyProtection="1">
      <alignment horizontal="right" vertical="center"/>
      <protection locked="0"/>
    </xf>
    <xf numFmtId="0" fontId="10" fillId="0" borderId="0" xfId="2" applyFont="1" applyFill="1" applyBorder="1" applyAlignment="1" applyProtection="1">
      <alignment vertical="center"/>
      <protection locked="0"/>
    </xf>
    <xf numFmtId="0" fontId="11" fillId="0" borderId="0" xfId="2" quotePrefix="1" applyFont="1" applyFill="1" applyBorder="1" applyAlignment="1" applyProtection="1">
      <alignment vertical="center"/>
      <protection locked="0"/>
    </xf>
    <xf numFmtId="0" fontId="11" fillId="0" borderId="2" xfId="2" quotePrefix="1" applyFont="1" applyFill="1" applyBorder="1" applyAlignment="1" applyProtection="1">
      <alignment vertical="center"/>
      <protection locked="0"/>
    </xf>
    <xf numFmtId="0" fontId="11" fillId="0" borderId="2" xfId="2" quotePrefix="1" applyFont="1" applyBorder="1" applyAlignment="1" applyProtection="1">
      <alignment vertical="center"/>
      <protection locked="0"/>
    </xf>
    <xf numFmtId="0" fontId="4" fillId="0" borderId="26" xfId="0" applyFont="1" applyBorder="1" applyAlignment="1" applyProtection="1">
      <protection locked="0"/>
    </xf>
    <xf numFmtId="0" fontId="4" fillId="0" borderId="26" xfId="0" applyFont="1" applyBorder="1" applyAlignment="1" applyProtection="1">
      <alignment horizontal="center"/>
      <protection locked="0"/>
    </xf>
    <xf numFmtId="0" fontId="2" fillId="0" borderId="25" xfId="0" applyFont="1" applyBorder="1" applyAlignment="1" applyProtection="1">
      <alignment horizontal="left"/>
      <protection locked="0"/>
    </xf>
    <xf numFmtId="168" fontId="5" fillId="0" borderId="0" xfId="0" applyNumberFormat="1" applyFont="1" applyAlignment="1" applyProtection="1">
      <alignment horizontal="center"/>
      <protection locked="0"/>
    </xf>
    <xf numFmtId="0" fontId="2" fillId="0" borderId="0" xfId="0" applyFont="1" applyAlignment="1" applyProtection="1">
      <alignment horizontal="left"/>
      <protection locked="0"/>
    </xf>
    <xf numFmtId="168" fontId="2" fillId="0" borderId="0" xfId="0" applyNumberFormat="1" applyFont="1" applyAlignment="1" applyProtection="1">
      <alignment horizontal="center"/>
      <protection locked="0"/>
    </xf>
    <xf numFmtId="0" fontId="2" fillId="0" borderId="0" xfId="0" applyNumberFormat="1" applyFont="1" applyAlignment="1" applyProtection="1">
      <alignment horizontal="center"/>
      <protection locked="0"/>
    </xf>
    <xf numFmtId="0" fontId="2" fillId="0" borderId="26" xfId="0" applyFont="1" applyBorder="1" applyAlignment="1" applyProtection="1">
      <alignment horizontal="left"/>
      <protection locked="0"/>
    </xf>
    <xf numFmtId="176" fontId="2" fillId="0" borderId="0" xfId="0" applyNumberFormat="1" applyFont="1" applyAlignment="1" applyProtection="1">
      <alignment horizontal="center"/>
      <protection locked="0"/>
    </xf>
    <xf numFmtId="0" fontId="4" fillId="0" borderId="0" xfId="0" applyFont="1" applyAlignment="1" applyProtection="1">
      <alignment horizontal="left"/>
      <protection locked="0"/>
    </xf>
    <xf numFmtId="176" fontId="5" fillId="0" borderId="0" xfId="0" applyNumberFormat="1" applyFont="1" applyAlignment="1" applyProtection="1">
      <alignment horizontal="center"/>
      <protection locked="0"/>
    </xf>
    <xf numFmtId="2" fontId="2" fillId="0" borderId="0" xfId="0" applyNumberFormat="1" applyFont="1" applyAlignment="1" applyProtection="1">
      <alignment horizontal="center"/>
      <protection locked="0"/>
    </xf>
    <xf numFmtId="0" fontId="2" fillId="0" borderId="0" xfId="0" applyFont="1" applyAlignment="1" applyProtection="1">
      <alignment horizontal="center"/>
      <protection locked="0"/>
    </xf>
    <xf numFmtId="0" fontId="4" fillId="0" borderId="25" xfId="0" applyFont="1" applyBorder="1" applyAlignment="1" applyProtection="1">
      <alignment horizontal="left"/>
      <protection locked="0"/>
    </xf>
    <xf numFmtId="168" fontId="3" fillId="0" borderId="26" xfId="0" applyNumberFormat="1" applyFont="1" applyBorder="1" applyAlignment="1" applyProtection="1">
      <alignment horizontal="center"/>
      <protection locked="0"/>
    </xf>
    <xf numFmtId="168" fontId="4" fillId="0" borderId="0" xfId="0" applyNumberFormat="1" applyFont="1" applyAlignment="1" applyProtection="1">
      <alignment horizontal="center"/>
      <protection locked="0"/>
    </xf>
    <xf numFmtId="164" fontId="2" fillId="0" borderId="0" xfId="0" applyNumberFormat="1" applyFont="1" applyAlignment="1" applyProtection="1">
      <alignment horizontal="center"/>
      <protection locked="0"/>
    </xf>
    <xf numFmtId="164" fontId="2" fillId="0" borderId="0" xfId="0" applyNumberFormat="1" applyFont="1" applyFill="1" applyProtection="1">
      <protection locked="0"/>
    </xf>
    <xf numFmtId="164" fontId="5" fillId="0" borderId="0" xfId="0" applyNumberFormat="1" applyFont="1" applyFill="1" applyAlignment="1" applyProtection="1">
      <alignment horizontal="center" vertical="center"/>
      <protection locked="0"/>
    </xf>
    <xf numFmtId="164" fontId="4" fillId="0" borderId="24" xfId="0" applyNumberFormat="1" applyFont="1" applyFill="1" applyBorder="1" applyAlignment="1" applyProtection="1">
      <alignment horizontal="center" vertical="center"/>
      <protection locked="0"/>
    </xf>
    <xf numFmtId="164" fontId="3" fillId="0" borderId="0" xfId="0" applyNumberFormat="1" applyFont="1" applyFill="1" applyProtection="1">
      <protection locked="0"/>
    </xf>
    <xf numFmtId="9" fontId="3" fillId="0" borderId="0" xfId="1" applyFont="1" applyFill="1" applyBorder="1" applyAlignment="1" applyProtection="1">
      <alignment horizontal="center" vertical="center"/>
      <protection locked="0"/>
    </xf>
    <xf numFmtId="9" fontId="3" fillId="0" borderId="23" xfId="1" applyFont="1" applyFill="1" applyBorder="1" applyAlignment="1" applyProtection="1">
      <alignment horizontal="center" vertical="center"/>
      <protection locked="0"/>
    </xf>
    <xf numFmtId="5" fontId="2" fillId="0" borderId="0" xfId="0" applyNumberFormat="1" applyFont="1" applyFill="1" applyBorder="1" applyAlignment="1" applyProtection="1">
      <alignment horizontal="center" vertical="center"/>
      <protection locked="0"/>
    </xf>
    <xf numFmtId="5" fontId="4" fillId="0" borderId="23" xfId="0" applyNumberFormat="1" applyFont="1" applyFill="1" applyBorder="1" applyAlignment="1" applyProtection="1">
      <alignment horizontal="center" vertical="center"/>
      <protection locked="0"/>
    </xf>
    <xf numFmtId="9" fontId="3" fillId="0" borderId="26" xfId="1" applyFont="1" applyFill="1" applyBorder="1" applyAlignment="1" applyProtection="1">
      <alignment horizontal="center" vertical="center"/>
      <protection locked="0"/>
    </xf>
    <xf numFmtId="9" fontId="3" fillId="0" borderId="38" xfId="1" applyFont="1" applyFill="1" applyBorder="1" applyAlignment="1" applyProtection="1">
      <alignment horizontal="center" vertical="center"/>
      <protection locked="0"/>
    </xf>
    <xf numFmtId="164" fontId="2" fillId="7" borderId="0" xfId="0" applyNumberFormat="1" applyFont="1" applyFill="1" applyProtection="1"/>
    <xf numFmtId="0" fontId="2" fillId="7" borderId="0" xfId="0" applyFont="1" applyFill="1" applyAlignment="1" applyProtection="1">
      <alignment horizontal="center" vertical="center"/>
    </xf>
    <xf numFmtId="0" fontId="5" fillId="7" borderId="0" xfId="0" applyFont="1" applyFill="1" applyAlignment="1" applyProtection="1">
      <alignment horizontal="center" vertical="center"/>
    </xf>
    <xf numFmtId="0" fontId="33" fillId="7" borderId="0" xfId="0" applyFont="1" applyFill="1" applyAlignment="1" applyProtection="1">
      <alignment horizontal="center" vertical="center"/>
    </xf>
    <xf numFmtId="0" fontId="2" fillId="7" borderId="0" xfId="0" applyFont="1" applyFill="1" applyProtection="1"/>
    <xf numFmtId="0" fontId="3" fillId="7" borderId="0" xfId="0" applyFont="1" applyFill="1" applyProtection="1"/>
    <xf numFmtId="0" fontId="3" fillId="7" borderId="0" xfId="0" applyFont="1" applyFill="1" applyAlignment="1" applyProtection="1">
      <alignment horizontal="center" vertical="center"/>
    </xf>
    <xf numFmtId="0" fontId="2" fillId="7" borderId="0" xfId="0" applyFont="1" applyFill="1" applyAlignment="1" applyProtection="1">
      <alignment horizontal="left" vertical="center"/>
    </xf>
    <xf numFmtId="0" fontId="4" fillId="7" borderId="0" xfId="0" applyFont="1" applyFill="1" applyAlignment="1" applyProtection="1">
      <alignment horizontal="center" vertical="center"/>
    </xf>
    <xf numFmtId="0" fontId="2" fillId="7" borderId="0" xfId="0" applyFont="1" applyFill="1" applyAlignment="1" applyProtection="1">
      <alignment horizontal="center" vertical="center" wrapText="1"/>
    </xf>
    <xf numFmtId="9" fontId="2" fillId="7" borderId="0" xfId="1" applyNumberFormat="1" applyFont="1" applyFill="1" applyAlignment="1" applyProtection="1">
      <alignment horizontal="center" vertical="center" wrapText="1"/>
    </xf>
    <xf numFmtId="0" fontId="11" fillId="7" borderId="0" xfId="61" applyFont="1" applyFill="1" applyProtection="1"/>
    <xf numFmtId="0" fontId="2" fillId="7" borderId="0" xfId="0" applyFont="1" applyFill="1" applyBorder="1" applyProtection="1"/>
    <xf numFmtId="0" fontId="11" fillId="7" borderId="0" xfId="61" applyFont="1" applyFill="1" applyBorder="1" applyProtection="1"/>
    <xf numFmtId="0" fontId="11" fillId="7" borderId="0" xfId="61" applyFont="1" applyFill="1" applyAlignment="1" applyProtection="1">
      <alignment horizontal="center" vertical="center"/>
    </xf>
    <xf numFmtId="0" fontId="14" fillId="7" borderId="0" xfId="61" applyFont="1" applyFill="1" applyAlignment="1" applyProtection="1">
      <alignment horizontal="center" vertical="center"/>
    </xf>
    <xf numFmtId="0" fontId="11" fillId="7" borderId="0" xfId="61" applyFont="1" applyFill="1" applyBorder="1" applyAlignment="1" applyProtection="1">
      <alignment horizontal="center" vertical="center"/>
    </xf>
    <xf numFmtId="0" fontId="0" fillId="7" borderId="0" xfId="0" applyFill="1" applyProtection="1"/>
    <xf numFmtId="0" fontId="11" fillId="7" borderId="0" xfId="0" applyFont="1" applyFill="1" applyBorder="1" applyProtection="1"/>
    <xf numFmtId="0" fontId="14" fillId="7" borderId="0" xfId="0" applyFont="1" applyFill="1" applyBorder="1" applyProtection="1"/>
    <xf numFmtId="0" fontId="11" fillId="7" borderId="0" xfId="0" applyFont="1" applyFill="1" applyBorder="1" applyAlignment="1" applyProtection="1">
      <alignment wrapText="1"/>
    </xf>
    <xf numFmtId="0" fontId="11" fillId="7" borderId="0" xfId="0" applyFont="1" applyFill="1" applyBorder="1" applyAlignment="1" applyProtection="1">
      <alignment horizontal="center" vertical="center"/>
    </xf>
    <xf numFmtId="164" fontId="2" fillId="7" borderId="0" xfId="0" applyNumberFormat="1" applyFont="1" applyFill="1" applyAlignment="1" applyProtection="1">
      <alignment horizontal="center" vertical="center"/>
    </xf>
    <xf numFmtId="164" fontId="4" fillId="7" borderId="0" xfId="0" applyNumberFormat="1" applyFont="1" applyFill="1" applyProtection="1"/>
    <xf numFmtId="164" fontId="2" fillId="7" borderId="0" xfId="0" applyNumberFormat="1" applyFont="1" applyFill="1" applyAlignment="1" applyProtection="1">
      <alignment horizontal="left" vertical="center"/>
    </xf>
    <xf numFmtId="164" fontId="4" fillId="7" borderId="0" xfId="0" applyNumberFormat="1" applyFont="1" applyFill="1" applyAlignment="1" applyProtection="1">
      <alignment horizontal="left"/>
    </xf>
    <xf numFmtId="0" fontId="13" fillId="7" borderId="0" xfId="2" applyFont="1" applyFill="1" applyBorder="1" applyProtection="1"/>
    <xf numFmtId="0" fontId="11" fillId="7" borderId="0" xfId="2" applyFont="1" applyFill="1" applyBorder="1" applyProtection="1"/>
    <xf numFmtId="0" fontId="30" fillId="7" borderId="0" xfId="0" applyFont="1" applyFill="1" applyAlignment="1" applyProtection="1">
      <alignment horizontal="right" vertical="center"/>
    </xf>
    <xf numFmtId="0" fontId="11" fillId="7" borderId="0" xfId="2" applyFont="1" applyFill="1" applyBorder="1" applyAlignment="1" applyProtection="1">
      <alignment horizontal="right"/>
    </xf>
    <xf numFmtId="167" fontId="11" fillId="7" borderId="0" xfId="2" applyNumberFormat="1" applyFont="1" applyFill="1" applyBorder="1" applyAlignment="1" applyProtection="1">
      <alignment horizontal="center" vertical="center"/>
    </xf>
    <xf numFmtId="3" fontId="11" fillId="7" borderId="0" xfId="2" applyNumberFormat="1" applyFont="1" applyFill="1" applyBorder="1" applyAlignment="1" applyProtection="1">
      <alignment horizontal="center" vertical="center"/>
    </xf>
    <xf numFmtId="0" fontId="12" fillId="7" borderId="0" xfId="2" applyFont="1" applyFill="1" applyBorder="1" applyAlignment="1" applyProtection="1">
      <alignment horizontal="center" vertical="center"/>
    </xf>
    <xf numFmtId="164" fontId="2" fillId="7" borderId="0" xfId="0" applyNumberFormat="1" applyFont="1" applyFill="1" applyAlignment="1" applyProtection="1">
      <alignment horizontal="center"/>
    </xf>
    <xf numFmtId="5" fontId="27" fillId="0" borderId="41" xfId="0" applyNumberFormat="1" applyFont="1" applyFill="1" applyBorder="1" applyAlignment="1" applyProtection="1">
      <alignment horizontal="center" vertical="center"/>
      <protection locked="0"/>
    </xf>
    <xf numFmtId="5" fontId="43" fillId="0" borderId="24" xfId="0" applyNumberFormat="1" applyFont="1" applyFill="1" applyBorder="1" applyAlignment="1" applyProtection="1">
      <alignment horizontal="center" vertical="center"/>
      <protection locked="0"/>
    </xf>
    <xf numFmtId="5" fontId="43" fillId="0" borderId="23" xfId="0" applyNumberFormat="1" applyFont="1" applyFill="1" applyBorder="1" applyAlignment="1" applyProtection="1">
      <alignment horizontal="center" vertical="center"/>
      <protection locked="0"/>
    </xf>
    <xf numFmtId="168" fontId="44" fillId="0" borderId="0" xfId="0" applyNumberFormat="1" applyFont="1" applyAlignment="1" applyProtection="1">
      <alignment horizontal="center"/>
      <protection locked="0"/>
    </xf>
    <xf numFmtId="168" fontId="27" fillId="0" borderId="0" xfId="0" applyNumberFormat="1" applyFont="1" applyAlignment="1" applyProtection="1">
      <alignment horizontal="center"/>
      <protection locked="0"/>
    </xf>
    <xf numFmtId="0" fontId="27" fillId="0" borderId="0" xfId="0" applyNumberFormat="1" applyFont="1" applyAlignment="1" applyProtection="1">
      <alignment horizontal="center"/>
      <protection locked="0"/>
    </xf>
    <xf numFmtId="168" fontId="27" fillId="0" borderId="26" xfId="0" applyNumberFormat="1" applyFont="1" applyBorder="1" applyAlignment="1" applyProtection="1">
      <alignment horizontal="center"/>
      <protection locked="0"/>
    </xf>
    <xf numFmtId="0" fontId="27" fillId="0" borderId="26" xfId="0" applyNumberFormat="1" applyFont="1" applyBorder="1" applyAlignment="1" applyProtection="1">
      <alignment horizontal="center"/>
      <protection locked="0"/>
    </xf>
    <xf numFmtId="4" fontId="27" fillId="0" borderId="26" xfId="0" applyNumberFormat="1" applyFont="1" applyBorder="1" applyAlignment="1" applyProtection="1">
      <alignment horizontal="center"/>
      <protection locked="0"/>
    </xf>
    <xf numFmtId="2" fontId="27" fillId="0" borderId="26" xfId="0" applyNumberFormat="1" applyFont="1" applyBorder="1" applyAlignment="1" applyProtection="1">
      <alignment horizontal="center"/>
      <protection locked="0"/>
    </xf>
    <xf numFmtId="9" fontId="27" fillId="0" borderId="0" xfId="0" applyNumberFormat="1" applyFont="1" applyAlignment="1" applyProtection="1">
      <alignment horizontal="center"/>
      <protection locked="0"/>
    </xf>
    <xf numFmtId="0" fontId="4" fillId="7" borderId="0" xfId="0" applyFont="1" applyFill="1" applyAlignment="1" applyProtection="1">
      <alignment horizontal="left" vertical="center"/>
    </xf>
    <xf numFmtId="0" fontId="45" fillId="7" borderId="0" xfId="67" applyFont="1" applyFill="1"/>
    <xf numFmtId="0" fontId="45" fillId="7" borderId="0" xfId="67" applyFont="1" applyFill="1" applyAlignment="1">
      <alignment vertical="center"/>
    </xf>
    <xf numFmtId="0" fontId="45" fillId="3" borderId="0" xfId="67" applyFont="1" applyFill="1" applyProtection="1"/>
    <xf numFmtId="0" fontId="45" fillId="3" borderId="0" xfId="67" applyFont="1" applyFill="1" applyAlignment="1" applyProtection="1">
      <alignment horizontal="center" vertical="center"/>
    </xf>
    <xf numFmtId="0" fontId="48" fillId="3" borderId="0" xfId="67" applyFont="1" applyFill="1" applyAlignment="1" applyProtection="1">
      <alignment horizontal="center" vertical="center"/>
    </xf>
    <xf numFmtId="0" fontId="46" fillId="3" borderId="0" xfId="67" applyFont="1" applyFill="1" applyAlignment="1" applyProtection="1">
      <alignment horizontal="center" vertical="center"/>
    </xf>
    <xf numFmtId="0" fontId="47" fillId="3" borderId="0" xfId="68" applyFont="1" applyFill="1" applyAlignment="1" applyProtection="1">
      <alignment horizontal="center" vertical="center"/>
    </xf>
    <xf numFmtId="0" fontId="47" fillId="3" borderId="0" xfId="68" applyFont="1" applyFill="1" applyAlignment="1" applyProtection="1">
      <alignment horizontal="center" vertical="center" wrapText="1"/>
    </xf>
    <xf numFmtId="0" fontId="49" fillId="3" borderId="0" xfId="67" applyFont="1" applyFill="1" applyAlignment="1" applyProtection="1">
      <alignment horizontal="center" vertical="center"/>
    </xf>
    <xf numFmtId="0" fontId="45" fillId="7" borderId="0" xfId="67" applyFont="1" applyFill="1" applyAlignment="1">
      <alignment vertical="center" textRotation="90"/>
    </xf>
    <xf numFmtId="0" fontId="52" fillId="3" borderId="0" xfId="67" applyFont="1" applyFill="1" applyAlignment="1" applyProtection="1">
      <alignment horizontal="center" vertical="center"/>
    </xf>
    <xf numFmtId="167" fontId="27" fillId="0" borderId="0" xfId="2" quotePrefix="1" applyNumberFormat="1" applyFont="1" applyFill="1" applyBorder="1" applyAlignment="1" applyProtection="1">
      <alignment horizontal="right" vertical="center"/>
      <protection locked="0"/>
    </xf>
    <xf numFmtId="167" fontId="27" fillId="0" borderId="2" xfId="2" quotePrefix="1" applyNumberFormat="1" applyFont="1" applyBorder="1" applyAlignment="1" applyProtection="1">
      <alignment horizontal="right" vertical="center"/>
      <protection locked="0"/>
    </xf>
    <xf numFmtId="167" fontId="27" fillId="0" borderId="0" xfId="2" quotePrefix="1" applyNumberFormat="1" applyFont="1" applyBorder="1" applyAlignment="1" applyProtection="1">
      <alignment horizontal="right" vertical="center"/>
      <protection locked="0"/>
    </xf>
    <xf numFmtId="167" fontId="27" fillId="0" borderId="0" xfId="2" applyNumberFormat="1" applyFont="1" applyAlignment="1" applyProtection="1">
      <alignment horizontal="right" vertical="center"/>
      <protection locked="0"/>
    </xf>
    <xf numFmtId="167" fontId="27" fillId="0" borderId="0" xfId="2" applyNumberFormat="1" applyFont="1" applyBorder="1" applyAlignment="1" applyProtection="1">
      <alignment horizontal="right" vertical="center"/>
      <protection locked="0"/>
    </xf>
    <xf numFmtId="167" fontId="43" fillId="0" borderId="0" xfId="2" applyNumberFormat="1" applyFont="1" applyBorder="1" applyAlignment="1" applyProtection="1">
      <alignment horizontal="center" vertical="center"/>
      <protection locked="0"/>
    </xf>
    <xf numFmtId="172" fontId="27" fillId="0" borderId="0" xfId="0" applyNumberFormat="1" applyFont="1" applyAlignment="1" applyProtection="1">
      <alignment horizontal="center" vertical="center"/>
      <protection locked="0"/>
    </xf>
    <xf numFmtId="9" fontId="43" fillId="0" borderId="0" xfId="0" applyNumberFormat="1" applyFont="1" applyAlignment="1" applyProtection="1">
      <alignment horizontal="center" vertical="center"/>
      <protection locked="0"/>
    </xf>
    <xf numFmtId="5" fontId="27" fillId="0" borderId="0" xfId="0" applyNumberFormat="1" applyFont="1" applyAlignment="1" applyProtection="1">
      <alignment horizontal="right" vertical="center"/>
      <protection locked="0"/>
    </xf>
    <xf numFmtId="5" fontId="27" fillId="0" borderId="2" xfId="0" applyNumberFormat="1" applyFont="1" applyBorder="1" applyAlignment="1" applyProtection="1">
      <alignment horizontal="right" vertical="center"/>
      <protection locked="0"/>
    </xf>
    <xf numFmtId="9" fontId="28" fillId="0" borderId="0" xfId="1" applyFont="1" applyAlignment="1" applyProtection="1">
      <alignment horizontal="center" vertical="center"/>
      <protection locked="0"/>
    </xf>
    <xf numFmtId="10" fontId="28" fillId="0" borderId="0" xfId="1" applyNumberFormat="1" applyFont="1" applyAlignment="1" applyProtection="1">
      <alignment horizontal="center" vertical="center"/>
      <protection locked="0"/>
    </xf>
    <xf numFmtId="5" fontId="27" fillId="0" borderId="1" xfId="0" applyNumberFormat="1" applyFont="1" applyBorder="1" applyAlignment="1" applyProtection="1">
      <alignment horizontal="center" vertical="center"/>
      <protection locked="0"/>
    </xf>
    <xf numFmtId="5" fontId="27" fillId="0" borderId="0" xfId="0" applyNumberFormat="1" applyFont="1" applyBorder="1" applyAlignment="1" applyProtection="1">
      <alignment horizontal="center" vertical="center"/>
      <protection locked="0"/>
    </xf>
    <xf numFmtId="5" fontId="27" fillId="0" borderId="2" xfId="0" applyNumberFormat="1" applyFont="1" applyBorder="1" applyAlignment="1" applyProtection="1">
      <alignment horizontal="center" vertical="center"/>
      <protection locked="0"/>
    </xf>
    <xf numFmtId="165" fontId="43" fillId="0" borderId="0" xfId="3" applyNumberFormat="1" applyFont="1" applyAlignment="1" applyProtection="1">
      <alignment horizontal="center" vertical="center"/>
      <protection locked="0"/>
    </xf>
    <xf numFmtId="9" fontId="43" fillId="0" borderId="2" xfId="3" applyFont="1" applyBorder="1" applyAlignment="1" applyProtection="1">
      <alignment horizontal="center" vertical="center"/>
      <protection locked="0"/>
    </xf>
    <xf numFmtId="10" fontId="27" fillId="0" borderId="0" xfId="1" applyNumberFormat="1" applyFont="1" applyBorder="1" applyAlignment="1" applyProtection="1">
      <alignment horizontal="center" vertical="center"/>
      <protection locked="0"/>
    </xf>
    <xf numFmtId="5" fontId="27" fillId="0" borderId="25" xfId="0" applyNumberFormat="1" applyFont="1" applyBorder="1" applyAlignment="1" applyProtection="1">
      <alignment horizontal="center" vertical="center"/>
      <protection locked="0"/>
    </xf>
    <xf numFmtId="5" fontId="27" fillId="0" borderId="26" xfId="0" applyNumberFormat="1" applyFont="1" applyBorder="1" applyAlignment="1" applyProtection="1">
      <alignment horizontal="center" vertical="center"/>
      <protection locked="0"/>
    </xf>
    <xf numFmtId="10" fontId="27" fillId="0" borderId="0" xfId="1" applyNumberFormat="1" applyFont="1" applyAlignment="1" applyProtection="1">
      <alignment horizontal="center" vertical="center"/>
      <protection locked="0"/>
    </xf>
    <xf numFmtId="10" fontId="44" fillId="0" borderId="0" xfId="1" applyNumberFormat="1" applyFont="1" applyBorder="1" applyAlignment="1" applyProtection="1">
      <alignment horizontal="center" vertical="center"/>
      <protection locked="0"/>
    </xf>
    <xf numFmtId="5" fontId="44" fillId="0" borderId="0" xfId="0" applyNumberFormat="1" applyFont="1" applyBorder="1" applyAlignment="1" applyProtection="1">
      <alignment horizontal="center" vertical="center"/>
      <protection locked="0"/>
    </xf>
    <xf numFmtId="10" fontId="15" fillId="0" borderId="0" xfId="1" applyNumberFormat="1" applyFont="1" applyBorder="1" applyAlignment="1" applyProtection="1">
      <alignment horizontal="center" vertical="center"/>
      <protection locked="0"/>
    </xf>
    <xf numFmtId="7" fontId="27" fillId="0" borderId="3" xfId="0" applyNumberFormat="1" applyFont="1" applyBorder="1" applyAlignment="1" applyProtection="1">
      <alignment horizontal="center" vertical="center"/>
      <protection locked="0"/>
    </xf>
    <xf numFmtId="9" fontId="43" fillId="0" borderId="7" xfId="1" applyFont="1" applyBorder="1" applyAlignment="1" applyProtection="1">
      <alignment horizontal="center" vertical="center"/>
      <protection locked="0"/>
    </xf>
    <xf numFmtId="5" fontId="27" fillId="0" borderId="0" xfId="0" applyNumberFormat="1" applyFont="1" applyAlignment="1" applyProtection="1">
      <alignment horizontal="center" vertical="center"/>
      <protection locked="0"/>
    </xf>
    <xf numFmtId="9" fontId="28" fillId="0" borderId="46" xfId="1" applyFont="1" applyFill="1" applyBorder="1" applyAlignment="1" applyProtection="1">
      <alignment horizontal="center" vertical="center"/>
      <protection locked="0"/>
    </xf>
    <xf numFmtId="9" fontId="28" fillId="0" borderId="47" xfId="1" applyFont="1" applyFill="1" applyBorder="1" applyAlignment="1" applyProtection="1">
      <alignment horizontal="center" vertical="center"/>
      <protection locked="0"/>
    </xf>
    <xf numFmtId="3" fontId="27" fillId="0" borderId="0" xfId="0" applyNumberFormat="1" applyFont="1" applyFill="1" applyBorder="1" applyAlignment="1" applyProtection="1">
      <alignment horizontal="center" vertical="center"/>
      <protection locked="0"/>
    </xf>
    <xf numFmtId="3" fontId="27" fillId="0" borderId="49" xfId="0" applyNumberFormat="1" applyFont="1" applyFill="1" applyBorder="1" applyAlignment="1" applyProtection="1">
      <alignment horizontal="center" vertical="center"/>
      <protection locked="0"/>
    </xf>
    <xf numFmtId="3" fontId="27" fillId="0" borderId="14" xfId="0" applyNumberFormat="1" applyFont="1" applyFill="1" applyBorder="1" applyAlignment="1" applyProtection="1">
      <alignment horizontal="center" vertical="center"/>
      <protection locked="0"/>
    </xf>
    <xf numFmtId="3" fontId="27" fillId="0" borderId="50" xfId="0" applyNumberFormat="1" applyFont="1" applyFill="1" applyBorder="1" applyAlignment="1" applyProtection="1">
      <alignment horizontal="center" vertical="center"/>
      <protection locked="0"/>
    </xf>
    <xf numFmtId="167" fontId="27" fillId="0" borderId="0" xfId="0" applyNumberFormat="1" applyFont="1" applyFill="1" applyBorder="1" applyAlignment="1" applyProtection="1">
      <alignment horizontal="center" vertical="center"/>
      <protection locked="0"/>
    </xf>
    <xf numFmtId="167" fontId="28" fillId="0" borderId="0" xfId="0" applyNumberFormat="1" applyFont="1" applyFill="1" applyBorder="1" applyAlignment="1" applyProtection="1">
      <alignment horizontal="center" vertical="center"/>
      <protection locked="0"/>
    </xf>
    <xf numFmtId="3" fontId="27" fillId="0" borderId="0" xfId="0" applyNumberFormat="1" applyFont="1" applyBorder="1" applyAlignment="1" applyProtection="1">
      <alignment horizontal="center" vertical="center"/>
      <protection locked="0"/>
    </xf>
    <xf numFmtId="167" fontId="27" fillId="0" borderId="0" xfId="0" applyNumberFormat="1" applyFont="1" applyBorder="1" applyAlignment="1" applyProtection="1">
      <alignment horizontal="center" vertical="center"/>
      <protection locked="0"/>
    </xf>
    <xf numFmtId="3" fontId="27" fillId="0" borderId="31" xfId="0" applyNumberFormat="1" applyFont="1" applyBorder="1" applyAlignment="1" applyProtection="1">
      <alignment horizontal="center" vertical="center"/>
      <protection locked="0"/>
    </xf>
    <xf numFmtId="167" fontId="27" fillId="0" borderId="31" xfId="0" applyNumberFormat="1"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3" fontId="27" fillId="0" borderId="13" xfId="0" applyNumberFormat="1" applyFont="1" applyBorder="1" applyAlignment="1" applyProtection="1">
      <alignment horizontal="center" vertical="center"/>
      <protection locked="0"/>
    </xf>
    <xf numFmtId="0" fontId="27" fillId="0" borderId="14" xfId="0" applyFont="1" applyBorder="1" applyAlignment="1" applyProtection="1">
      <alignment horizontal="center" vertical="center"/>
      <protection locked="0"/>
    </xf>
    <xf numFmtId="3" fontId="27" fillId="0" borderId="15" xfId="0" applyNumberFormat="1" applyFont="1" applyBorder="1" applyAlignment="1" applyProtection="1">
      <alignment horizontal="center" vertical="center"/>
      <protection locked="0"/>
    </xf>
    <xf numFmtId="3" fontId="27" fillId="0" borderId="14" xfId="0" applyNumberFormat="1" applyFont="1" applyBorder="1" applyAlignment="1" applyProtection="1">
      <alignment horizontal="center" vertical="center"/>
      <protection locked="0"/>
    </xf>
    <xf numFmtId="3" fontId="27" fillId="0" borderId="13" xfId="65" applyNumberFormat="1" applyFont="1" applyBorder="1" applyAlignment="1" applyProtection="1">
      <alignment horizontal="center" vertical="center"/>
      <protection locked="0"/>
    </xf>
    <xf numFmtId="165" fontId="27" fillId="0" borderId="0" xfId="1" applyNumberFormat="1" applyFont="1" applyBorder="1" applyAlignment="1" applyProtection="1">
      <alignment horizontal="center" vertical="center"/>
      <protection locked="0"/>
    </xf>
    <xf numFmtId="165" fontId="27" fillId="0" borderId="14" xfId="1" applyNumberFormat="1" applyFont="1" applyBorder="1" applyAlignment="1" applyProtection="1">
      <alignment horizontal="center" vertical="center"/>
      <protection locked="0"/>
    </xf>
    <xf numFmtId="182" fontId="27" fillId="0" borderId="13" xfId="0" applyNumberFormat="1" applyFont="1" applyBorder="1" applyAlignment="1" applyProtection="1">
      <alignment horizontal="center" vertical="center"/>
      <protection locked="0"/>
    </xf>
    <xf numFmtId="182" fontId="27" fillId="0" borderId="15" xfId="0" applyNumberFormat="1" applyFont="1" applyBorder="1" applyAlignment="1" applyProtection="1">
      <alignment horizontal="center" vertical="center"/>
      <protection locked="0"/>
    </xf>
    <xf numFmtId="1" fontId="27" fillId="0" borderId="13" xfId="65" applyNumberFormat="1" applyFont="1" applyBorder="1" applyAlignment="1" applyProtection="1">
      <alignment horizontal="center" vertical="center"/>
      <protection locked="0"/>
    </xf>
    <xf numFmtId="1" fontId="27" fillId="0" borderId="15" xfId="65" applyNumberFormat="1" applyFont="1" applyBorder="1" applyAlignment="1" applyProtection="1">
      <alignment horizontal="center" vertical="center"/>
      <protection locked="0"/>
    </xf>
    <xf numFmtId="182" fontId="27" fillId="0" borderId="0" xfId="65" applyNumberFormat="1" applyFont="1" applyBorder="1" applyAlignment="1" applyProtection="1">
      <alignment horizontal="center" vertical="center"/>
      <protection locked="0"/>
    </xf>
    <xf numFmtId="3" fontId="27" fillId="0" borderId="35" xfId="0" applyNumberFormat="1" applyFont="1" applyBorder="1" applyAlignment="1" applyProtection="1">
      <alignment horizontal="center" vertical="center"/>
      <protection locked="0"/>
    </xf>
    <xf numFmtId="9" fontId="27" fillId="0" borderId="0" xfId="1" applyFont="1" applyBorder="1" applyAlignment="1" applyProtection="1">
      <alignment horizontal="center" vertical="center"/>
      <protection locked="0"/>
    </xf>
    <xf numFmtId="3" fontId="27" fillId="0" borderId="86" xfId="0" applyNumberFormat="1" applyFont="1" applyBorder="1" applyAlignment="1" applyProtection="1">
      <alignment horizontal="center" vertical="center"/>
      <protection locked="0"/>
    </xf>
    <xf numFmtId="9" fontId="27" fillId="0" borderId="14" xfId="1" applyFont="1" applyBorder="1" applyAlignment="1" applyProtection="1">
      <alignment horizontal="center" vertical="center"/>
      <protection locked="0"/>
    </xf>
    <xf numFmtId="0" fontId="11" fillId="0" borderId="14" xfId="0" applyFont="1" applyFill="1" applyBorder="1" applyAlignment="1" applyProtection="1">
      <alignment horizontal="center" vertical="center"/>
      <protection locked="0"/>
    </xf>
    <xf numFmtId="0" fontId="2" fillId="0" borderId="82" xfId="0" applyFont="1" applyFill="1" applyBorder="1" applyAlignment="1" applyProtection="1">
      <alignment horizontal="center" vertical="center"/>
      <protection locked="0"/>
    </xf>
    <xf numFmtId="186" fontId="2" fillId="0" borderId="0" xfId="0" applyNumberFormat="1" applyFont="1" applyAlignment="1" applyProtection="1">
      <alignment horizontal="center" vertical="center"/>
      <protection locked="0"/>
    </xf>
    <xf numFmtId="3" fontId="27" fillId="3" borderId="0" xfId="0" applyNumberFormat="1" applyFont="1" applyFill="1" applyBorder="1" applyAlignment="1" applyProtection="1">
      <alignment horizontal="center" vertical="center" wrapText="1"/>
      <protection locked="0"/>
    </xf>
    <xf numFmtId="3" fontId="27" fillId="3" borderId="0" xfId="0" applyNumberFormat="1" applyFont="1" applyFill="1" applyBorder="1" applyAlignment="1" applyProtection="1">
      <alignment horizontal="center" vertical="center"/>
      <protection locked="0"/>
    </xf>
    <xf numFmtId="3" fontId="27" fillId="3" borderId="14" xfId="0" applyNumberFormat="1" applyFont="1" applyFill="1" applyBorder="1" applyAlignment="1" applyProtection="1">
      <alignment horizontal="center" vertical="center"/>
      <protection locked="0"/>
    </xf>
    <xf numFmtId="9" fontId="27" fillId="3" borderId="0" xfId="0" applyNumberFormat="1" applyFont="1" applyFill="1" applyBorder="1" applyAlignment="1" applyProtection="1">
      <alignment horizontal="center" vertical="center" wrapText="1"/>
      <protection locked="0"/>
    </xf>
    <xf numFmtId="9" fontId="27" fillId="3" borderId="0" xfId="0" applyNumberFormat="1" applyFont="1" applyFill="1" applyBorder="1" applyAlignment="1" applyProtection="1">
      <alignment horizontal="center" vertical="center"/>
      <protection locked="0"/>
    </xf>
    <xf numFmtId="9" fontId="27" fillId="3" borderId="14" xfId="0" applyNumberFormat="1" applyFont="1" applyFill="1" applyBorder="1" applyAlignment="1" applyProtection="1">
      <alignment horizontal="center" vertical="center"/>
      <protection locked="0"/>
    </xf>
    <xf numFmtId="0" fontId="27" fillId="3" borderId="13" xfId="0" applyFont="1" applyFill="1" applyBorder="1" applyAlignment="1" applyProtection="1">
      <alignment horizontal="center" vertical="center"/>
      <protection locked="0"/>
    </xf>
    <xf numFmtId="0" fontId="27" fillId="3" borderId="15" xfId="0" applyFont="1" applyFill="1" applyBorder="1" applyAlignment="1" applyProtection="1">
      <alignment horizontal="center" vertical="center"/>
      <protection locked="0"/>
    </xf>
    <xf numFmtId="0" fontId="11" fillId="0" borderId="0" xfId="61" applyFont="1"/>
    <xf numFmtId="0" fontId="11" fillId="0" borderId="0" xfId="61" applyFont="1" applyAlignment="1">
      <alignment horizontal="center" vertical="center"/>
    </xf>
    <xf numFmtId="0" fontId="11" fillId="0" borderId="0" xfId="61" applyFont="1" applyFill="1" applyAlignment="1">
      <alignment horizontal="center" vertical="center"/>
    </xf>
    <xf numFmtId="0" fontId="11" fillId="0" borderId="0" xfId="61" applyFont="1" applyFill="1"/>
    <xf numFmtId="164" fontId="2" fillId="7" borderId="0" xfId="0" applyNumberFormat="1" applyFont="1" applyFill="1" applyAlignment="1" applyProtection="1">
      <alignment horizontal="center" vertical="center" textRotation="90" wrapText="1"/>
    </xf>
    <xf numFmtId="0" fontId="4" fillId="0" borderId="32"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0" borderId="79" xfId="0" applyFont="1" applyBorder="1" applyAlignment="1" applyProtection="1">
      <alignment horizontal="center" vertical="center"/>
      <protection locked="0"/>
    </xf>
    <xf numFmtId="0" fontId="4" fillId="0" borderId="19" xfId="0" applyFont="1" applyBorder="1" applyAlignment="1" applyProtection="1">
      <alignment horizontal="center" vertical="center" wrapText="1"/>
      <protection locked="0"/>
    </xf>
    <xf numFmtId="0" fontId="4" fillId="0" borderId="32" xfId="0" applyFont="1" applyBorder="1" applyAlignment="1" applyProtection="1">
      <alignment horizontal="center" vertical="center"/>
      <protection locked="0"/>
    </xf>
    <xf numFmtId="0" fontId="4" fillId="0" borderId="84"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17" xfId="0" applyFont="1" applyBorder="1" applyAlignment="1" applyProtection="1">
      <alignment horizontal="center" vertical="center" wrapText="1"/>
      <protection locked="0"/>
    </xf>
    <xf numFmtId="0" fontId="4" fillId="0" borderId="98" xfId="0" applyFont="1" applyBorder="1" applyAlignment="1" applyProtection="1">
      <alignment horizontal="center" vertical="center" wrapText="1"/>
      <protection locked="0"/>
    </xf>
    <xf numFmtId="0" fontId="12" fillId="0" borderId="0" xfId="61" applyFont="1" applyFill="1" applyAlignment="1">
      <alignment horizontal="center" vertical="center"/>
    </xf>
    <xf numFmtId="0" fontId="14" fillId="0" borderId="0" xfId="61" applyFont="1" applyFill="1" applyBorder="1" applyAlignment="1" applyProtection="1">
      <alignment horizontal="right" vertical="center"/>
      <protection locked="0"/>
    </xf>
    <xf numFmtId="164" fontId="2" fillId="7" borderId="0" xfId="0" applyNumberFormat="1" applyFont="1" applyFill="1" applyAlignment="1" applyProtection="1">
      <alignment vertical="center" textRotation="90" wrapText="1"/>
    </xf>
    <xf numFmtId="0" fontId="46" fillId="7" borderId="0" xfId="67" applyFont="1" applyFill="1" applyAlignment="1">
      <alignment horizontal="center" vertical="center" wrapText="1"/>
    </xf>
    <xf numFmtId="0" fontId="46" fillId="7" borderId="0" xfId="67" applyFont="1" applyFill="1" applyAlignment="1">
      <alignment horizontal="center" vertical="center"/>
    </xf>
    <xf numFmtId="0" fontId="47" fillId="7" borderId="0" xfId="68" applyFont="1" applyFill="1" applyAlignment="1" applyProtection="1">
      <alignment horizontal="center" vertical="center" textRotation="90"/>
    </xf>
    <xf numFmtId="0" fontId="50" fillId="3" borderId="0" xfId="67" applyFont="1" applyFill="1" applyAlignment="1" applyProtection="1">
      <alignment horizontal="center" vertical="center" wrapText="1"/>
    </xf>
    <xf numFmtId="0" fontId="51" fillId="3" borderId="0" xfId="67" applyFont="1" applyFill="1" applyAlignment="1" applyProtection="1">
      <alignment horizontal="center" vertical="center" wrapText="1"/>
    </xf>
    <xf numFmtId="164" fontId="42" fillId="7" borderId="0" xfId="68" applyNumberFormat="1" applyFill="1" applyAlignment="1" applyProtection="1">
      <alignment horizontal="center" vertical="center" textRotation="90" wrapText="1"/>
    </xf>
    <xf numFmtId="164" fontId="2" fillId="7" borderId="0" xfId="0" applyNumberFormat="1" applyFont="1" applyFill="1" applyAlignment="1" applyProtection="1">
      <alignment horizontal="center" vertical="center" textRotation="90" wrapText="1"/>
    </xf>
    <xf numFmtId="0" fontId="2" fillId="0" borderId="35"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4" fillId="0" borderId="70" xfId="0" applyFont="1" applyBorder="1" applyAlignment="1" applyProtection="1">
      <alignment horizontal="center" vertical="center" wrapText="1"/>
      <protection locked="0"/>
    </xf>
    <xf numFmtId="0" fontId="4" fillId="0" borderId="32" xfId="0" applyFont="1" applyBorder="1" applyAlignment="1" applyProtection="1">
      <alignment horizontal="center" vertical="center" wrapText="1"/>
      <protection locked="0"/>
    </xf>
    <xf numFmtId="0" fontId="4" fillId="0" borderId="84"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12" fillId="0" borderId="85" xfId="0" applyFont="1" applyFill="1" applyBorder="1" applyAlignment="1" applyProtection="1">
      <alignment horizontal="center" vertical="center" wrapText="1"/>
      <protection locked="0"/>
    </xf>
    <xf numFmtId="0" fontId="12" fillId="0" borderId="73" xfId="0" applyFont="1" applyFill="1" applyBorder="1" applyAlignment="1" applyProtection="1">
      <alignment horizontal="center" vertical="center" wrapText="1"/>
      <protection locked="0"/>
    </xf>
    <xf numFmtId="0" fontId="12" fillId="0" borderId="70" xfId="0" applyFont="1" applyFill="1" applyBorder="1" applyAlignment="1" applyProtection="1">
      <alignment horizontal="center" vertical="center" wrapText="1"/>
      <protection locked="0"/>
    </xf>
    <xf numFmtId="0" fontId="12" fillId="0" borderId="32" xfId="0" applyFont="1" applyFill="1" applyBorder="1" applyAlignment="1" applyProtection="1">
      <alignment horizontal="center" vertical="center" wrapText="1"/>
      <protection locked="0"/>
    </xf>
    <xf numFmtId="0" fontId="12" fillId="0" borderId="84" xfId="0" applyFont="1" applyFill="1" applyBorder="1" applyAlignment="1" applyProtection="1">
      <alignment horizontal="center" vertical="center" wrapText="1"/>
      <protection locked="0"/>
    </xf>
    <xf numFmtId="0" fontId="12" fillId="0" borderId="19" xfId="0" applyFont="1" applyFill="1" applyBorder="1" applyAlignment="1" applyProtection="1">
      <alignment horizontal="center" vertical="center" wrapText="1"/>
      <protection locked="0"/>
    </xf>
    <xf numFmtId="0" fontId="4" fillId="0" borderId="36" xfId="0" applyFont="1" applyBorder="1" applyAlignment="1" applyProtection="1">
      <alignment horizontal="center" vertical="center"/>
      <protection locked="0"/>
    </xf>
    <xf numFmtId="0" fontId="4" fillId="0" borderId="79" xfId="0" applyFont="1" applyBorder="1" applyAlignment="1" applyProtection="1">
      <alignment horizontal="center" vertical="center"/>
      <protection locked="0"/>
    </xf>
    <xf numFmtId="0" fontId="4" fillId="0" borderId="19" xfId="0" applyFont="1" applyBorder="1" applyAlignment="1" applyProtection="1">
      <alignment horizontal="center" vertical="center" wrapText="1"/>
      <protection locked="0"/>
    </xf>
    <xf numFmtId="0" fontId="4" fillId="0" borderId="70" xfId="0" applyFont="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0" borderId="84"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16" xfId="0" applyFont="1" applyBorder="1" applyAlignment="1" applyProtection="1">
      <alignment horizontal="center" vertical="center" wrapText="1"/>
      <protection locked="0"/>
    </xf>
    <xf numFmtId="0" fontId="4" fillId="0" borderId="99"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4" fillId="0" borderId="98" xfId="0" applyFont="1" applyBorder="1" applyAlignment="1" applyProtection="1">
      <alignment horizontal="center" vertical="center" wrapText="1"/>
      <protection locked="0"/>
    </xf>
    <xf numFmtId="0" fontId="4" fillId="0" borderId="100" xfId="0" applyFont="1" applyBorder="1" applyAlignment="1" applyProtection="1">
      <alignment horizontal="center" vertical="center" wrapText="1"/>
      <protection locked="0"/>
    </xf>
    <xf numFmtId="3" fontId="27" fillId="0" borderId="0" xfId="0" applyNumberFormat="1"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1" fillId="0" borderId="13" xfId="0"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0" fontId="11" fillId="0" borderId="15"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11" fillId="0" borderId="77" xfId="0" applyFont="1" applyBorder="1" applyAlignment="1" applyProtection="1">
      <alignment horizontal="center" vertical="center" wrapText="1"/>
      <protection locked="0"/>
    </xf>
    <xf numFmtId="0" fontId="12" fillId="0" borderId="46"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wrapText="1"/>
      <protection locked="0"/>
    </xf>
    <xf numFmtId="0" fontId="12" fillId="0" borderId="98" xfId="0" applyFont="1" applyBorder="1" applyAlignment="1" applyProtection="1">
      <alignment horizontal="center" vertical="center" wrapText="1"/>
      <protection locked="0"/>
    </xf>
    <xf numFmtId="0" fontId="12" fillId="0" borderId="100" xfId="0" applyFont="1" applyBorder="1" applyAlignment="1" applyProtection="1">
      <alignment horizontal="center" vertical="center" wrapText="1"/>
      <protection locked="0"/>
    </xf>
    <xf numFmtId="0" fontId="11" fillId="0" borderId="13" xfId="0" applyFont="1" applyBorder="1" applyAlignment="1" applyProtection="1">
      <alignment horizontal="center" vertical="center"/>
      <protection locked="0"/>
    </xf>
    <xf numFmtId="0" fontId="12" fillId="0" borderId="36" xfId="0" applyFont="1" applyBorder="1" applyAlignment="1" applyProtection="1">
      <alignment horizontal="center" vertical="center" wrapText="1"/>
      <protection locked="0"/>
    </xf>
    <xf numFmtId="0" fontId="12" fillId="0" borderId="85" xfId="0" applyFont="1" applyBorder="1" applyAlignment="1" applyProtection="1">
      <alignment horizontal="center" vertical="center" wrapText="1"/>
      <protection locked="0"/>
    </xf>
    <xf numFmtId="0" fontId="12" fillId="0" borderId="70"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84"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0" fontId="12" fillId="0" borderId="79" xfId="0" applyFont="1" applyBorder="1" applyAlignment="1" applyProtection="1">
      <alignment horizontal="center" vertical="center" wrapText="1"/>
      <protection locked="0"/>
    </xf>
    <xf numFmtId="0" fontId="12" fillId="0" borderId="73" xfId="0" applyFont="1" applyBorder="1" applyAlignment="1" applyProtection="1">
      <alignment horizontal="center" vertical="center" wrapText="1"/>
      <protection locked="0"/>
    </xf>
    <xf numFmtId="9" fontId="15" fillId="0" borderId="74" xfId="1" applyNumberFormat="1" applyFont="1" applyBorder="1" applyAlignment="1" applyProtection="1">
      <alignment horizontal="center" vertical="center" wrapText="1"/>
      <protection locked="0"/>
    </xf>
    <xf numFmtId="9" fontId="15" fillId="0" borderId="26" xfId="1" applyNumberFormat="1" applyFont="1" applyBorder="1" applyAlignment="1" applyProtection="1">
      <alignment horizontal="center" vertical="center" wrapText="1"/>
      <protection locked="0"/>
    </xf>
    <xf numFmtId="9" fontId="15" fillId="0" borderId="27" xfId="1" applyNumberFormat="1" applyFont="1" applyBorder="1" applyAlignment="1" applyProtection="1">
      <alignment horizontal="center" vertical="center" wrapText="1"/>
      <protection locked="0"/>
    </xf>
    <xf numFmtId="0" fontId="12" fillId="0" borderId="76" xfId="0" applyFont="1" applyBorder="1" applyAlignment="1" applyProtection="1">
      <alignment horizontal="center" vertical="center" wrapText="1"/>
      <protection locked="0"/>
    </xf>
    <xf numFmtId="0" fontId="11" fillId="0" borderId="28" xfId="0" applyFont="1" applyBorder="1" applyAlignment="1" applyProtection="1">
      <alignment horizontal="left" vertical="center" wrapText="1"/>
      <protection locked="0"/>
    </xf>
    <xf numFmtId="3" fontId="11" fillId="0" borderId="23" xfId="0" applyNumberFormat="1" applyFont="1" applyBorder="1" applyAlignment="1" applyProtection="1">
      <alignment horizontal="center" vertical="center" wrapText="1"/>
      <protection locked="0"/>
    </xf>
    <xf numFmtId="9" fontId="11" fillId="0" borderId="35" xfId="1" applyNumberFormat="1" applyFont="1" applyBorder="1" applyAlignment="1" applyProtection="1">
      <alignment horizontal="center" vertical="center" wrapText="1"/>
      <protection locked="0"/>
    </xf>
    <xf numFmtId="9" fontId="11" fillId="0" borderId="0" xfId="1" applyNumberFormat="1" applyFont="1" applyBorder="1" applyAlignment="1" applyProtection="1">
      <alignment horizontal="center" vertical="center" wrapText="1"/>
      <protection locked="0"/>
    </xf>
    <xf numFmtId="9" fontId="11" fillId="0" borderId="7" xfId="1" applyNumberFormat="1" applyFont="1" applyBorder="1" applyAlignment="1" applyProtection="1">
      <alignment horizontal="center" vertical="center" wrapText="1"/>
      <protection locked="0"/>
    </xf>
    <xf numFmtId="3" fontId="11" fillId="0" borderId="13" xfId="0" applyNumberFormat="1" applyFont="1" applyBorder="1" applyAlignment="1" applyProtection="1">
      <alignment horizontal="center" vertical="center" wrapText="1"/>
      <protection locked="0"/>
    </xf>
    <xf numFmtId="0" fontId="11" fillId="0" borderId="78" xfId="0" applyFont="1" applyBorder="1" applyAlignment="1" applyProtection="1">
      <alignment horizontal="left" vertical="center" wrapText="1"/>
      <protection locked="0"/>
    </xf>
    <xf numFmtId="3" fontId="11" fillId="0" borderId="75" xfId="0" applyNumberFormat="1" applyFont="1" applyBorder="1" applyAlignment="1" applyProtection="1">
      <alignment horizontal="center" vertical="center" wrapText="1"/>
      <protection locked="0"/>
    </xf>
    <xf numFmtId="9" fontId="11" fillId="0" borderId="86" xfId="1" applyNumberFormat="1" applyFont="1" applyBorder="1" applyAlignment="1" applyProtection="1">
      <alignment horizontal="center" vertical="center" wrapText="1"/>
      <protection locked="0"/>
    </xf>
    <xf numFmtId="9" fontId="11" fillId="0" borderId="14" xfId="1" applyNumberFormat="1" applyFont="1" applyBorder="1" applyAlignment="1" applyProtection="1">
      <alignment horizontal="center" vertical="center" wrapText="1"/>
      <protection locked="0"/>
    </xf>
    <xf numFmtId="9" fontId="11" fillId="0" borderId="82" xfId="1" applyNumberFormat="1" applyFont="1" applyBorder="1" applyAlignment="1" applyProtection="1">
      <alignment horizontal="center" vertical="center" wrapText="1"/>
      <protection locked="0"/>
    </xf>
    <xf numFmtId="3" fontId="11" fillId="0" borderId="15" xfId="0" applyNumberFormat="1" applyFont="1" applyBorder="1" applyAlignment="1" applyProtection="1">
      <alignment horizontal="center" vertical="center" wrapText="1"/>
      <protection locked="0"/>
    </xf>
    <xf numFmtId="0" fontId="12" fillId="0" borderId="28" xfId="0" applyFont="1" applyBorder="1" applyAlignment="1" applyProtection="1">
      <alignment horizontal="right" vertical="center" wrapText="1"/>
      <protection locked="0"/>
    </xf>
    <xf numFmtId="3" fontId="12" fillId="0" borderId="23" xfId="0" applyNumberFormat="1" applyFont="1" applyBorder="1" applyAlignment="1" applyProtection="1">
      <alignment horizontal="center" vertical="center" wrapText="1"/>
      <protection locked="0"/>
    </xf>
    <xf numFmtId="9" fontId="12" fillId="0" borderId="35" xfId="1" applyNumberFormat="1" applyFont="1" applyBorder="1" applyAlignment="1" applyProtection="1">
      <alignment horizontal="center" vertical="center" wrapText="1"/>
      <protection locked="0"/>
    </xf>
    <xf numFmtId="9" fontId="12" fillId="0" borderId="0" xfId="1" applyNumberFormat="1" applyFont="1" applyBorder="1" applyAlignment="1" applyProtection="1">
      <alignment horizontal="center" vertical="center" wrapText="1"/>
      <protection locked="0"/>
    </xf>
    <xf numFmtId="9" fontId="12" fillId="0" borderId="7" xfId="1" applyNumberFormat="1" applyFont="1" applyBorder="1" applyAlignment="1" applyProtection="1">
      <alignment horizontal="center" vertical="center" wrapText="1"/>
      <protection locked="0"/>
    </xf>
    <xf numFmtId="3" fontId="12" fillId="0" borderId="13" xfId="0" applyNumberFormat="1" applyFont="1" applyBorder="1" applyAlignment="1" applyProtection="1">
      <alignment horizontal="center" vertical="center" wrapText="1"/>
      <protection locked="0"/>
    </xf>
    <xf numFmtId="0" fontId="11" fillId="0" borderId="80" xfId="0"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9" fontId="11" fillId="0" borderId="42" xfId="1" applyNumberFormat="1" applyFont="1" applyBorder="1" applyAlignment="1" applyProtection="1">
      <alignment horizontal="center" vertical="center" wrapText="1"/>
      <protection locked="0"/>
    </xf>
    <xf numFmtId="9" fontId="11" fillId="0" borderId="41" xfId="1" applyNumberFormat="1" applyFont="1" applyBorder="1" applyAlignment="1" applyProtection="1">
      <alignment horizontal="center" vertical="center" wrapText="1"/>
      <protection locked="0"/>
    </xf>
    <xf numFmtId="9" fontId="11" fillId="0" borderId="40" xfId="1" applyNumberFormat="1" applyFont="1" applyBorder="1" applyAlignment="1" applyProtection="1">
      <alignment horizontal="center" vertical="center" wrapText="1"/>
      <protection locked="0"/>
    </xf>
    <xf numFmtId="3" fontId="11" fillId="0" borderId="77" xfId="0" applyNumberFormat="1" applyFont="1" applyBorder="1" applyAlignment="1" applyProtection="1">
      <alignment horizontal="center" vertical="center" wrapText="1"/>
      <protection locked="0"/>
    </xf>
    <xf numFmtId="0" fontId="12" fillId="0" borderId="28" xfId="0"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74" xfId="0" applyFont="1" applyBorder="1" applyAlignment="1" applyProtection="1">
      <alignment horizontal="center" vertical="center" wrapText="1"/>
      <protection locked="0"/>
    </xf>
    <xf numFmtId="0" fontId="12" fillId="0" borderId="26" xfId="0" applyFont="1" applyBorder="1" applyAlignment="1" applyProtection="1">
      <alignment horizontal="center" vertical="center" wrapText="1"/>
      <protection locked="0"/>
    </xf>
    <xf numFmtId="0" fontId="12" fillId="0" borderId="27" xfId="0" applyFont="1" applyBorder="1" applyAlignment="1" applyProtection="1">
      <alignment horizontal="center" vertical="center" wrapText="1"/>
      <protection locked="0"/>
    </xf>
    <xf numFmtId="3" fontId="12" fillId="0" borderId="13" xfId="0" applyNumberFormat="1" applyFont="1" applyBorder="1" applyAlignment="1" applyProtection="1">
      <alignment horizontal="center" vertical="center" wrapText="1"/>
      <protection locked="0"/>
    </xf>
    <xf numFmtId="3" fontId="12" fillId="0" borderId="73" xfId="0" applyNumberFormat="1" applyFont="1" applyBorder="1" applyAlignment="1" applyProtection="1">
      <alignment horizontal="center" vertical="center" wrapText="1"/>
      <protection locked="0"/>
    </xf>
    <xf numFmtId="3" fontId="12" fillId="0" borderId="76" xfId="0" applyNumberFormat="1" applyFont="1" applyBorder="1" applyAlignment="1" applyProtection="1">
      <alignment horizontal="center" vertical="center" wrapText="1"/>
      <protection locked="0"/>
    </xf>
    <xf numFmtId="0" fontId="11" fillId="0" borderId="28" xfId="0" applyFont="1" applyFill="1" applyBorder="1" applyAlignment="1" applyProtection="1">
      <alignment horizontal="left" vertical="center" wrapText="1"/>
      <protection locked="0"/>
    </xf>
    <xf numFmtId="9" fontId="11" fillId="0" borderId="35" xfId="1" applyNumberFormat="1" applyFont="1" applyFill="1" applyBorder="1" applyAlignment="1" applyProtection="1">
      <alignment horizontal="center" vertical="center" wrapText="1"/>
      <protection locked="0"/>
    </xf>
    <xf numFmtId="9" fontId="11" fillId="0" borderId="0" xfId="1" applyNumberFormat="1" applyFont="1" applyFill="1" applyBorder="1" applyAlignment="1" applyProtection="1">
      <alignment horizontal="center" vertical="center" wrapText="1"/>
      <protection locked="0"/>
    </xf>
    <xf numFmtId="9" fontId="11" fillId="0" borderId="7" xfId="1" applyNumberFormat="1" applyFont="1" applyFill="1" applyBorder="1" applyAlignment="1" applyProtection="1">
      <alignment horizontal="center" vertical="center" wrapText="1"/>
      <protection locked="0"/>
    </xf>
    <xf numFmtId="3" fontId="11" fillId="0" borderId="13" xfId="0" applyNumberFormat="1" applyFont="1" applyFill="1" applyBorder="1" applyAlignment="1" applyProtection="1">
      <alignment horizontal="center" vertical="center" wrapText="1"/>
      <protection locked="0"/>
    </xf>
    <xf numFmtId="0" fontId="11" fillId="0" borderId="28" xfId="0" applyFont="1" applyBorder="1" applyAlignment="1" applyProtection="1">
      <alignment horizontal="center" vertical="center" wrapText="1"/>
      <protection locked="0"/>
    </xf>
    <xf numFmtId="0" fontId="12" fillId="0" borderId="29" xfId="0" applyFont="1" applyBorder="1" applyAlignment="1" applyProtection="1">
      <alignment horizontal="right" vertical="center" wrapText="1"/>
      <protection locked="0"/>
    </xf>
    <xf numFmtId="3" fontId="12" fillId="0" borderId="43" xfId="0" applyNumberFormat="1" applyFont="1" applyBorder="1" applyAlignment="1" applyProtection="1">
      <alignment horizontal="center" vertical="center" wrapText="1"/>
      <protection locked="0"/>
    </xf>
    <xf numFmtId="3" fontId="12" fillId="0" borderId="30" xfId="0" applyNumberFormat="1" applyFont="1" applyBorder="1" applyAlignment="1" applyProtection="1">
      <alignment horizontal="center" vertical="center" wrapText="1"/>
      <protection locked="0"/>
    </xf>
    <xf numFmtId="9" fontId="12" fillId="0" borderId="35" xfId="1" applyNumberFormat="1" applyFont="1" applyFill="1" applyBorder="1" applyAlignment="1" applyProtection="1">
      <alignment horizontal="center" vertical="center" wrapText="1"/>
      <protection locked="0"/>
    </xf>
    <xf numFmtId="9" fontId="12" fillId="0" borderId="0" xfId="1" applyNumberFormat="1" applyFont="1" applyFill="1" applyBorder="1" applyAlignment="1" applyProtection="1">
      <alignment horizontal="center" vertical="center" wrapText="1"/>
      <protection locked="0"/>
    </xf>
    <xf numFmtId="9" fontId="12" fillId="0" borderId="7" xfId="1" applyNumberFormat="1" applyFont="1" applyFill="1" applyBorder="1" applyAlignment="1" applyProtection="1">
      <alignment horizontal="center" vertical="center" wrapText="1"/>
      <protection locked="0"/>
    </xf>
    <xf numFmtId="9" fontId="12" fillId="0" borderId="87" xfId="1" applyNumberFormat="1" applyFont="1" applyFill="1" applyBorder="1" applyAlignment="1" applyProtection="1">
      <alignment horizontal="center" vertical="center" wrapText="1"/>
      <protection locked="0"/>
    </xf>
    <xf numFmtId="9" fontId="12" fillId="0" borderId="31" xfId="1" applyNumberFormat="1" applyFont="1" applyFill="1" applyBorder="1" applyAlignment="1" applyProtection="1">
      <alignment horizontal="center" vertical="center" wrapText="1"/>
      <protection locked="0"/>
    </xf>
    <xf numFmtId="9" fontId="12" fillId="0" borderId="83" xfId="1" applyNumberFormat="1" applyFont="1" applyFill="1" applyBorder="1" applyAlignment="1" applyProtection="1">
      <alignment horizontal="center" vertical="center" wrapText="1"/>
      <protection locked="0"/>
    </xf>
    <xf numFmtId="9" fontId="11" fillId="0" borderId="13" xfId="1"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9" fontId="11" fillId="0" borderId="15" xfId="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9" fontId="11" fillId="0" borderId="30" xfId="1" applyFont="1" applyBorder="1" applyAlignment="1" applyProtection="1">
      <alignment horizontal="center" vertical="center"/>
      <protection locked="0"/>
    </xf>
    <xf numFmtId="3" fontId="11" fillId="0" borderId="35" xfId="0" applyNumberFormat="1" applyFont="1" applyBorder="1" applyAlignment="1" applyProtection="1">
      <alignment horizontal="center" vertical="center" wrapText="1"/>
      <protection locked="0"/>
    </xf>
    <xf numFmtId="9" fontId="11" fillId="0" borderId="7" xfId="1" applyFont="1" applyBorder="1" applyAlignment="1" applyProtection="1">
      <alignment horizontal="center" vertical="center" wrapText="1"/>
      <protection locked="0"/>
    </xf>
    <xf numFmtId="3" fontId="11" fillId="0" borderId="0" xfId="0" applyNumberFormat="1" applyFont="1" applyBorder="1" applyAlignment="1" applyProtection="1">
      <alignment horizontal="center" vertical="center" wrapText="1"/>
      <protection locked="0"/>
    </xf>
    <xf numFmtId="9" fontId="11" fillId="0" borderId="13" xfId="1" applyFont="1" applyBorder="1" applyAlignment="1" applyProtection="1">
      <alignment horizontal="center" vertical="center" wrapText="1"/>
      <protection locked="0"/>
    </xf>
    <xf numFmtId="3" fontId="11" fillId="0" borderId="86" xfId="0" applyNumberFormat="1" applyFont="1" applyBorder="1" applyAlignment="1" applyProtection="1">
      <alignment horizontal="center" vertical="center" wrapText="1"/>
      <protection locked="0"/>
    </xf>
    <xf numFmtId="9" fontId="11" fillId="0" borderId="82" xfId="1" applyFont="1" applyBorder="1" applyAlignment="1" applyProtection="1">
      <alignment horizontal="center" vertical="center" wrapText="1"/>
      <protection locked="0"/>
    </xf>
    <xf numFmtId="3" fontId="11" fillId="0" borderId="14" xfId="0" applyNumberFormat="1" applyFont="1" applyBorder="1" applyAlignment="1" applyProtection="1">
      <alignment horizontal="center" vertical="center" wrapText="1"/>
      <protection locked="0"/>
    </xf>
    <xf numFmtId="9" fontId="11" fillId="0" borderId="15" xfId="1" applyFont="1" applyBorder="1" applyAlignment="1" applyProtection="1">
      <alignment horizontal="center" vertical="center" wrapText="1"/>
      <protection locked="0"/>
    </xf>
    <xf numFmtId="3" fontId="12" fillId="0" borderId="87" xfId="0" applyNumberFormat="1" applyFont="1" applyBorder="1" applyAlignment="1" applyProtection="1">
      <alignment horizontal="center" vertical="center" wrapText="1"/>
      <protection locked="0"/>
    </xf>
    <xf numFmtId="9" fontId="12" fillId="0" borderId="83" xfId="1" applyFont="1" applyBorder="1" applyAlignment="1" applyProtection="1">
      <alignment horizontal="center" vertical="center" wrapText="1"/>
      <protection locked="0"/>
    </xf>
    <xf numFmtId="9" fontId="12" fillId="0" borderId="30" xfId="1" applyFont="1" applyBorder="1" applyAlignment="1" applyProtection="1">
      <alignment horizontal="center" vertical="center" wrapText="1"/>
      <protection locked="0"/>
    </xf>
    <xf numFmtId="1" fontId="12" fillId="0" borderId="100" xfId="0" applyNumberFormat="1"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0" fontId="12" fillId="0" borderId="13" xfId="0" applyFont="1" applyBorder="1" applyAlignment="1" applyProtection="1">
      <alignment horizontal="center" vertical="center" wrapText="1"/>
      <protection locked="0"/>
    </xf>
    <xf numFmtId="182" fontId="2" fillId="0" borderId="23" xfId="0" applyNumberFormat="1" applyFont="1" applyFill="1" applyBorder="1" applyAlignment="1" applyProtection="1">
      <alignment horizontal="center" vertical="center"/>
      <protection locked="0"/>
    </xf>
    <xf numFmtId="182" fontId="2" fillId="0" borderId="0" xfId="0" applyNumberFormat="1" applyFont="1" applyBorder="1" applyAlignment="1" applyProtection="1">
      <alignment horizontal="center" vertical="center"/>
      <protection locked="0"/>
    </xf>
    <xf numFmtId="182" fontId="2" fillId="0" borderId="7" xfId="0" applyNumberFormat="1" applyFont="1" applyBorder="1" applyAlignment="1" applyProtection="1">
      <alignment horizontal="center" vertical="center"/>
      <protection locked="0"/>
    </xf>
    <xf numFmtId="182" fontId="2" fillId="0" borderId="13" xfId="0" applyNumberFormat="1" applyFont="1" applyBorder="1" applyAlignment="1" applyProtection="1">
      <alignment horizontal="center" vertical="center"/>
      <protection locked="0"/>
    </xf>
    <xf numFmtId="182" fontId="5" fillId="0" borderId="56" xfId="0" applyNumberFormat="1" applyFont="1" applyBorder="1" applyAlignment="1" applyProtection="1">
      <alignment horizontal="center" vertical="center"/>
      <protection locked="0"/>
    </xf>
    <xf numFmtId="165" fontId="33" fillId="0" borderId="23" xfId="1" applyNumberFormat="1" applyFont="1" applyBorder="1" applyAlignment="1" applyProtection="1">
      <alignment horizontal="center" vertical="center"/>
      <protection locked="0"/>
    </xf>
    <xf numFmtId="165" fontId="53" fillId="0" borderId="0" xfId="1" applyNumberFormat="1" applyFont="1" applyBorder="1" applyAlignment="1" applyProtection="1">
      <alignment horizontal="center" vertical="center"/>
      <protection locked="0"/>
    </xf>
    <xf numFmtId="165" fontId="53" fillId="0" borderId="7" xfId="1" applyNumberFormat="1" applyFont="1" applyBorder="1" applyAlignment="1" applyProtection="1">
      <alignment horizontal="center" vertical="center"/>
      <protection locked="0"/>
    </xf>
    <xf numFmtId="165" fontId="53" fillId="0" borderId="13" xfId="1" applyNumberFormat="1" applyFont="1" applyBorder="1" applyAlignment="1" applyProtection="1">
      <alignment horizontal="center" vertical="center"/>
      <protection locked="0"/>
    </xf>
    <xf numFmtId="0" fontId="34" fillId="0" borderId="13" xfId="0" applyFont="1" applyBorder="1" applyAlignment="1" applyProtection="1">
      <alignment horizontal="left" vertical="center"/>
      <protection locked="0"/>
    </xf>
    <xf numFmtId="182" fontId="2" fillId="0" borderId="23" xfId="0" applyNumberFormat="1" applyFont="1" applyBorder="1" applyAlignment="1" applyProtection="1">
      <alignment horizontal="center" vertical="center"/>
      <protection locked="0"/>
    </xf>
    <xf numFmtId="165" fontId="33" fillId="0" borderId="75" xfId="1" applyNumberFormat="1" applyFont="1" applyBorder="1" applyAlignment="1" applyProtection="1">
      <alignment horizontal="center" vertical="center"/>
      <protection locked="0"/>
    </xf>
    <xf numFmtId="165" fontId="53" fillId="0" borderId="14" xfId="1" applyNumberFormat="1" applyFont="1" applyBorder="1" applyAlignment="1" applyProtection="1">
      <alignment horizontal="center" vertical="center"/>
      <protection locked="0"/>
    </xf>
    <xf numFmtId="165" fontId="53" fillId="0" borderId="82" xfId="1" applyNumberFormat="1" applyFont="1" applyBorder="1" applyAlignment="1" applyProtection="1">
      <alignment horizontal="center" vertical="center"/>
      <protection locked="0"/>
    </xf>
    <xf numFmtId="165" fontId="53" fillId="0" borderId="15" xfId="1" applyNumberFormat="1" applyFont="1" applyBorder="1" applyAlignment="1" applyProtection="1">
      <alignment horizontal="center" vertical="center"/>
      <protection locked="0"/>
    </xf>
    <xf numFmtId="0" fontId="34" fillId="0" borderId="15" xfId="0" applyFont="1" applyBorder="1" applyAlignment="1" applyProtection="1">
      <alignment horizontal="left" vertical="center"/>
      <protection locked="0"/>
    </xf>
    <xf numFmtId="182" fontId="4" fillId="0" borderId="23" xfId="0" applyNumberFormat="1" applyFont="1" applyBorder="1" applyAlignment="1" applyProtection="1">
      <alignment horizontal="center" vertical="center"/>
      <protection locked="0"/>
    </xf>
    <xf numFmtId="182" fontId="4" fillId="0" borderId="0" xfId="0" applyNumberFormat="1" applyFont="1" applyBorder="1" applyAlignment="1" applyProtection="1">
      <alignment horizontal="center" vertical="center"/>
      <protection locked="0"/>
    </xf>
    <xf numFmtId="182" fontId="4" fillId="0" borderId="7" xfId="0" applyNumberFormat="1" applyFont="1" applyBorder="1" applyAlignment="1" applyProtection="1">
      <alignment horizontal="center" vertical="center"/>
      <protection locked="0"/>
    </xf>
    <xf numFmtId="182" fontId="4" fillId="0" borderId="13"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0" fontId="5" fillId="0" borderId="13" xfId="0" applyFont="1" applyBorder="1" applyAlignment="1" applyProtection="1">
      <alignment horizontal="left" vertical="center"/>
      <protection locked="0"/>
    </xf>
    <xf numFmtId="3" fontId="2" fillId="0" borderId="73" xfId="0" applyNumberFormat="1" applyFont="1" applyBorder="1" applyAlignment="1" applyProtection="1">
      <alignment horizontal="center" vertical="center"/>
      <protection locked="0"/>
    </xf>
    <xf numFmtId="3" fontId="2" fillId="0" borderId="98"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center" vertical="center"/>
      <protection locked="0"/>
    </xf>
    <xf numFmtId="3" fontId="2" fillId="0" borderId="100" xfId="0" applyNumberFormat="1" applyFont="1" applyBorder="1" applyAlignment="1" applyProtection="1">
      <alignment horizontal="center" vertical="center"/>
      <protection locked="0"/>
    </xf>
    <xf numFmtId="182" fontId="5" fillId="0" borderId="13" xfId="0" applyNumberFormat="1" applyFont="1" applyFill="1" applyBorder="1" applyAlignment="1" applyProtection="1">
      <alignment horizontal="center" vertical="center"/>
      <protection locked="0"/>
    </xf>
    <xf numFmtId="10" fontId="2" fillId="0" borderId="23" xfId="1" applyNumberFormat="1" applyFont="1" applyBorder="1" applyAlignment="1" applyProtection="1">
      <alignment horizontal="center" vertical="center"/>
      <protection locked="0"/>
    </xf>
    <xf numFmtId="9" fontId="2" fillId="0" borderId="23" xfId="1" applyFont="1" applyBorder="1" applyAlignment="1" applyProtection="1">
      <alignment horizontal="center" vertical="center"/>
      <protection locked="0"/>
    </xf>
    <xf numFmtId="10" fontId="33" fillId="0" borderId="23" xfId="1" applyNumberFormat="1" applyFont="1" applyBorder="1" applyAlignment="1" applyProtection="1">
      <alignment horizontal="center" vertical="center"/>
      <protection locked="0"/>
    </xf>
    <xf numFmtId="182" fontId="33" fillId="0" borderId="0" xfId="0" applyNumberFormat="1" applyFont="1" applyBorder="1" applyAlignment="1" applyProtection="1">
      <alignment horizontal="center" vertical="center"/>
      <protection locked="0"/>
    </xf>
    <xf numFmtId="182" fontId="33" fillId="0" borderId="7" xfId="0" applyNumberFormat="1" applyFont="1" applyBorder="1" applyAlignment="1" applyProtection="1">
      <alignment horizontal="center" vertical="center"/>
      <protection locked="0"/>
    </xf>
    <xf numFmtId="182" fontId="33" fillId="0" borderId="13" xfId="0" applyNumberFormat="1" applyFont="1" applyBorder="1" applyAlignment="1" applyProtection="1">
      <alignment horizontal="center" vertical="center"/>
      <protection locked="0"/>
    </xf>
    <xf numFmtId="182" fontId="34" fillId="0" borderId="13" xfId="0" applyNumberFormat="1" applyFont="1" applyBorder="1" applyAlignment="1" applyProtection="1">
      <alignment horizontal="center" vertical="center"/>
      <protection locked="0"/>
    </xf>
    <xf numFmtId="10" fontId="33" fillId="0" borderId="75" xfId="1" applyNumberFormat="1" applyFont="1" applyBorder="1" applyAlignment="1" applyProtection="1">
      <alignment horizontal="center" vertical="center"/>
      <protection locked="0"/>
    </xf>
    <xf numFmtId="182" fontId="34" fillId="0" borderId="39" xfId="0" applyNumberFormat="1" applyFont="1" applyBorder="1" applyAlignment="1" applyProtection="1">
      <alignment horizontal="center" vertical="center"/>
      <protection locked="0"/>
    </xf>
    <xf numFmtId="182" fontId="4" fillId="0" borderId="106" xfId="0" applyNumberFormat="1" applyFont="1" applyBorder="1" applyAlignment="1" applyProtection="1">
      <alignment horizontal="center" vertical="center"/>
      <protection locked="0"/>
    </xf>
    <xf numFmtId="182" fontId="4" fillId="0" borderId="102" xfId="0" applyNumberFormat="1" applyFont="1" applyBorder="1" applyAlignment="1" applyProtection="1">
      <alignment horizontal="center" vertical="center"/>
      <protection locked="0"/>
    </xf>
    <xf numFmtId="182" fontId="4" fillId="0" borderId="105" xfId="0" applyNumberFormat="1" applyFont="1" applyBorder="1" applyAlignment="1" applyProtection="1">
      <alignment horizontal="center" vertical="center"/>
      <protection locked="0"/>
    </xf>
    <xf numFmtId="182" fontId="4" fillId="0" borderId="101" xfId="0" applyNumberFormat="1" applyFont="1" applyBorder="1" applyAlignment="1" applyProtection="1">
      <alignment horizontal="center" vertical="center"/>
      <protection locked="0"/>
    </xf>
    <xf numFmtId="182" fontId="5" fillId="0" borderId="13" xfId="0" applyNumberFormat="1" applyFont="1" applyBorder="1" applyAlignment="1" applyProtection="1">
      <alignment horizontal="center" vertical="center"/>
      <protection locked="0"/>
    </xf>
    <xf numFmtId="10" fontId="2" fillId="0" borderId="23" xfId="0" applyNumberFormat="1" applyFont="1" applyBorder="1" applyAlignment="1" applyProtection="1">
      <alignment horizontal="center" vertical="center"/>
      <protection locked="0"/>
    </xf>
    <xf numFmtId="4" fontId="33" fillId="0" borderId="23" xfId="0" applyNumberFormat="1" applyFont="1" applyBorder="1" applyAlignment="1" applyProtection="1">
      <alignment horizontal="center" vertical="center"/>
      <protection locked="0"/>
    </xf>
    <xf numFmtId="4" fontId="33" fillId="0" borderId="0" xfId="0" applyNumberFormat="1" applyFont="1" applyBorder="1" applyAlignment="1" applyProtection="1">
      <alignment horizontal="center" vertical="center"/>
      <protection locked="0"/>
    </xf>
    <xf numFmtId="4" fontId="33" fillId="0" borderId="7" xfId="0" applyNumberFormat="1" applyFont="1" applyBorder="1" applyAlignment="1" applyProtection="1">
      <alignment horizontal="center" vertical="center"/>
      <protection locked="0"/>
    </xf>
    <xf numFmtId="4" fontId="33" fillId="0" borderId="13" xfId="0" applyNumberFormat="1" applyFont="1" applyBorder="1" applyAlignment="1" applyProtection="1">
      <alignment horizontal="center" vertical="center"/>
      <protection locked="0"/>
    </xf>
    <xf numFmtId="181" fontId="33" fillId="0" borderId="75" xfId="0" applyNumberFormat="1" applyFont="1" applyBorder="1" applyAlignment="1" applyProtection="1">
      <alignment horizontal="center" vertical="center"/>
      <protection locked="0"/>
    </xf>
    <xf numFmtId="181" fontId="33" fillId="0" borderId="14" xfId="0" applyNumberFormat="1" applyFont="1" applyBorder="1" applyAlignment="1" applyProtection="1">
      <alignment horizontal="center" vertical="center"/>
      <protection locked="0"/>
    </xf>
    <xf numFmtId="181" fontId="33" fillId="0" borderId="82" xfId="0" applyNumberFormat="1" applyFont="1" applyBorder="1" applyAlignment="1" applyProtection="1">
      <alignment horizontal="center" vertical="center"/>
      <protection locked="0"/>
    </xf>
    <xf numFmtId="181" fontId="33" fillId="0" borderId="15" xfId="0" applyNumberFormat="1" applyFont="1" applyBorder="1" applyAlignment="1" applyProtection="1">
      <alignment horizontal="center" vertical="center"/>
      <protection locked="0"/>
    </xf>
    <xf numFmtId="182" fontId="34" fillId="0" borderId="15" xfId="0" applyNumberFormat="1" applyFont="1" applyBorder="1" applyAlignment="1" applyProtection="1">
      <alignment horizontal="center" vertical="center"/>
      <protection locked="0"/>
    </xf>
    <xf numFmtId="182" fontId="4" fillId="0" borderId="43" xfId="0" applyNumberFormat="1" applyFont="1" applyBorder="1" applyAlignment="1" applyProtection="1">
      <alignment horizontal="center" vertical="center"/>
      <protection locked="0"/>
    </xf>
    <xf numFmtId="182" fontId="2" fillId="0" borderId="31" xfId="0" applyNumberFormat="1" applyFont="1" applyBorder="1" applyAlignment="1" applyProtection="1">
      <alignment horizontal="center" vertical="center"/>
      <protection locked="0"/>
    </xf>
    <xf numFmtId="182" fontId="2" fillId="0" borderId="83" xfId="0" applyNumberFormat="1" applyFont="1" applyBorder="1" applyAlignment="1" applyProtection="1">
      <alignment horizontal="center" vertical="center"/>
      <protection locked="0"/>
    </xf>
    <xf numFmtId="182" fontId="2" fillId="0" borderId="30" xfId="0" applyNumberFormat="1"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56" fillId="0" borderId="98" xfId="61" applyFont="1" applyFill="1" applyBorder="1" applyAlignment="1" applyProtection="1">
      <alignment horizontal="center" vertical="center"/>
      <protection locked="0"/>
    </xf>
    <xf numFmtId="0" fontId="43" fillId="0" borderId="98" xfId="61" applyFont="1" applyFill="1" applyBorder="1" applyAlignment="1" applyProtection="1">
      <alignment horizontal="center" vertical="center"/>
      <protection locked="0"/>
    </xf>
    <xf numFmtId="0" fontId="12" fillId="0" borderId="98" xfId="61" applyFont="1" applyFill="1" applyBorder="1" applyAlignment="1" applyProtection="1">
      <alignment horizontal="center" vertical="center"/>
      <protection locked="0"/>
    </xf>
    <xf numFmtId="0" fontId="55" fillId="0" borderId="0" xfId="61" applyFont="1" applyFill="1" applyAlignment="1" applyProtection="1">
      <alignment horizontal="center" vertical="center"/>
      <protection locked="0"/>
    </xf>
    <xf numFmtId="3" fontId="12" fillId="0" borderId="107" xfId="61" applyNumberFormat="1" applyFont="1" applyFill="1" applyBorder="1" applyAlignment="1" applyProtection="1">
      <alignment horizontal="center" vertical="center"/>
      <protection locked="0"/>
    </xf>
    <xf numFmtId="0" fontId="11" fillId="0" borderId="0" xfId="61" applyFont="1" applyFill="1" applyAlignment="1" applyProtection="1">
      <alignment horizontal="left" vertical="center"/>
      <protection locked="0"/>
    </xf>
    <xf numFmtId="0" fontId="11" fillId="0" borderId="0" xfId="0" applyFont="1" applyFill="1" applyProtection="1">
      <protection locked="0"/>
    </xf>
    <xf numFmtId="173" fontId="15" fillId="0" borderId="108" xfId="69" applyNumberFormat="1" applyFont="1" applyFill="1" applyBorder="1" applyAlignment="1" applyProtection="1">
      <alignment horizontal="center" vertical="center"/>
      <protection locked="0"/>
    </xf>
    <xf numFmtId="0" fontId="12" fillId="0" borderId="0" xfId="0" applyFont="1" applyFill="1" applyProtection="1">
      <protection locked="0"/>
    </xf>
    <xf numFmtId="0" fontId="45" fillId="0" borderId="108" xfId="69" applyFont="1" applyFill="1" applyBorder="1" applyAlignment="1" applyProtection="1">
      <alignment horizontal="center" vertical="center"/>
      <protection locked="0"/>
    </xf>
    <xf numFmtId="0" fontId="14" fillId="0" borderId="0" xfId="0" applyFont="1" applyFill="1" applyAlignment="1" applyProtection="1">
      <alignment horizontal="right" vertical="center"/>
      <protection locked="0"/>
    </xf>
    <xf numFmtId="165" fontId="27" fillId="0" borderId="108" xfId="1" applyNumberFormat="1" applyFont="1" applyFill="1" applyBorder="1" applyAlignment="1" applyProtection="1">
      <alignment horizontal="center" vertical="center"/>
      <protection locked="0"/>
    </xf>
    <xf numFmtId="165" fontId="11" fillId="0" borderId="108" xfId="1" applyNumberFormat="1" applyFont="1" applyFill="1" applyBorder="1" applyAlignment="1" applyProtection="1">
      <alignment horizontal="center" vertical="center"/>
      <protection locked="0"/>
    </xf>
    <xf numFmtId="9" fontId="27" fillId="0" borderId="108" xfId="1" applyNumberFormat="1" applyFont="1" applyFill="1" applyBorder="1" applyAlignment="1" applyProtection="1">
      <alignment horizontal="center" vertical="center"/>
      <protection locked="0"/>
    </xf>
    <xf numFmtId="10" fontId="27" fillId="0" borderId="108" xfId="1" applyNumberFormat="1" applyFont="1" applyFill="1" applyBorder="1" applyAlignment="1" applyProtection="1">
      <alignment horizontal="center" vertical="center"/>
      <protection locked="0"/>
    </xf>
    <xf numFmtId="10" fontId="45" fillId="0" borderId="108" xfId="1" applyNumberFormat="1" applyFont="1" applyFill="1" applyBorder="1" applyAlignment="1" applyProtection="1">
      <alignment horizontal="center" vertical="center"/>
      <protection locked="0"/>
    </xf>
    <xf numFmtId="10" fontId="27" fillId="0" borderId="108" xfId="69" applyNumberFormat="1" applyFont="1" applyFill="1" applyBorder="1" applyAlignment="1" applyProtection="1">
      <alignment horizontal="center" vertical="center"/>
      <protection locked="0"/>
    </xf>
    <xf numFmtId="10" fontId="27" fillId="0" borderId="39" xfId="69" applyNumberFormat="1" applyFont="1" applyFill="1" applyBorder="1" applyAlignment="1" applyProtection="1">
      <alignment horizontal="center" vertical="center"/>
      <protection locked="0"/>
    </xf>
    <xf numFmtId="10" fontId="45" fillId="0" borderId="108" xfId="69" applyNumberFormat="1" applyFont="1" applyFill="1" applyBorder="1" applyAlignment="1" applyProtection="1">
      <alignment horizontal="center" vertical="center"/>
      <protection locked="0"/>
    </xf>
    <xf numFmtId="10" fontId="27" fillId="0" borderId="108" xfId="0" applyNumberFormat="1" applyFont="1" applyFill="1" applyBorder="1" applyAlignment="1" applyProtection="1">
      <alignment horizontal="center" vertical="center"/>
      <protection locked="0"/>
    </xf>
    <xf numFmtId="0" fontId="14" fillId="0" borderId="0" xfId="0" applyFont="1" applyFill="1" applyAlignment="1" applyProtection="1">
      <alignment horizontal="right"/>
      <protection locked="0"/>
    </xf>
    <xf numFmtId="10" fontId="45" fillId="0" borderId="109" xfId="69" applyNumberFormat="1" applyFont="1" applyFill="1" applyBorder="1" applyAlignment="1" applyProtection="1">
      <alignment horizontal="center" vertical="center"/>
      <protection locked="0"/>
    </xf>
    <xf numFmtId="10" fontId="46" fillId="0" borderId="108" xfId="1" applyNumberFormat="1" applyFont="1" applyFill="1" applyBorder="1" applyAlignment="1" applyProtection="1">
      <alignment horizontal="center" vertical="center"/>
      <protection locked="0"/>
    </xf>
    <xf numFmtId="0" fontId="27" fillId="0" borderId="108" xfId="69" applyFont="1" applyFill="1" applyBorder="1" applyAlignment="1" applyProtection="1">
      <alignment horizontal="center" vertical="center"/>
      <protection locked="0"/>
    </xf>
    <xf numFmtId="0" fontId="15" fillId="0" borderId="0" xfId="0" applyFont="1" applyFill="1" applyAlignment="1" applyProtection="1">
      <alignment horizontal="right" vertical="center"/>
      <protection locked="0"/>
    </xf>
    <xf numFmtId="3" fontId="27" fillId="0" borderId="108" xfId="0" applyNumberFormat="1" applyFont="1" applyFill="1" applyBorder="1" applyAlignment="1" applyProtection="1">
      <alignment horizontal="center" vertical="center"/>
      <protection locked="0"/>
    </xf>
    <xf numFmtId="0" fontId="15" fillId="0" borderId="0" xfId="0" applyFont="1" applyFill="1" applyAlignment="1" applyProtection="1">
      <alignment horizontal="right"/>
      <protection locked="0"/>
    </xf>
    <xf numFmtId="3" fontId="27" fillId="0" borderId="108" xfId="69" applyNumberFormat="1" applyFont="1" applyFill="1" applyBorder="1" applyAlignment="1" applyProtection="1">
      <alignment horizontal="center" vertical="center"/>
      <protection locked="0"/>
    </xf>
    <xf numFmtId="0" fontId="12" fillId="0" borderId="0" xfId="0" applyFont="1" applyFill="1" applyAlignment="1" applyProtection="1">
      <alignment horizontal="left" vertical="center"/>
      <protection locked="0"/>
    </xf>
    <xf numFmtId="0" fontId="27" fillId="0" borderId="108" xfId="61" applyFont="1" applyFill="1" applyBorder="1" applyAlignment="1" applyProtection="1">
      <alignment horizontal="center" vertical="center"/>
      <protection locked="0"/>
    </xf>
    <xf numFmtId="9" fontId="27" fillId="0" borderId="110" xfId="61" applyNumberFormat="1" applyFont="1" applyFill="1" applyBorder="1" applyAlignment="1" applyProtection="1">
      <alignment horizontal="center" vertical="center"/>
      <protection locked="0"/>
    </xf>
    <xf numFmtId="165" fontId="14" fillId="0" borderId="0" xfId="61" applyNumberFormat="1" applyFont="1" applyFill="1" applyAlignment="1" applyProtection="1">
      <alignment horizontal="center" vertical="center"/>
      <protection locked="0"/>
    </xf>
    <xf numFmtId="165" fontId="11" fillId="0" borderId="0" xfId="61" applyNumberFormat="1" applyFont="1" applyFill="1" applyAlignment="1" applyProtection="1">
      <alignment horizontal="center" vertical="center"/>
      <protection locked="0"/>
    </xf>
    <xf numFmtId="177" fontId="27" fillId="0" borderId="0" xfId="61" applyNumberFormat="1" applyFont="1" applyFill="1" applyAlignment="1" applyProtection="1">
      <alignment horizontal="center" vertical="center"/>
      <protection locked="0"/>
    </xf>
    <xf numFmtId="177" fontId="11" fillId="0" borderId="0" xfId="61" applyNumberFormat="1" applyFont="1" applyFill="1" applyAlignment="1" applyProtection="1">
      <alignment horizontal="center" vertical="center"/>
      <protection locked="0"/>
    </xf>
    <xf numFmtId="9" fontId="11" fillId="0" borderId="0" xfId="61" applyNumberFormat="1" applyFont="1" applyFill="1" applyAlignment="1" applyProtection="1">
      <alignment horizontal="center" vertical="center"/>
      <protection locked="0"/>
    </xf>
    <xf numFmtId="0" fontId="11" fillId="0" borderId="0" xfId="61" applyFont="1" applyAlignment="1" applyProtection="1">
      <alignment horizontal="center" vertical="center"/>
      <protection locked="0"/>
    </xf>
    <xf numFmtId="0" fontId="14" fillId="0" borderId="0" xfId="61" applyFont="1" applyFill="1" applyProtection="1">
      <protection locked="0"/>
    </xf>
    <xf numFmtId="177" fontId="28" fillId="0" borderId="0" xfId="61" applyNumberFormat="1" applyFont="1" applyFill="1" applyAlignment="1" applyProtection="1">
      <alignment horizontal="center" vertical="center"/>
      <protection locked="0"/>
    </xf>
    <xf numFmtId="177" fontId="14" fillId="0" borderId="0" xfId="61" applyNumberFormat="1" applyFont="1" applyFill="1" applyAlignment="1" applyProtection="1">
      <alignment horizontal="center" vertical="center"/>
      <protection locked="0"/>
    </xf>
    <xf numFmtId="165" fontId="27" fillId="0" borderId="0" xfId="61" applyNumberFormat="1" applyFont="1" applyFill="1" applyAlignment="1" applyProtection="1">
      <alignment horizontal="center" vertical="center"/>
      <protection locked="0"/>
    </xf>
    <xf numFmtId="0" fontId="55" fillId="0" borderId="0" xfId="61" applyFont="1" applyFill="1" applyProtection="1">
      <protection locked="0"/>
    </xf>
    <xf numFmtId="9" fontId="27" fillId="0" borderId="0" xfId="61" applyNumberFormat="1" applyFont="1" applyFill="1" applyAlignment="1" applyProtection="1">
      <alignment horizontal="center" vertical="center"/>
      <protection locked="0"/>
    </xf>
    <xf numFmtId="0" fontId="12" fillId="0" borderId="14" xfId="61" applyFont="1" applyFill="1" applyBorder="1" applyProtection="1">
      <protection locked="0"/>
    </xf>
    <xf numFmtId="0" fontId="11" fillId="0" borderId="14" xfId="61" applyFont="1" applyBorder="1" applyProtection="1">
      <protection locked="0"/>
    </xf>
    <xf numFmtId="0" fontId="11" fillId="0" borderId="14" xfId="61" applyFont="1" applyFill="1" applyBorder="1" applyAlignment="1" applyProtection="1">
      <alignment horizontal="center" vertical="center" wrapText="1"/>
      <protection locked="0"/>
    </xf>
    <xf numFmtId="0" fontId="11" fillId="0" borderId="82" xfId="61" applyFont="1" applyFill="1" applyBorder="1" applyAlignment="1" applyProtection="1">
      <alignment horizontal="center" vertical="center"/>
      <protection locked="0"/>
    </xf>
    <xf numFmtId="0" fontId="0" fillId="0" borderId="0" xfId="0" applyFill="1" applyBorder="1" applyProtection="1">
      <protection locked="0"/>
    </xf>
    <xf numFmtId="0" fontId="0" fillId="0" borderId="0" xfId="0" applyFill="1" applyProtection="1">
      <protection locked="0"/>
    </xf>
    <xf numFmtId="14" fontId="0" fillId="0" borderId="0" xfId="0" applyNumberFormat="1" applyFill="1" applyProtection="1">
      <protection locked="0"/>
    </xf>
    <xf numFmtId="3" fontId="11" fillId="0" borderId="0" xfId="61" applyNumberFormat="1" applyFont="1" applyFill="1" applyAlignment="1" applyProtection="1">
      <alignment horizontal="center" vertical="center"/>
      <protection locked="0"/>
    </xf>
    <xf numFmtId="167" fontId="11" fillId="0" borderId="7" xfId="61" applyNumberFormat="1" applyFont="1" applyFill="1" applyBorder="1" applyAlignment="1" applyProtection="1">
      <alignment horizontal="center" vertical="center"/>
      <protection locked="0"/>
    </xf>
    <xf numFmtId="167" fontId="27" fillId="0" borderId="35" xfId="61" applyNumberFormat="1" applyFont="1" applyFill="1" applyBorder="1" applyAlignment="1" applyProtection="1">
      <alignment horizontal="center" vertical="center"/>
      <protection locked="0"/>
    </xf>
    <xf numFmtId="14" fontId="57" fillId="0" borderId="0" xfId="0" applyNumberFormat="1" applyFont="1" applyFill="1" applyBorder="1" applyAlignment="1" applyProtection="1">
      <alignment horizontal="center" vertical="center"/>
      <protection locked="0"/>
    </xf>
    <xf numFmtId="167" fontId="11" fillId="0" borderId="35" xfId="61" applyNumberFormat="1" applyFont="1" applyFill="1" applyBorder="1" applyAlignment="1" applyProtection="1">
      <alignment horizontal="center" vertical="center"/>
      <protection locked="0"/>
    </xf>
    <xf numFmtId="14" fontId="14" fillId="0" borderId="0" xfId="0" applyNumberFormat="1" applyFont="1" applyFill="1" applyBorder="1" applyAlignment="1" applyProtection="1">
      <alignment horizontal="center" vertical="center"/>
      <protection locked="0"/>
    </xf>
    <xf numFmtId="0" fontId="58" fillId="0" borderId="0" xfId="0" applyFont="1" applyFill="1" applyBorder="1" applyProtection="1">
      <protection locked="0"/>
    </xf>
    <xf numFmtId="0" fontId="14" fillId="0" borderId="98" xfId="61" applyFont="1" applyFill="1" applyBorder="1" applyAlignment="1" applyProtection="1">
      <alignment horizontal="right" vertical="center"/>
      <protection locked="0"/>
    </xf>
    <xf numFmtId="3" fontId="12" fillId="0" borderId="41" xfId="61" applyNumberFormat="1" applyFont="1" applyFill="1" applyBorder="1" applyAlignment="1" applyProtection="1">
      <alignment horizontal="center" vertical="center"/>
      <protection locked="0"/>
    </xf>
    <xf numFmtId="167" fontId="12" fillId="0" borderId="41" xfId="61" applyNumberFormat="1" applyFont="1" applyFill="1" applyBorder="1" applyAlignment="1" applyProtection="1">
      <alignment horizontal="center" vertical="center"/>
      <protection locked="0"/>
    </xf>
    <xf numFmtId="167" fontId="12" fillId="0" borderId="40" xfId="61" applyNumberFormat="1" applyFont="1" applyFill="1" applyBorder="1" applyAlignment="1" applyProtection="1">
      <alignment horizontal="center" vertical="center"/>
      <protection locked="0"/>
    </xf>
    <xf numFmtId="167" fontId="11" fillId="0" borderId="42" xfId="61" applyNumberFormat="1" applyFont="1" applyFill="1" applyBorder="1" applyAlignment="1" applyProtection="1">
      <alignment horizontal="center" vertical="center"/>
      <protection locked="0"/>
    </xf>
    <xf numFmtId="0" fontId="57" fillId="0" borderId="0" xfId="0" applyFont="1" applyFill="1" applyProtection="1">
      <protection locked="0"/>
    </xf>
    <xf numFmtId="0" fontId="2" fillId="0" borderId="0" xfId="0" applyFont="1" applyFill="1" applyProtection="1">
      <protection locked="0"/>
    </xf>
    <xf numFmtId="165" fontId="11" fillId="0" borderId="0" xfId="1" applyNumberFormat="1" applyFont="1" applyFill="1" applyProtection="1">
      <protection locked="0"/>
    </xf>
    <xf numFmtId="9" fontId="59" fillId="0" borderId="0" xfId="62" applyFont="1" applyFill="1" applyBorder="1" applyAlignment="1" applyProtection="1">
      <alignment horizontal="center" vertical="center"/>
      <protection locked="0"/>
    </xf>
    <xf numFmtId="3" fontId="54" fillId="0" borderId="0" xfId="61" applyNumberFormat="1" applyFont="1" applyFill="1" applyAlignment="1" applyProtection="1">
      <alignment horizontal="center" vertical="center"/>
      <protection locked="0"/>
    </xf>
    <xf numFmtId="5" fontId="11" fillId="0" borderId="0" xfId="61" applyNumberFormat="1" applyFont="1" applyFill="1" applyAlignment="1" applyProtection="1">
      <alignment horizontal="center" vertical="center"/>
      <protection locked="0"/>
    </xf>
    <xf numFmtId="5" fontId="11" fillId="0" borderId="0" xfId="61" applyNumberFormat="1" applyFont="1" applyFill="1" applyBorder="1" applyAlignment="1" applyProtection="1">
      <alignment horizontal="center" vertical="center"/>
      <protection locked="0"/>
    </xf>
    <xf numFmtId="5" fontId="11" fillId="8" borderId="0" xfId="61" applyNumberFormat="1" applyFont="1" applyFill="1" applyAlignment="1" applyProtection="1">
      <alignment horizontal="center" vertical="center"/>
      <protection locked="0"/>
    </xf>
    <xf numFmtId="5" fontId="12" fillId="0" borderId="0" xfId="61" applyNumberFormat="1" applyFont="1" applyFill="1" applyAlignment="1" applyProtection="1">
      <alignment horizontal="center" vertical="center"/>
      <protection locked="0"/>
    </xf>
    <xf numFmtId="5" fontId="12" fillId="0" borderId="41" xfId="61" applyNumberFormat="1" applyFont="1" applyFill="1" applyBorder="1" applyAlignment="1" applyProtection="1">
      <alignment horizontal="center" vertical="center"/>
      <protection locked="0"/>
    </xf>
    <xf numFmtId="0" fontId="60" fillId="0" borderId="0" xfId="61" applyFont="1" applyFill="1" applyAlignment="1" applyProtection="1">
      <alignment horizontal="center" vertical="center"/>
      <protection locked="0"/>
    </xf>
    <xf numFmtId="9" fontId="24" fillId="0" borderId="0" xfId="61" applyNumberFormat="1" applyFont="1" applyFill="1" applyProtection="1">
      <protection locked="0"/>
    </xf>
    <xf numFmtId="0" fontId="14" fillId="0" borderId="0" xfId="61" applyFont="1" applyFill="1" applyBorder="1" applyAlignment="1" applyProtection="1">
      <alignment horizontal="right"/>
      <protection locked="0"/>
    </xf>
    <xf numFmtId="9" fontId="27" fillId="8" borderId="0" xfId="62" applyFont="1" applyFill="1" applyAlignment="1" applyProtection="1">
      <alignment horizontal="center" vertical="center"/>
      <protection locked="0"/>
    </xf>
    <xf numFmtId="9" fontId="27" fillId="0" borderId="0" xfId="62" applyFont="1" applyFill="1" applyAlignment="1" applyProtection="1">
      <alignment horizontal="center" vertical="center"/>
      <protection locked="0"/>
    </xf>
    <xf numFmtId="14" fontId="14" fillId="0" borderId="0" xfId="61" applyNumberFormat="1" applyFont="1" applyFill="1" applyAlignment="1" applyProtection="1">
      <alignment horizontal="center" vertical="center"/>
      <protection locked="0"/>
    </xf>
    <xf numFmtId="9" fontId="11" fillId="0" borderId="0" xfId="61" applyNumberFormat="1" applyFont="1" applyFill="1" applyProtection="1">
      <protection locked="0"/>
    </xf>
    <xf numFmtId="14" fontId="11" fillId="0" borderId="0" xfId="61" applyNumberFormat="1" applyFont="1" applyFill="1" applyAlignment="1" applyProtection="1">
      <alignment horizontal="center" vertical="center"/>
      <protection locked="0"/>
    </xf>
    <xf numFmtId="0" fontId="14" fillId="0" borderId="98" xfId="61" applyFont="1" applyFill="1" applyBorder="1" applyAlignment="1" applyProtection="1">
      <alignment horizontal="right"/>
      <protection locked="0"/>
    </xf>
    <xf numFmtId="0" fontId="11" fillId="0" borderId="0" xfId="61" applyFont="1" applyProtection="1">
      <protection locked="0"/>
    </xf>
    <xf numFmtId="5" fontId="60" fillId="0" borderId="0" xfId="61" applyNumberFormat="1" applyFont="1" applyFill="1" applyBorder="1" applyAlignment="1" applyProtection="1">
      <alignment horizontal="center" vertical="center"/>
      <protection locked="0"/>
    </xf>
    <xf numFmtId="5" fontId="55" fillId="0" borderId="0" xfId="61" applyNumberFormat="1" applyFont="1" applyFill="1" applyBorder="1" applyAlignment="1" applyProtection="1">
      <alignment horizontal="center" vertical="center"/>
      <protection locked="0"/>
    </xf>
    <xf numFmtId="0" fontId="14" fillId="0" borderId="0" xfId="61" applyFont="1" applyFill="1" applyAlignment="1" applyProtection="1">
      <alignment horizontal="right" vertical="center"/>
      <protection locked="0"/>
    </xf>
    <xf numFmtId="0" fontId="55" fillId="0" borderId="98" xfId="61" applyFont="1" applyFill="1" applyBorder="1" applyAlignment="1" applyProtection="1">
      <alignment horizontal="center" vertical="center"/>
      <protection locked="0"/>
    </xf>
    <xf numFmtId="5" fontId="11" fillId="0" borderId="14" xfId="61" applyNumberFormat="1" applyFont="1" applyFill="1" applyBorder="1" applyAlignment="1" applyProtection="1">
      <alignment horizontal="center" vertical="center"/>
      <protection locked="0"/>
    </xf>
    <xf numFmtId="167" fontId="11" fillId="0" borderId="0" xfId="61" applyNumberFormat="1" applyFont="1" applyFill="1" applyAlignment="1" applyProtection="1">
      <alignment horizontal="center" vertical="center"/>
      <protection locked="0"/>
    </xf>
    <xf numFmtId="5" fontId="11" fillId="0" borderId="98" xfId="61" applyNumberFormat="1" applyFont="1" applyFill="1" applyBorder="1" applyAlignment="1" applyProtection="1">
      <alignment horizontal="center" vertical="center"/>
      <protection locked="0"/>
    </xf>
    <xf numFmtId="178" fontId="11" fillId="0" borderId="0" xfId="61" applyNumberFormat="1" applyFont="1" applyFill="1" applyAlignment="1" applyProtection="1">
      <alignment horizontal="center" vertical="center"/>
      <protection locked="0"/>
    </xf>
    <xf numFmtId="0" fontId="11" fillId="8" borderId="0" xfId="61" applyFont="1" applyFill="1" applyProtection="1">
      <protection locked="0"/>
    </xf>
    <xf numFmtId="5" fontId="27" fillId="0" borderId="0" xfId="61" applyNumberFormat="1" applyFont="1" applyFill="1" applyAlignment="1" applyProtection="1">
      <alignment horizontal="center" vertical="center"/>
      <protection locked="0"/>
    </xf>
    <xf numFmtId="0" fontId="12" fillId="0" borderId="0" xfId="61" applyFont="1" applyProtection="1">
      <protection locked="0"/>
    </xf>
    <xf numFmtId="5" fontId="12" fillId="0" borderId="0" xfId="61" applyNumberFormat="1" applyFont="1" applyAlignment="1" applyProtection="1">
      <alignment horizontal="center" vertical="center"/>
      <protection locked="0"/>
    </xf>
    <xf numFmtId="10" fontId="11" fillId="0" borderId="0" xfId="61" applyNumberFormat="1" applyFont="1" applyFill="1" applyAlignment="1" applyProtection="1">
      <alignment horizontal="center" vertical="center"/>
      <protection locked="0"/>
    </xf>
    <xf numFmtId="0" fontId="28" fillId="0" borderId="0" xfId="61" applyFont="1" applyFill="1" applyAlignment="1" applyProtection="1">
      <alignment horizontal="center" vertical="center"/>
      <protection locked="0"/>
    </xf>
    <xf numFmtId="10" fontId="14" fillId="0" borderId="0" xfId="61" applyNumberFormat="1" applyFont="1" applyFill="1" applyAlignment="1" applyProtection="1">
      <alignment horizontal="center" vertical="center"/>
      <protection locked="0"/>
    </xf>
    <xf numFmtId="178" fontId="14" fillId="0" borderId="0" xfId="61" applyNumberFormat="1" applyFont="1" applyFill="1" applyAlignment="1" applyProtection="1">
      <alignment horizontal="center" vertical="center"/>
      <protection locked="0"/>
    </xf>
    <xf numFmtId="5" fontId="12" fillId="0" borderId="98" xfId="61" applyNumberFormat="1" applyFont="1" applyFill="1" applyBorder="1" applyAlignment="1" applyProtection="1">
      <alignment horizontal="center" vertical="center"/>
      <protection locked="0"/>
    </xf>
    <xf numFmtId="167" fontId="12" fillId="0" borderId="0" xfId="61" applyNumberFormat="1" applyFont="1" applyFill="1" applyAlignment="1" applyProtection="1">
      <alignment horizontal="center" vertical="center"/>
      <protection locked="0"/>
    </xf>
    <xf numFmtId="0" fontId="11" fillId="0" borderId="16" xfId="61" applyFont="1" applyFill="1" applyBorder="1" applyProtection="1">
      <protection locked="0"/>
    </xf>
    <xf numFmtId="0" fontId="11" fillId="0" borderId="17" xfId="61" applyFont="1" applyFill="1" applyBorder="1" applyProtection="1">
      <protection locked="0"/>
    </xf>
    <xf numFmtId="0" fontId="11" fillId="0" borderId="17" xfId="61" applyFont="1" applyFill="1" applyBorder="1" applyAlignment="1" applyProtection="1">
      <alignment horizontal="center" vertical="center"/>
      <protection locked="0"/>
    </xf>
    <xf numFmtId="167" fontId="11" fillId="0" borderId="18" xfId="61" applyNumberFormat="1" applyFont="1" applyFill="1" applyBorder="1" applyAlignment="1" applyProtection="1">
      <alignment horizontal="center" vertical="center"/>
      <protection locked="0"/>
    </xf>
    <xf numFmtId="165" fontId="14" fillId="0" borderId="0" xfId="62" applyNumberFormat="1" applyFont="1" applyFill="1" applyBorder="1" applyAlignment="1" applyProtection="1">
      <alignment horizontal="center" vertical="center"/>
      <protection locked="0"/>
    </xf>
    <xf numFmtId="167" fontId="11" fillId="0" borderId="0" xfId="1" applyNumberFormat="1" applyFont="1" applyFill="1" applyBorder="1" applyAlignment="1" applyProtection="1">
      <alignment horizontal="center" vertical="center"/>
      <protection locked="0"/>
    </xf>
    <xf numFmtId="0" fontId="29" fillId="0" borderId="12" xfId="61" applyFont="1" applyFill="1" applyBorder="1" applyProtection="1">
      <protection locked="0"/>
    </xf>
    <xf numFmtId="0" fontId="29" fillId="0" borderId="0" xfId="61" applyFont="1" applyFill="1" applyBorder="1" applyProtection="1">
      <protection locked="0"/>
    </xf>
    <xf numFmtId="0" fontId="29" fillId="0" borderId="0" xfId="61" applyFont="1" applyFill="1" applyBorder="1" applyAlignment="1" applyProtection="1">
      <alignment horizontal="center" vertical="center"/>
      <protection locked="0"/>
    </xf>
    <xf numFmtId="167" fontId="29" fillId="0" borderId="13" xfId="61" applyNumberFormat="1" applyFont="1" applyFill="1" applyBorder="1" applyAlignment="1" applyProtection="1">
      <alignment horizontal="center" vertical="center"/>
      <protection locked="0"/>
    </xf>
    <xf numFmtId="167" fontId="12" fillId="0" borderId="0" xfId="61" applyNumberFormat="1" applyFont="1" applyFill="1" applyAlignment="1" applyProtection="1">
      <alignment horizontal="right" vertical="center"/>
      <protection locked="0"/>
    </xf>
    <xf numFmtId="167" fontId="11" fillId="0" borderId="0" xfId="61" applyNumberFormat="1" applyFont="1" applyFill="1" applyAlignment="1" applyProtection="1">
      <alignment horizontal="left" vertical="center"/>
      <protection locked="0"/>
    </xf>
    <xf numFmtId="167" fontId="11" fillId="0" borderId="30" xfId="61" applyNumberFormat="1" applyFont="1" applyFill="1" applyBorder="1" applyAlignment="1" applyProtection="1">
      <alignment horizontal="center" vertical="center"/>
      <protection locked="0"/>
    </xf>
    <xf numFmtId="3" fontId="11" fillId="0" borderId="13" xfId="0" applyNumberFormat="1" applyFont="1" applyFill="1" applyBorder="1" applyAlignment="1" applyProtection="1">
      <alignment horizontal="center" vertical="center"/>
      <protection locked="0"/>
    </xf>
    <xf numFmtId="3" fontId="11" fillId="0" borderId="15" xfId="0" applyNumberFormat="1" applyFont="1" applyFill="1" applyBorder="1" applyAlignment="1" applyProtection="1">
      <alignment horizontal="center" vertical="center"/>
      <protection locked="0"/>
    </xf>
    <xf numFmtId="3" fontId="11" fillId="0" borderId="52" xfId="0" applyNumberFormat="1" applyFont="1" applyFill="1" applyBorder="1" applyAlignment="1" applyProtection="1">
      <alignment horizontal="center" vertical="center"/>
      <protection locked="0"/>
    </xf>
    <xf numFmtId="3" fontId="11" fillId="0" borderId="53" xfId="0" applyNumberFormat="1" applyFont="1" applyFill="1" applyBorder="1" applyAlignment="1" applyProtection="1">
      <alignment horizontal="center" vertical="center"/>
      <protection locked="0"/>
    </xf>
    <xf numFmtId="3" fontId="12" fillId="0" borderId="54" xfId="0" applyNumberFormat="1" applyFont="1" applyFill="1" applyBorder="1" applyAlignment="1" applyProtection="1">
      <alignment horizontal="center" vertical="center"/>
      <protection locked="0"/>
    </xf>
    <xf numFmtId="3" fontId="11" fillId="0" borderId="31" xfId="0" applyNumberFormat="1" applyFont="1" applyFill="1" applyBorder="1" applyAlignment="1" applyProtection="1">
      <alignment horizontal="center" vertical="center"/>
      <protection locked="0"/>
    </xf>
    <xf numFmtId="3" fontId="11" fillId="0" borderId="55" xfId="0" applyNumberFormat="1" applyFont="1" applyFill="1" applyBorder="1" applyAlignment="1" applyProtection="1">
      <alignment horizontal="center" vertical="center"/>
      <protection locked="0"/>
    </xf>
    <xf numFmtId="3" fontId="12" fillId="0" borderId="30" xfId="0" applyNumberFormat="1" applyFont="1" applyFill="1" applyBorder="1" applyAlignment="1" applyProtection="1">
      <alignment horizontal="center" vertical="center"/>
      <protection locked="0"/>
    </xf>
    <xf numFmtId="9" fontId="2" fillId="3" borderId="0" xfId="0" applyNumberFormat="1" applyFont="1" applyFill="1" applyBorder="1" applyAlignment="1" applyProtection="1">
      <alignment horizontal="center" vertical="center"/>
      <protection locked="0"/>
    </xf>
    <xf numFmtId="9" fontId="2" fillId="3" borderId="13" xfId="0" applyNumberFormat="1" applyFont="1" applyFill="1" applyBorder="1" applyAlignment="1" applyProtection="1">
      <alignment horizontal="center" vertical="center"/>
      <protection locked="0"/>
    </xf>
    <xf numFmtId="9" fontId="2" fillId="3" borderId="98" xfId="0" applyNumberFormat="1" applyFont="1" applyFill="1" applyBorder="1" applyAlignment="1" applyProtection="1">
      <alignment horizontal="center" vertical="center"/>
      <protection locked="0"/>
    </xf>
    <xf numFmtId="9" fontId="2" fillId="3" borderId="100" xfId="0" applyNumberFormat="1" applyFont="1" applyFill="1" applyBorder="1" applyAlignment="1" applyProtection="1">
      <alignment horizontal="center" vertical="center"/>
      <protection locked="0"/>
    </xf>
    <xf numFmtId="1" fontId="2" fillId="3" borderId="31" xfId="0" applyNumberFormat="1" applyFont="1" applyFill="1" applyBorder="1" applyAlignment="1" applyProtection="1">
      <alignment horizontal="center" vertical="center"/>
      <protection locked="0"/>
    </xf>
    <xf numFmtId="1" fontId="2" fillId="3" borderId="30" xfId="0" applyNumberFormat="1" applyFont="1" applyFill="1" applyBorder="1" applyAlignment="1" applyProtection="1">
      <alignment horizontal="center" vertical="center"/>
      <protection locked="0"/>
    </xf>
    <xf numFmtId="9" fontId="27" fillId="0" borderId="0" xfId="0" applyNumberFormat="1" applyFont="1" applyBorder="1" applyAlignment="1" applyProtection="1">
      <alignment horizontal="center" vertical="center" wrapText="1"/>
      <protection locked="0"/>
    </xf>
    <xf numFmtId="0" fontId="27" fillId="0" borderId="13" xfId="0" applyFont="1" applyBorder="1" applyAlignment="1" applyProtection="1">
      <alignment horizontal="center" vertical="center"/>
      <protection locked="0"/>
    </xf>
    <xf numFmtId="9" fontId="27" fillId="0" borderId="0" xfId="0" applyNumberFormat="1" applyFont="1" applyBorder="1" applyAlignment="1" applyProtection="1">
      <alignment horizontal="center" vertical="center"/>
      <protection locked="0"/>
    </xf>
    <xf numFmtId="9" fontId="27" fillId="0" borderId="14" xfId="0" applyNumberFormat="1" applyFont="1" applyBorder="1" applyAlignment="1" applyProtection="1">
      <alignment horizontal="center" vertical="center"/>
      <protection locked="0"/>
    </xf>
    <xf numFmtId="0" fontId="27" fillId="0" borderId="15" xfId="0" applyFont="1" applyBorder="1" applyAlignment="1" applyProtection="1">
      <alignment horizontal="center" vertical="center"/>
      <protection locked="0"/>
    </xf>
    <xf numFmtId="3" fontId="2" fillId="0" borderId="98" xfId="0" applyNumberFormat="1" applyFont="1" applyFill="1" applyBorder="1" applyAlignment="1" applyProtection="1">
      <alignment horizontal="center" vertical="center"/>
      <protection locked="0"/>
    </xf>
    <xf numFmtId="9" fontId="2" fillId="0" borderId="98" xfId="1" applyFont="1" applyFill="1" applyBorder="1" applyAlignment="1" applyProtection="1">
      <alignment horizontal="center" vertical="center"/>
      <protection locked="0"/>
    </xf>
    <xf numFmtId="0" fontId="2" fillId="0" borderId="100" xfId="0" applyFont="1" applyFill="1" applyBorder="1" applyAlignment="1" applyProtection="1">
      <alignment horizontal="center" vertical="center"/>
      <protection locked="0"/>
    </xf>
    <xf numFmtId="9" fontId="27" fillId="0" borderId="14" xfId="0" applyNumberFormat="1" applyFont="1" applyFill="1" applyBorder="1" applyAlignment="1" applyProtection="1">
      <alignment horizontal="center" vertical="center"/>
      <protection locked="0"/>
    </xf>
    <xf numFmtId="3" fontId="2" fillId="0" borderId="14" xfId="0" applyNumberFormat="1" applyFont="1" applyFill="1" applyBorder="1" applyAlignment="1" applyProtection="1">
      <alignment horizontal="center" vertical="center" wrapText="1"/>
      <protection locked="0"/>
    </xf>
    <xf numFmtId="0" fontId="27" fillId="0" borderId="15" xfId="0" applyFont="1" applyFill="1" applyBorder="1" applyAlignment="1" applyProtection="1">
      <alignment horizontal="center" vertical="center"/>
      <protection locked="0"/>
    </xf>
    <xf numFmtId="3" fontId="27" fillId="0" borderId="0" xfId="0" applyNumberFormat="1" applyFont="1" applyFill="1" applyBorder="1" applyAlignment="1" applyProtection="1">
      <alignment horizontal="center" vertical="center" wrapText="1"/>
      <protection locked="0"/>
    </xf>
    <xf numFmtId="9" fontId="27" fillId="0" borderId="0" xfId="0" applyNumberFormat="1" applyFont="1" applyFill="1" applyBorder="1" applyAlignment="1" applyProtection="1">
      <alignment horizontal="center" vertical="center" wrapText="1"/>
      <protection locked="0"/>
    </xf>
    <xf numFmtId="3" fontId="2" fillId="0" borderId="0" xfId="0" applyNumberFormat="1" applyFont="1" applyFill="1" applyBorder="1" applyAlignment="1" applyProtection="1">
      <alignment horizontal="center" vertical="center" wrapText="1"/>
      <protection locked="0"/>
    </xf>
    <xf numFmtId="0" fontId="27" fillId="0" borderId="13" xfId="0" applyFont="1" applyFill="1" applyBorder="1" applyAlignment="1" applyProtection="1">
      <alignment horizontal="center" vertical="center"/>
      <protection locked="0"/>
    </xf>
    <xf numFmtId="3" fontId="2" fillId="0" borderId="31" xfId="0" applyNumberFormat="1" applyFont="1" applyFill="1" applyBorder="1" applyAlignment="1" applyProtection="1">
      <alignment horizontal="center" vertical="center"/>
      <protection locked="0"/>
    </xf>
    <xf numFmtId="9" fontId="2" fillId="0" borderId="31" xfId="0" applyNumberFormat="1"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1" fillId="0" borderId="14" xfId="61" applyFont="1" applyBorder="1" applyAlignment="1" applyProtection="1">
      <alignment wrapText="1"/>
      <protection locked="0"/>
    </xf>
    <xf numFmtId="0" fontId="11" fillId="0" borderId="82" xfId="61" applyFont="1" applyFill="1" applyBorder="1" applyAlignment="1" applyProtection="1">
      <alignment horizontal="center" vertical="center" wrapText="1"/>
      <protection locked="0"/>
    </xf>
    <xf numFmtId="0" fontId="12" fillId="0" borderId="14" xfId="61" applyFont="1" applyFill="1" applyBorder="1" applyAlignment="1" applyProtection="1">
      <alignment horizontal="left" vertical="center"/>
      <protection locked="0"/>
    </xf>
    <xf numFmtId="0" fontId="12" fillId="0" borderId="98" xfId="61" applyFont="1" applyBorder="1" applyProtection="1">
      <protection locked="0"/>
    </xf>
    <xf numFmtId="0" fontId="56" fillId="0" borderId="98" xfId="61" applyFont="1" applyBorder="1" applyAlignment="1" applyProtection="1">
      <alignment horizontal="center" vertical="center"/>
      <protection locked="0"/>
    </xf>
    <xf numFmtId="0" fontId="43" fillId="0" borderId="98" xfId="61" applyFont="1" applyBorder="1" applyAlignment="1" applyProtection="1">
      <alignment horizontal="center" vertical="center"/>
      <protection locked="0"/>
    </xf>
    <xf numFmtId="0" fontId="12" fillId="0" borderId="98" xfId="61" applyFont="1" applyBorder="1" applyAlignment="1" applyProtection="1">
      <alignment horizontal="center" vertical="center"/>
      <protection locked="0"/>
    </xf>
    <xf numFmtId="177" fontId="55" fillId="0" borderId="0" xfId="61" applyNumberFormat="1" applyFont="1" applyFill="1" applyAlignment="1" applyProtection="1">
      <alignment horizontal="center" vertical="center"/>
      <protection locked="0"/>
    </xf>
    <xf numFmtId="187" fontId="11" fillId="0" borderId="0" xfId="61" applyNumberFormat="1" applyFont="1" applyFill="1" applyAlignment="1" applyProtection="1">
      <alignment horizontal="center" vertical="center"/>
      <protection locked="0"/>
    </xf>
    <xf numFmtId="0" fontId="14" fillId="0" borderId="88" xfId="61" applyFont="1" applyFill="1" applyBorder="1" applyAlignment="1" applyProtection="1">
      <alignment horizontal="right" vertical="center"/>
      <protection locked="0"/>
    </xf>
    <xf numFmtId="10" fontId="11" fillId="0" borderId="98" xfId="61" applyNumberFormat="1" applyFont="1" applyFill="1" applyBorder="1" applyAlignment="1" applyProtection="1">
      <alignment horizontal="center" vertical="center"/>
      <protection locked="0"/>
    </xf>
    <xf numFmtId="167" fontId="27" fillId="0" borderId="0" xfId="61" applyNumberFormat="1" applyFont="1" applyFill="1" applyAlignment="1" applyProtection="1">
      <alignment horizontal="center" vertical="center"/>
      <protection locked="0"/>
    </xf>
    <xf numFmtId="9" fontId="27" fillId="0" borderId="0" xfId="1" applyFont="1" applyFill="1" applyAlignment="1" applyProtection="1">
      <alignment horizontal="center" vertical="center"/>
      <protection locked="0"/>
    </xf>
    <xf numFmtId="167" fontId="11" fillId="8" borderId="0" xfId="61" applyNumberFormat="1" applyFont="1" applyFill="1" applyAlignment="1" applyProtection="1">
      <alignment horizontal="center" vertical="center"/>
      <protection locked="0"/>
    </xf>
    <xf numFmtId="9" fontId="27" fillId="8" borderId="0" xfId="1" applyFont="1" applyFill="1" applyAlignment="1" applyProtection="1">
      <alignment horizontal="center" vertical="center"/>
      <protection locked="0"/>
    </xf>
    <xf numFmtId="167" fontId="27" fillId="0" borderId="40" xfId="61" applyNumberFormat="1" applyFont="1" applyFill="1" applyBorder="1" applyAlignment="1" applyProtection="1">
      <alignment horizontal="center" vertical="center"/>
      <protection locked="0"/>
    </xf>
    <xf numFmtId="167" fontId="27" fillId="0" borderId="0" xfId="61" applyNumberFormat="1" applyFont="1" applyFill="1" applyBorder="1" applyAlignment="1" applyProtection="1">
      <alignment horizontal="center" vertical="center"/>
      <protection locked="0"/>
    </xf>
  </cellXfs>
  <cellStyles count="70">
    <cellStyle name="(NEG)  0=&quot;-&quot; 6 7" xfId="40"/>
    <cellStyle name="Collegamento ipertestuale" xfId="4" builtinId="8" hidden="1"/>
    <cellStyle name="Collegamento ipertestuale" xfId="6" builtinId="8" hidden="1"/>
    <cellStyle name="Collegamento ipertestuale" xfId="68" builtinId="8"/>
    <cellStyle name="Collegamento ipertestuale visitato" xfId="5" builtinId="9" hidden="1"/>
    <cellStyle name="Collegamento ipertestuale visitato" xfId="7" builtinId="9" hidden="1"/>
    <cellStyle name="Collegamento ipertestuale visitato" xfId="53" builtinId="9" hidden="1"/>
    <cellStyle name="Collegamento ipertestuale visitato" xfId="54" builtinId="9" hidden="1"/>
    <cellStyle name="Collegamento ipertestuale visitato" xfId="55" builtinId="9" hidden="1"/>
    <cellStyle name="Collegamento ipertestuale visitato" xfId="56" builtinId="9" hidden="1"/>
    <cellStyle name="Collegamento ipertestuale visitato" xfId="57" builtinId="9" hidden="1"/>
    <cellStyle name="Collegamento ipertestuale visitato" xfId="58" builtinId="9" hidden="1"/>
    <cellStyle name="Collegamento ipertestuale visitato" xfId="59" builtinId="9" hidden="1"/>
    <cellStyle name="Collegamento ipertestuale visitato" xfId="60" builtinId="9" hidden="1"/>
    <cellStyle name="Comma_Investment valuation template jon" xfId="15"/>
    <cellStyle name="Currency_Investment valuation template jon" xfId="16"/>
    <cellStyle name="Migliaia 10 2 2 7" xfId="36"/>
    <cellStyle name="Migliaia 2" xfId="9"/>
    <cellStyle name="Migliaia 2 12" xfId="46"/>
    <cellStyle name="Migliaia 24" xfId="47"/>
    <cellStyle name="Migliaia 3" xfId="14"/>
    <cellStyle name="Migliaia 32" xfId="35"/>
    <cellStyle name="Migliaia 33" xfId="38"/>
    <cellStyle name="Migliaia 4" xfId="18"/>
    <cellStyle name="Migliaia 5" xfId="65"/>
    <cellStyle name="Migliaia 6 2 8" xfId="30"/>
    <cellStyle name="Migliaia 7" xfId="21"/>
    <cellStyle name="Migliaia 7 8" xfId="48"/>
    <cellStyle name="Normal 2" xfId="24"/>
    <cellStyle name="Normal_Comparative Valuation Approaches_CP St Peter's Rome " xfId="11"/>
    <cellStyle name="Normale" xfId="0" builtinId="0"/>
    <cellStyle name="Normale 13" xfId="44"/>
    <cellStyle name="Normale 14 2" xfId="52"/>
    <cellStyle name="Normale 2" xfId="2"/>
    <cellStyle name="Normale 2 16" xfId="27"/>
    <cellStyle name="Normale 2 2" xfId="8"/>
    <cellStyle name="Normale 2 2 2" xfId="61"/>
    <cellStyle name="Normale 2 2 2 13" xfId="42"/>
    <cellStyle name="Normale 22" xfId="34"/>
    <cellStyle name="Normale 23" xfId="37"/>
    <cellStyle name="Normale 24" xfId="51"/>
    <cellStyle name="Normale 25" xfId="50"/>
    <cellStyle name="Normale 26" xfId="41"/>
    <cellStyle name="Normale 3" xfId="13"/>
    <cellStyle name="Normale 4" xfId="17"/>
    <cellStyle name="Normale 4 2 30" xfId="43"/>
    <cellStyle name="Normale 5" xfId="67"/>
    <cellStyle name="Normale 5 2 2" xfId="26"/>
    <cellStyle name="Normale 6" xfId="25"/>
    <cellStyle name="Normale 6 3" xfId="20"/>
    <cellStyle name="Normale 6 8" xfId="31"/>
    <cellStyle name="Normale_DCF Le Vele GC.xls" xfId="69"/>
    <cellStyle name="Percentuale" xfId="1" builtinId="5"/>
    <cellStyle name="Percentuale 10 2 2 7" xfId="28"/>
    <cellStyle name="Percentuale 11" xfId="22"/>
    <cellStyle name="Percentuale 2" xfId="3"/>
    <cellStyle name="Percentuale 2 14" xfId="45"/>
    <cellStyle name="Percentuale 2 2" xfId="62"/>
    <cellStyle name="Percentuale 2 2 2" xfId="63"/>
    <cellStyle name="Percentuale 26" xfId="33"/>
    <cellStyle name="Percentuale 3" xfId="12"/>
    <cellStyle name="Percentuale 3 2" xfId="23"/>
    <cellStyle name="Percentuale 3 26" xfId="49"/>
    <cellStyle name="Percentuale 30" xfId="39"/>
    <cellStyle name="Percentuale 4 2 8" xfId="29"/>
    <cellStyle name="Percentuale 7" xfId="19"/>
    <cellStyle name="Percentuale 7 8" xfId="32"/>
    <cellStyle name="ri_Pre-Analysis Print Tables" xfId="64"/>
    <cellStyle name="TableContent" xfId="10"/>
    <cellStyle name="Valuta 2" xfId="66"/>
  </cellStyles>
  <dxfs count="6">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76" Type="http://schemas.openxmlformats.org/officeDocument/2006/relationships/externalLink" Target="externalLinks/externalLink20.xml"/><Relationship Id="rId7" Type="http://schemas.openxmlformats.org/officeDocument/2006/relationships/worksheet" Target="worksheets/sheet7.xml"/><Relationship Id="rId71"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74" Type="http://schemas.openxmlformats.org/officeDocument/2006/relationships/externalLink" Target="externalLinks/externalLink18.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externalLink" Target="externalLinks/externalLink17.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cpv-mb.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4" name="Immagin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713454</xdr:colOff>
      <xdr:row>2</xdr:row>
      <xdr:rowOff>50542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66675"/>
          <a:ext cx="656304" cy="9268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703929</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7625" y="57150"/>
          <a:ext cx="656304" cy="92684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4" name="Immagin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703929</xdr:colOff>
      <xdr:row>2</xdr:row>
      <xdr:rowOff>21967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7625" y="57150"/>
          <a:ext cx="656304" cy="92684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3" name="Immagin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71436</xdr:colOff>
      <xdr:row>0</xdr:row>
      <xdr:rowOff>71436</xdr:rowOff>
    </xdr:from>
    <xdr:to>
      <xdr:col>0</xdr:col>
      <xdr:colOff>727740</xdr:colOff>
      <xdr:row>2</xdr:row>
      <xdr:rowOff>45778</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436" y="71436"/>
          <a:ext cx="656304" cy="92684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71436</xdr:colOff>
      <xdr:row>0</xdr:row>
      <xdr:rowOff>71436</xdr:rowOff>
    </xdr:from>
    <xdr:to>
      <xdr:col>0</xdr:col>
      <xdr:colOff>727740</xdr:colOff>
      <xdr:row>2</xdr:row>
      <xdr:rowOff>45778</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436" y="71436"/>
          <a:ext cx="656304" cy="92684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0</xdr:col>
      <xdr:colOff>703929</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7625" y="57150"/>
          <a:ext cx="656304" cy="92684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3" name="Immagin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63498</xdr:colOff>
      <xdr:row>0</xdr:row>
      <xdr:rowOff>63498</xdr:rowOff>
    </xdr:from>
    <xdr:to>
      <xdr:col>0</xdr:col>
      <xdr:colOff>719802</xdr:colOff>
      <xdr:row>2</xdr:row>
      <xdr:rowOff>37840</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3498" y="63498"/>
          <a:ext cx="656304" cy="92684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31492</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0</xdr:col>
      <xdr:colOff>722979</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6675" y="57150"/>
          <a:ext cx="656304" cy="9268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0</xdr:col>
      <xdr:colOff>713454</xdr:colOff>
      <xdr:row>2</xdr:row>
      <xdr:rowOff>41017</xdr:rowOff>
    </xdr:to>
    <xdr:pic>
      <xdr:nvPicPr>
        <xdr:cNvPr id="2" name="Immagin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150" y="57150"/>
          <a:ext cx="656304" cy="9268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reddiPalmieri/Downloads/Ghibpao/Lucchini%202/document/ES98/CONS98/TAV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ROGETTI\Fondi\VARIE\BP%20Unicredit%2010.01.12%20v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Pianificazione%20e%20Controllo\02%20-%20Fondi\Atlantic%206\BP\2013\Cestino\BP_Venere_AVA_120313_draft8_modava.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Users\sserra\Desktop\PFO2\New%20Format%20BP\20130709%20Dettaglio%20Assumptions%20immobiliar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VIUMFS\Advium\Bloomberg_siirto\Bloomberg_siirto\Bloomberg_siirto\Vaasan%20&amp;%20Vaasan\Margareta\Financial%20models\Bloomberg_siirto\Bloomberg_siirto\Aktia\Akvavit\Modeller\Peer%20gro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gallo\m-a\Massimo\Cisalfa\retail-sport-comps.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POWER7.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MARTI~1/AppData/Local/Temp/notesF3B52A/DB%20Fondo%20Erasmo%20RSU%2031-12-2013%2030%20anni%20Rev0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qiref\QiREF\VALUTAZIONI\Fondo%20Senior\2014%2006%2030%20Valutazione\Fondo%20Senior%20DCF%2030%2006%202014%20v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Fondi%20imm%20+%20report\DOCUME~1\User\IMPOST~1\Temp\Rar$DI00.172\UTENTI\Morri\Performance%20fondi\dati%20fondi9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g\dati%20fondi6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reddiPalmieri/Downloads/Ghibpao/Lucchini%202/document/BDG98/PART98d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FreddiPalmieri/Downloads/A:/xRETE_SCHEDE_agg24_10_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pository\public1\ibd-msr\msref\Lorenzo\Master%20Masseto%20-%20Phase%203%20-%2018.03.02%20-%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FreddiPalmieri/Downloads/A:/WINDOWS/TEMP/Project%20Brunello/modello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FreddiPalmieri/Downloads/S:/area%20di%20scambio/ibd-msr/msref/Lorenzo/Master%20Masseto%20-%20Phase%203%20-%2018.03.02%20-%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pository\public1\ibd-msr\msref\Giuseppe\Project%20BB\Models\TI%20Olivetti%20etc\20_BB(RE_values)_newperimt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reddiPalmieri/Downloads/S:/area%20di%20scambio/ibd-msr/msref/Giuseppe/Project%20BB/Models/TI%20Olivetti%20etc/20_BB(RE_values)_newperimt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pository\realtypartners\Pentagramma\Model\Final%20non%20binding\05%20Principe%20Amedeo%2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TEMP\Docs%20Roman&#233;e%20+%20Margaux\TanguyC\TANGUY\TanguyC\BRITAN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ec97-98"/>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Info Chart"/>
      <sheetName val="Assumptions"/>
      <sheetName val="ASS_fondo"/>
      <sheetName val="Asset DB"/>
      <sheetName val="Asset Tenant"/>
      <sheetName val="RR"/>
      <sheetName val="Cronoprogramma"/>
      <sheetName val="CF Single Asset"/>
      <sheetName val="CF_Portfolio"/>
      <sheetName val="IRR investitore"/>
      <sheetName val="CE_Trim"/>
      <sheetName val="Debt MX"/>
      <sheetName val="Rent MX"/>
      <sheetName val="Sales MX"/>
      <sheetName val="Acquisition MX"/>
      <sheetName val="Capex MX"/>
      <sheetName val="OperatingCost MX"/>
      <sheetName val="Results MX"/>
      <sheetName val="Book Value"/>
    </sheetNames>
    <sheetDataSet>
      <sheetData sheetId="0">
        <row r="13">
          <cell r="F13">
            <v>1</v>
          </cell>
        </row>
      </sheetData>
      <sheetData sheetId="1"/>
      <sheetData sheetId="2"/>
      <sheetData sheetId="3"/>
      <sheetData sheetId="4"/>
      <sheetData sheetId="5"/>
      <sheetData sheetId="6"/>
      <sheetData sheetId="7"/>
      <sheetData sheetId="8">
        <row r="3">
          <cell r="B3">
            <v>2</v>
          </cell>
        </row>
      </sheetData>
      <sheetData sheetId="9"/>
      <sheetData sheetId="10"/>
      <sheetData sheetId="11"/>
      <sheetData sheetId="12"/>
      <sheetData sheetId="13">
        <row r="17">
          <cell r="G17">
            <v>0</v>
          </cell>
          <cell r="H17">
            <v>640178.5575</v>
          </cell>
          <cell r="I17">
            <v>478752.74743749993</v>
          </cell>
          <cell r="J17">
            <v>466745.16574999999</v>
          </cell>
          <cell r="K17">
            <v>464395.18699999998</v>
          </cell>
          <cell r="L17">
            <v>624925.37464274012</v>
          </cell>
          <cell r="M17">
            <v>828852.73510866077</v>
          </cell>
          <cell r="N17">
            <v>848175.32638353063</v>
          </cell>
          <cell r="O17">
            <v>822064.22386627225</v>
          </cell>
          <cell r="P17">
            <v>827020.50112963165</v>
          </cell>
          <cell r="Q17">
            <v>833250.4716819328</v>
          </cell>
          <cell r="R17">
            <v>835335.73971967027</v>
          </cell>
          <cell r="S17">
            <v>812706.08007055148</v>
          </cell>
          <cell r="T17">
            <v>816753.83291914314</v>
          </cell>
          <cell r="U17">
            <v>822084.90948024578</v>
          </cell>
          <cell r="V17">
            <v>823337.82869035099</v>
          </cell>
          <cell r="W17">
            <v>893704.07592984824</v>
          </cell>
          <cell r="X17">
            <v>897797.65991792642</v>
          </cell>
          <cell r="Y17">
            <v>846385.94490111072</v>
          </cell>
          <cell r="Z17">
            <v>847657.65789936751</v>
          </cell>
          <cell r="AA17">
            <v>849279.65063973574</v>
          </cell>
          <cell r="AB17">
            <v>852548.78205967881</v>
          </cell>
          <cell r="AC17">
            <v>932469.69331766199</v>
          </cell>
          <cell r="AD17">
            <v>933760.48201089248</v>
          </cell>
          <cell r="AE17">
            <v>935406.80464236625</v>
          </cell>
          <cell r="AF17">
            <v>938724.97303360864</v>
          </cell>
          <cell r="AG17">
            <v>946456.73871742678</v>
          </cell>
          <cell r="AH17">
            <v>947766.88924105582</v>
          </cell>
          <cell r="AI17">
            <v>949437.90671200166</v>
          </cell>
          <cell r="AJ17">
            <v>952805.84762911266</v>
          </cell>
          <cell r="AK17">
            <v>960653.58979818807</v>
          </cell>
          <cell r="AL17">
            <v>944883.44633251475</v>
          </cell>
          <cell r="AM17">
            <v>875286.62949137436</v>
          </cell>
          <cell r="AN17">
            <v>878705.08952224196</v>
          </cell>
          <cell r="AO17">
            <v>886414.04863014631</v>
          </cell>
          <cell r="AP17">
            <v>907940.73237334145</v>
          </cell>
          <cell r="AQ17">
            <v>998242.20067724539</v>
          </cell>
          <cell r="AR17">
            <v>1001711.9376085759</v>
          </cell>
          <cell r="AS17">
            <v>1009536.5311030985</v>
          </cell>
          <cell r="AT17">
            <v>786039.35437648383</v>
          </cell>
          <cell r="AU17">
            <v>789115.4003750477</v>
          </cell>
          <cell r="AV17">
            <v>792637.18336034834</v>
          </cell>
          <cell r="AW17">
            <v>797217.63925760391</v>
          </cell>
          <cell r="AX17">
            <v>1025414.6987660909</v>
          </cell>
          <cell r="AY17">
            <v>1028536.885454633</v>
          </cell>
          <cell r="AZ17">
            <v>1031307.4144740945</v>
          </cell>
          <cell r="BA17">
            <v>1035956.5772098086</v>
          </cell>
          <cell r="BB17">
            <v>1108470.4739457171</v>
          </cell>
          <cell r="BC17">
            <v>1111639.4934345873</v>
          </cell>
          <cell r="BD17">
            <v>1114437.5996078898</v>
          </cell>
          <cell r="BE17">
            <v>1119156.4997846396</v>
          </cell>
          <cell r="BF17">
            <v>1126296.2900325807</v>
          </cell>
          <cell r="BG17">
            <v>1129512.8448137841</v>
          </cell>
          <cell r="BH17">
            <v>941332.09607899608</v>
          </cell>
          <cell r="BI17">
            <v>706093.89905968925</v>
          </cell>
          <cell r="BJ17">
            <v>691705.11117715552</v>
          </cell>
          <cell r="BK17">
            <v>691596.98946824321</v>
          </cell>
          <cell r="BL17">
            <v>897115.40992723976</v>
          </cell>
          <cell r="BM17">
            <v>1158076.2018514634</v>
          </cell>
          <cell r="BN17">
            <v>1186020.3484812444</v>
          </cell>
          <cell r="BO17">
            <v>1151201.9699742552</v>
          </cell>
          <cell r="BP17">
            <v>1155573.5581198472</v>
          </cell>
          <cell r="BQ17">
            <v>1160749.0807228221</v>
          </cell>
          <cell r="BR17">
            <v>1167000.5392280128</v>
          </cell>
          <cell r="BS17">
            <v>1131438.6267588641</v>
          </cell>
          <cell r="BT17">
            <v>1134604.3434228133</v>
          </cell>
          <cell r="BU17">
            <v>1138390.3532942194</v>
          </cell>
          <cell r="BV17">
            <v>1144735.5836769883</v>
          </cell>
          <cell r="BW17">
            <v>1237236.4776751483</v>
          </cell>
          <cell r="BX17">
            <v>1240449.6800890565</v>
          </cell>
          <cell r="BY17">
            <v>1159603.0354562474</v>
          </cell>
          <cell r="BZ17">
            <v>1166043.4442947577</v>
          </cell>
          <cell r="CA17">
            <v>1169638.4346173755</v>
          </cell>
          <cell r="CB17">
            <v>1172899.8350674924</v>
          </cell>
          <cell r="CC17">
            <v>1271932.2316603535</v>
          </cell>
          <cell r="CD17">
            <v>1278469.2466314412</v>
          </cell>
          <cell r="CE17">
            <v>1282118.1618088984</v>
          </cell>
          <cell r="CF17">
            <v>1285428.4832657673</v>
          </cell>
          <cell r="CG17">
            <v>1291011.2151352586</v>
          </cell>
          <cell r="CH17">
            <v>1297646.2853309126</v>
          </cell>
          <cell r="CI17">
            <v>1299807.9246109324</v>
          </cell>
          <cell r="CJ17">
            <v>1303167.9008896542</v>
          </cell>
          <cell r="CK17">
            <v>0</v>
          </cell>
          <cell r="CL17">
            <v>0</v>
          </cell>
        </row>
        <row r="18">
          <cell r="G18">
            <v>0</v>
          </cell>
          <cell r="H18">
            <v>0</v>
          </cell>
          <cell r="I18">
            <v>0</v>
          </cell>
          <cell r="J18">
            <v>0</v>
          </cell>
          <cell r="K18">
            <v>0</v>
          </cell>
          <cell r="L18">
            <v>0</v>
          </cell>
          <cell r="M18">
            <v>0</v>
          </cell>
          <cell r="N18">
            <v>94877.270027999999</v>
          </cell>
          <cell r="O18">
            <v>94877.270027999999</v>
          </cell>
          <cell r="P18">
            <v>94877.270027999999</v>
          </cell>
          <cell r="Q18">
            <v>94877.270027999999</v>
          </cell>
          <cell r="R18">
            <v>96300.429078419984</v>
          </cell>
          <cell r="S18">
            <v>96300.429078419984</v>
          </cell>
          <cell r="T18">
            <v>96300.429078419984</v>
          </cell>
          <cell r="U18">
            <v>96300.429078419984</v>
          </cell>
          <cell r="V18">
            <v>97744.935514596276</v>
          </cell>
          <cell r="W18">
            <v>97744.935514596276</v>
          </cell>
          <cell r="X18">
            <v>97744.935514596276</v>
          </cell>
          <cell r="Y18">
            <v>97744.935514596276</v>
          </cell>
          <cell r="Z18">
            <v>99211.109547315195</v>
          </cell>
          <cell r="AA18">
            <v>99211.109547315195</v>
          </cell>
          <cell r="AB18">
            <v>99211.109547315195</v>
          </cell>
          <cell r="AC18">
            <v>99211.109547315195</v>
          </cell>
          <cell r="AD18">
            <v>100699.27619052492</v>
          </cell>
          <cell r="AE18">
            <v>100699.27619052492</v>
          </cell>
          <cell r="AF18">
            <v>100699.27619052492</v>
          </cell>
          <cell r="AG18">
            <v>100699.27619052492</v>
          </cell>
          <cell r="AH18">
            <v>102209.76533338279</v>
          </cell>
          <cell r="AI18">
            <v>102209.76533338279</v>
          </cell>
          <cell r="AJ18">
            <v>102209.76533338279</v>
          </cell>
          <cell r="AK18">
            <v>102209.76533338279</v>
          </cell>
          <cell r="AL18">
            <v>103742.91181338351</v>
          </cell>
          <cell r="AM18">
            <v>103742.91181338351</v>
          </cell>
          <cell r="AN18">
            <v>103742.91181338351</v>
          </cell>
          <cell r="AO18">
            <v>103742.91181338351</v>
          </cell>
          <cell r="AP18">
            <v>105299.05549058427</v>
          </cell>
          <cell r="AQ18">
            <v>105299.05549058427</v>
          </cell>
          <cell r="AR18">
            <v>105299.05549058427</v>
          </cell>
          <cell r="AS18">
            <v>105299.05549058427</v>
          </cell>
          <cell r="AT18">
            <v>106878.54132294303</v>
          </cell>
          <cell r="AU18">
            <v>106878.54132294303</v>
          </cell>
          <cell r="AV18">
            <v>106878.54132294303</v>
          </cell>
          <cell r="AW18">
            <v>106878.54132294303</v>
          </cell>
          <cell r="AX18">
            <v>108481.71944278714</v>
          </cell>
          <cell r="AY18">
            <v>108481.71944278714</v>
          </cell>
          <cell r="AZ18">
            <v>108481.71944278714</v>
          </cell>
          <cell r="BA18">
            <v>108481.71944278714</v>
          </cell>
          <cell r="BB18">
            <v>110108.94523442893</v>
          </cell>
          <cell r="BC18">
            <v>110108.94523442893</v>
          </cell>
          <cell r="BD18">
            <v>110108.94523442893</v>
          </cell>
          <cell r="BE18">
            <v>110108.94523442893</v>
          </cell>
          <cell r="BF18">
            <v>111760.57941294536</v>
          </cell>
          <cell r="BG18">
            <v>111760.57941294536</v>
          </cell>
          <cell r="BH18">
            <v>111760.57941294536</v>
          </cell>
          <cell r="BI18">
            <v>111760.57941294536</v>
          </cell>
          <cell r="BJ18">
            <v>0</v>
          </cell>
          <cell r="BK18">
            <v>0</v>
          </cell>
          <cell r="BL18">
            <v>0</v>
          </cell>
          <cell r="BM18">
            <v>0</v>
          </cell>
          <cell r="BN18">
            <v>0</v>
          </cell>
          <cell r="BO18">
            <v>0</v>
          </cell>
          <cell r="BP18">
            <v>125188.54289932756</v>
          </cell>
          <cell r="BQ18">
            <v>125188.54289932756</v>
          </cell>
          <cell r="BR18">
            <v>125188.54289932756</v>
          </cell>
          <cell r="BS18">
            <v>125188.54289932756</v>
          </cell>
          <cell r="BT18">
            <v>127066.37104281745</v>
          </cell>
          <cell r="BU18">
            <v>127066.37104281745</v>
          </cell>
          <cell r="BV18">
            <v>127066.37104281745</v>
          </cell>
          <cell r="BW18">
            <v>127066.37104281745</v>
          </cell>
          <cell r="BX18">
            <v>128972.36660845971</v>
          </cell>
          <cell r="BY18">
            <v>128972.36660845971</v>
          </cell>
          <cell r="BZ18">
            <v>128972.36660845971</v>
          </cell>
          <cell r="CA18">
            <v>128972.36660845971</v>
          </cell>
          <cell r="CB18">
            <v>130906.95210758661</v>
          </cell>
          <cell r="CC18">
            <v>130906.95210758661</v>
          </cell>
          <cell r="CD18">
            <v>130906.95210758661</v>
          </cell>
          <cell r="CE18">
            <v>130906.95210758661</v>
          </cell>
          <cell r="CF18">
            <v>132870.55638920038</v>
          </cell>
          <cell r="CG18">
            <v>132870.55638920038</v>
          </cell>
          <cell r="CH18">
            <v>132870.55638920038</v>
          </cell>
          <cell r="CI18">
            <v>132870.55638920038</v>
          </cell>
          <cell r="CJ18">
            <v>134863.61473503837</v>
          </cell>
          <cell r="CK18">
            <v>0</v>
          </cell>
          <cell r="CL18">
            <v>0</v>
          </cell>
        </row>
        <row r="19">
          <cell r="G19">
            <v>0</v>
          </cell>
          <cell r="H19">
            <v>440943.21249999997</v>
          </cell>
          <cell r="I19">
            <v>357316.16861250001</v>
          </cell>
          <cell r="J19">
            <v>357890.87276250002</v>
          </cell>
          <cell r="K19">
            <v>358393.37276250002</v>
          </cell>
          <cell r="L19">
            <v>409625.41995749995</v>
          </cell>
          <cell r="M19">
            <v>501116.41504253354</v>
          </cell>
          <cell r="N19">
            <v>501699.73975478357</v>
          </cell>
          <cell r="O19">
            <v>502209.77725478355</v>
          </cell>
          <cell r="P19">
            <v>504202.71186270856</v>
          </cell>
          <cell r="Q19">
            <v>508633.16126817151</v>
          </cell>
          <cell r="R19">
            <v>469161.52240592148</v>
          </cell>
          <cell r="S19">
            <v>469679.21046842146</v>
          </cell>
          <cell r="T19">
            <v>471702.03909546544</v>
          </cell>
          <cell r="U19">
            <v>476198.94524201041</v>
          </cell>
          <cell r="V19">
            <v>516885.34099774575</v>
          </cell>
          <cell r="W19">
            <v>517410.79438118322</v>
          </cell>
          <cell r="X19">
            <v>519463.96543763269</v>
          </cell>
          <cell r="Y19">
            <v>524028.3251763758</v>
          </cell>
          <cell r="Z19">
            <v>524638.62111271184</v>
          </cell>
          <cell r="AA19">
            <v>525171.95629690087</v>
          </cell>
          <cell r="AB19">
            <v>527255.9249191971</v>
          </cell>
          <cell r="AC19">
            <v>531888.75005402148</v>
          </cell>
          <cell r="AD19">
            <v>312879.83429901768</v>
          </cell>
          <cell r="AE19">
            <v>313421.1695109696</v>
          </cell>
          <cell r="AF19">
            <v>315536.39766260033</v>
          </cell>
          <cell r="AG19">
            <v>273162.53709897923</v>
          </cell>
          <cell r="AH19">
            <v>500145.62531934422</v>
          </cell>
          <cell r="AI19">
            <v>500695.08055947541</v>
          </cell>
          <cell r="AJ19">
            <v>502185.31084462791</v>
          </cell>
          <cell r="AK19">
            <v>549639.31316329946</v>
          </cell>
          <cell r="AL19">
            <v>553672.80161761679</v>
          </cell>
          <cell r="AM19">
            <v>554230.49868634983</v>
          </cell>
          <cell r="AN19">
            <v>555743.08242577966</v>
          </cell>
          <cell r="AO19">
            <v>511033.07618425012</v>
          </cell>
          <cell r="AP19">
            <v>515127.06696538202</v>
          </cell>
          <cell r="AQ19">
            <v>515693.12949014612</v>
          </cell>
          <cell r="AR19">
            <v>516525.63958551991</v>
          </cell>
          <cell r="AS19">
            <v>568436.31784142402</v>
          </cell>
          <cell r="AT19">
            <v>572591.71848427295</v>
          </cell>
          <cell r="AU19">
            <v>573166.27194690856</v>
          </cell>
          <cell r="AV19">
            <v>574011.26969371294</v>
          </cell>
          <cell r="AW19">
            <v>576962.86260904546</v>
          </cell>
          <cell r="AX19">
            <v>581180.59426153719</v>
          </cell>
          <cell r="AY19">
            <v>581763.76602611225</v>
          </cell>
          <cell r="AZ19">
            <v>582621.43873911875</v>
          </cell>
          <cell r="BA19">
            <v>546156.01614526333</v>
          </cell>
          <cell r="BB19">
            <v>550437.01377254236</v>
          </cell>
          <cell r="BC19">
            <v>550437.01377254236</v>
          </cell>
          <cell r="BD19">
            <v>551307.55157624383</v>
          </cell>
          <cell r="BE19">
            <v>596863.38717133703</v>
          </cell>
          <cell r="BF19">
            <v>601208.5997630253</v>
          </cell>
          <cell r="BG19">
            <v>601208.5997630253</v>
          </cell>
          <cell r="BH19">
            <v>542302.20837922243</v>
          </cell>
          <cell r="BI19">
            <v>440294.35584876413</v>
          </cell>
          <cell r="BJ19">
            <v>444704.74662932771</v>
          </cell>
          <cell r="BK19">
            <v>444704.74662932771</v>
          </cell>
          <cell r="BL19">
            <v>509394.90088877652</v>
          </cell>
          <cell r="BM19">
            <v>625986.32495599473</v>
          </cell>
          <cell r="BN19">
            <v>630462.87159826676</v>
          </cell>
          <cell r="BO19">
            <v>630462.87159826676</v>
          </cell>
          <cell r="BP19">
            <v>631433.22391215852</v>
          </cell>
          <cell r="BQ19">
            <v>635376.11983033456</v>
          </cell>
          <cell r="BR19">
            <v>591274.42057540803</v>
          </cell>
          <cell r="BS19">
            <v>591274.42057540803</v>
          </cell>
          <cell r="BT19">
            <v>592259.32817400817</v>
          </cell>
          <cell r="BU19">
            <v>596261.36753095686</v>
          </cell>
          <cell r="BV19">
            <v>652775.72820292576</v>
          </cell>
          <cell r="BW19">
            <v>652775.72820292576</v>
          </cell>
          <cell r="BX19">
            <v>653775.40941550478</v>
          </cell>
          <cell r="BY19">
            <v>657837.4793628077</v>
          </cell>
          <cell r="BZ19">
            <v>662567.36412596935</v>
          </cell>
          <cell r="CA19">
            <v>662567.36412596935</v>
          </cell>
          <cell r="CB19">
            <v>663582.04055673722</v>
          </cell>
          <cell r="CC19">
            <v>667705.04155324982</v>
          </cell>
          <cell r="CD19">
            <v>401872.50521413522</v>
          </cell>
          <cell r="CE19">
            <v>401872.50521413522</v>
          </cell>
          <cell r="CF19">
            <v>402902.40179136454</v>
          </cell>
          <cell r="CG19">
            <v>352058.93112371705</v>
          </cell>
          <cell r="CH19">
            <v>645685.75904646027</v>
          </cell>
          <cell r="CI19">
            <v>645685.75904646027</v>
          </cell>
          <cell r="CJ19">
            <v>646731.1040723481</v>
          </cell>
          <cell r="CK19">
            <v>0</v>
          </cell>
          <cell r="CL19">
            <v>0</v>
          </cell>
        </row>
        <row r="20">
          <cell r="G20">
            <v>0</v>
          </cell>
          <cell r="H20">
            <v>688303.17749999999</v>
          </cell>
          <cell r="I20">
            <v>698515.22516249993</v>
          </cell>
          <cell r="J20">
            <v>698515.22516249993</v>
          </cell>
          <cell r="K20">
            <v>698515.22516249993</v>
          </cell>
          <cell r="L20">
            <v>698627.72516249993</v>
          </cell>
          <cell r="M20">
            <v>708992.95353993739</v>
          </cell>
          <cell r="N20">
            <v>7612.4999999999991</v>
          </cell>
          <cell r="O20">
            <v>7612.4999999999991</v>
          </cell>
          <cell r="P20">
            <v>7726.6874999999982</v>
          </cell>
          <cell r="Q20">
            <v>7726.6874999999982</v>
          </cell>
          <cell r="R20">
            <v>670550.51457251853</v>
          </cell>
          <cell r="S20">
            <v>670550.51457251853</v>
          </cell>
          <cell r="T20">
            <v>670666.41488501849</v>
          </cell>
          <cell r="U20">
            <v>670666.41488501849</v>
          </cell>
          <cell r="V20">
            <v>680608.77229110617</v>
          </cell>
          <cell r="W20">
            <v>680608.77229110617</v>
          </cell>
          <cell r="X20">
            <v>680726.41110829369</v>
          </cell>
          <cell r="Y20">
            <v>680726.41110829369</v>
          </cell>
          <cell r="Z20">
            <v>690817.90387547272</v>
          </cell>
          <cell r="AA20">
            <v>690817.90387547272</v>
          </cell>
          <cell r="AB20">
            <v>690937.30727491807</v>
          </cell>
          <cell r="AC20">
            <v>690937.30727491807</v>
          </cell>
          <cell r="AD20">
            <v>701180.17243360484</v>
          </cell>
          <cell r="AE20">
            <v>701180.17243360484</v>
          </cell>
          <cell r="AF20">
            <v>701301.36688404181</v>
          </cell>
          <cell r="AG20">
            <v>701301.36688404181</v>
          </cell>
          <cell r="AH20">
            <v>711697.87502010877</v>
          </cell>
          <cell r="AI20">
            <v>711697.87502010877</v>
          </cell>
          <cell r="AJ20">
            <v>711820.88738730235</v>
          </cell>
          <cell r="AK20">
            <v>711820.88738730235</v>
          </cell>
          <cell r="AL20">
            <v>722373.34314541041</v>
          </cell>
          <cell r="AM20">
            <v>722373.34314541041</v>
          </cell>
          <cell r="AN20">
            <v>722498.20069811179</v>
          </cell>
          <cell r="AO20">
            <v>722498.20069811179</v>
          </cell>
          <cell r="AP20">
            <v>733208.94329259137</v>
          </cell>
          <cell r="AQ20">
            <v>733208.94329259137</v>
          </cell>
          <cell r="AR20">
            <v>733335.67370858334</v>
          </cell>
          <cell r="AS20">
            <v>733335.67370858334</v>
          </cell>
          <cell r="AT20">
            <v>744207.07744198013</v>
          </cell>
          <cell r="AU20">
            <v>744207.07744198013</v>
          </cell>
          <cell r="AV20">
            <v>744335.708814212</v>
          </cell>
          <cell r="AW20">
            <v>744335.708814212</v>
          </cell>
          <cell r="AX20">
            <v>755370.1836036098</v>
          </cell>
          <cell r="AY20">
            <v>755370.1836036098</v>
          </cell>
          <cell r="AZ20">
            <v>755500.74444642512</v>
          </cell>
          <cell r="BA20">
            <v>755500.74444642512</v>
          </cell>
          <cell r="BB20">
            <v>757866.11932715995</v>
          </cell>
          <cell r="BC20">
            <v>757866.11932715995</v>
          </cell>
          <cell r="BD20">
            <v>757866.11932715995</v>
          </cell>
          <cell r="BE20">
            <v>757866.11932715995</v>
          </cell>
          <cell r="BF20">
            <v>778135.12583039433</v>
          </cell>
          <cell r="BG20">
            <v>778135.12583039433</v>
          </cell>
          <cell r="BH20">
            <v>778135.12583039433</v>
          </cell>
          <cell r="BI20">
            <v>778135.12583039433</v>
          </cell>
          <cell r="BJ20">
            <v>789807.15271785005</v>
          </cell>
          <cell r="BK20">
            <v>789807.15271785005</v>
          </cell>
          <cell r="BL20">
            <v>789807.15271785005</v>
          </cell>
          <cell r="BM20">
            <v>789807.15271785005</v>
          </cell>
          <cell r="BN20">
            <v>9170.0478830373086</v>
          </cell>
          <cell r="BO20">
            <v>9170.0478830373086</v>
          </cell>
          <cell r="BP20">
            <v>9170.0478830373086</v>
          </cell>
          <cell r="BQ20">
            <v>9170.0478830373086</v>
          </cell>
          <cell r="BR20">
            <v>866740.89612505329</v>
          </cell>
          <cell r="BS20">
            <v>866740.89612505329</v>
          </cell>
          <cell r="BT20">
            <v>866740.89612505329</v>
          </cell>
          <cell r="BU20">
            <v>866740.89612505329</v>
          </cell>
          <cell r="BV20">
            <v>879742.00956692896</v>
          </cell>
          <cell r="BW20">
            <v>879742.00956692896</v>
          </cell>
          <cell r="BX20">
            <v>879742.00956692896</v>
          </cell>
          <cell r="BY20">
            <v>879742.00956692896</v>
          </cell>
          <cell r="BZ20">
            <v>892938.13971043273</v>
          </cell>
          <cell r="CA20">
            <v>892938.13971043273</v>
          </cell>
          <cell r="CB20">
            <v>892938.13971043273</v>
          </cell>
          <cell r="CC20">
            <v>892938.13971043273</v>
          </cell>
          <cell r="CD20">
            <v>906332.21180608915</v>
          </cell>
          <cell r="CE20">
            <v>906332.21180608915</v>
          </cell>
          <cell r="CF20">
            <v>906332.21180608915</v>
          </cell>
          <cell r="CG20">
            <v>906332.21180608915</v>
          </cell>
          <cell r="CH20">
            <v>919927.1949831805</v>
          </cell>
          <cell r="CI20">
            <v>919927.1949831805</v>
          </cell>
          <cell r="CJ20">
            <v>919927.1949831805</v>
          </cell>
          <cell r="CK20">
            <v>0</v>
          </cell>
          <cell r="CL20">
            <v>0</v>
          </cell>
        </row>
        <row r="21">
          <cell r="G21">
            <v>0</v>
          </cell>
          <cell r="H21">
            <v>180293.75</v>
          </cell>
          <cell r="I21">
            <v>182998.15624999997</v>
          </cell>
          <cell r="J21">
            <v>182998.15624999997</v>
          </cell>
          <cell r="K21">
            <v>182998.15624999997</v>
          </cell>
          <cell r="L21">
            <v>182998.15624999997</v>
          </cell>
          <cell r="M21">
            <v>185743.12859374995</v>
          </cell>
          <cell r="N21">
            <v>185743.12859374995</v>
          </cell>
          <cell r="O21">
            <v>185743.12859374995</v>
          </cell>
          <cell r="P21">
            <v>185743.12859374995</v>
          </cell>
          <cell r="Q21">
            <v>188529.27552265619</v>
          </cell>
          <cell r="R21">
            <v>188529.27552265619</v>
          </cell>
          <cell r="S21">
            <v>188529.27552265619</v>
          </cell>
          <cell r="T21">
            <v>188529.27552265619</v>
          </cell>
          <cell r="U21">
            <v>191357.21465549601</v>
          </cell>
          <cell r="V21">
            <v>191357.21465549601</v>
          </cell>
          <cell r="W21">
            <v>191357.21465549601</v>
          </cell>
          <cell r="X21">
            <v>191357.21465549601</v>
          </cell>
          <cell r="Y21">
            <v>194227.57287532842</v>
          </cell>
          <cell r="Z21">
            <v>0</v>
          </cell>
          <cell r="AA21">
            <v>0</v>
          </cell>
          <cell r="AB21">
            <v>0</v>
          </cell>
          <cell r="AC21">
            <v>0</v>
          </cell>
          <cell r="AD21">
            <v>240051.47115086613</v>
          </cell>
          <cell r="AE21">
            <v>240051.47115086613</v>
          </cell>
          <cell r="AF21">
            <v>240051.47115086613</v>
          </cell>
          <cell r="AG21">
            <v>240051.47115086613</v>
          </cell>
          <cell r="AH21">
            <v>243652.24321812909</v>
          </cell>
          <cell r="AI21">
            <v>243652.24321812909</v>
          </cell>
          <cell r="AJ21">
            <v>243652.24321812909</v>
          </cell>
          <cell r="AK21">
            <v>243652.24321812909</v>
          </cell>
          <cell r="AL21">
            <v>247307.02686640099</v>
          </cell>
          <cell r="AM21">
            <v>247307.02686640099</v>
          </cell>
          <cell r="AN21">
            <v>247307.02686640099</v>
          </cell>
          <cell r="AO21">
            <v>247307.02686640099</v>
          </cell>
          <cell r="AP21">
            <v>251016.63226939697</v>
          </cell>
          <cell r="AQ21">
            <v>251016.63226939697</v>
          </cell>
          <cell r="AR21">
            <v>251016.63226939697</v>
          </cell>
          <cell r="AS21">
            <v>251016.63226939697</v>
          </cell>
          <cell r="AT21">
            <v>254781.88175343789</v>
          </cell>
          <cell r="AU21">
            <v>254781.88175343789</v>
          </cell>
          <cell r="AV21">
            <v>254781.88175343789</v>
          </cell>
          <cell r="AW21">
            <v>254781.88175343789</v>
          </cell>
          <cell r="AX21">
            <v>258603.60997973944</v>
          </cell>
          <cell r="AY21">
            <v>258603.60997973944</v>
          </cell>
          <cell r="AZ21">
            <v>258603.60997973944</v>
          </cell>
          <cell r="BA21">
            <v>258603.60997973944</v>
          </cell>
          <cell r="BB21">
            <v>262482.66412943549</v>
          </cell>
          <cell r="BC21">
            <v>262482.66412943549</v>
          </cell>
          <cell r="BD21">
            <v>262482.66412943549</v>
          </cell>
          <cell r="BE21">
            <v>262482.66412943549</v>
          </cell>
          <cell r="BF21">
            <v>266419.90409137699</v>
          </cell>
          <cell r="BG21">
            <v>266419.90409137699</v>
          </cell>
          <cell r="BH21">
            <v>266419.90409137699</v>
          </cell>
          <cell r="BI21">
            <v>266419.90409137699</v>
          </cell>
          <cell r="BJ21">
            <v>270416.20265274763</v>
          </cell>
          <cell r="BK21">
            <v>270416.20265274763</v>
          </cell>
          <cell r="BL21">
            <v>270416.20265274763</v>
          </cell>
          <cell r="BM21">
            <v>270416.20265274763</v>
          </cell>
          <cell r="BN21">
            <v>274472.44569253881</v>
          </cell>
          <cell r="BO21">
            <v>274472.44569253881</v>
          </cell>
          <cell r="BP21">
            <v>274472.44569253881</v>
          </cell>
          <cell r="BQ21">
            <v>274472.44569253881</v>
          </cell>
          <cell r="BR21">
            <v>278589.53237792687</v>
          </cell>
          <cell r="BS21">
            <v>278589.53237792687</v>
          </cell>
          <cell r="BT21">
            <v>278589.53237792687</v>
          </cell>
          <cell r="BU21">
            <v>278589.53237792687</v>
          </cell>
          <cell r="BV21">
            <v>282768.37536359573</v>
          </cell>
          <cell r="BW21">
            <v>282768.37536359573</v>
          </cell>
          <cell r="BX21">
            <v>282768.37536359573</v>
          </cell>
          <cell r="BY21">
            <v>282768.37536359573</v>
          </cell>
          <cell r="BZ21">
            <v>0</v>
          </cell>
          <cell r="CA21">
            <v>0</v>
          </cell>
          <cell r="CB21">
            <v>0</v>
          </cell>
          <cell r="CC21">
            <v>0</v>
          </cell>
          <cell r="CD21">
            <v>310532.17473094864</v>
          </cell>
          <cell r="CE21">
            <v>310532.17473094864</v>
          </cell>
          <cell r="CF21">
            <v>310532.17473094864</v>
          </cell>
          <cell r="CG21">
            <v>310532.17473094864</v>
          </cell>
          <cell r="CH21">
            <v>315190.15735191281</v>
          </cell>
          <cell r="CI21">
            <v>315190.15735191281</v>
          </cell>
          <cell r="CJ21">
            <v>315190.15735191281</v>
          </cell>
          <cell r="CK21">
            <v>0</v>
          </cell>
          <cell r="CL21">
            <v>0</v>
          </cell>
        </row>
        <row r="22">
          <cell r="G22">
            <v>0</v>
          </cell>
          <cell r="H22">
            <v>0</v>
          </cell>
          <cell r="I22">
            <v>0</v>
          </cell>
          <cell r="J22">
            <v>0</v>
          </cell>
          <cell r="K22">
            <v>0</v>
          </cell>
          <cell r="L22">
            <v>0</v>
          </cell>
          <cell r="M22">
            <v>0</v>
          </cell>
          <cell r="N22">
            <v>216022.74652799999</v>
          </cell>
          <cell r="O22">
            <v>216022.74652799999</v>
          </cell>
          <cell r="P22">
            <v>216022.74652799999</v>
          </cell>
          <cell r="Q22">
            <v>216022.74652799999</v>
          </cell>
          <cell r="R22">
            <v>219263.08772591996</v>
          </cell>
          <cell r="S22">
            <v>219263.08772591996</v>
          </cell>
          <cell r="T22">
            <v>219263.08772591996</v>
          </cell>
          <cell r="U22">
            <v>219263.08772591996</v>
          </cell>
          <cell r="V22">
            <v>222552.03404180874</v>
          </cell>
          <cell r="W22">
            <v>222552.03404180874</v>
          </cell>
          <cell r="X22">
            <v>222552.03404180874</v>
          </cell>
          <cell r="Y22">
            <v>222552.03404180874</v>
          </cell>
          <cell r="Z22">
            <v>225890.31455243583</v>
          </cell>
          <cell r="AA22">
            <v>225890.31455243583</v>
          </cell>
          <cell r="AB22">
            <v>225890.31455243583</v>
          </cell>
          <cell r="AC22">
            <v>225890.31455243583</v>
          </cell>
          <cell r="AD22">
            <v>229278.66927072237</v>
          </cell>
          <cell r="AE22">
            <v>229278.66927072237</v>
          </cell>
          <cell r="AF22">
            <v>229278.66927072237</v>
          </cell>
          <cell r="AG22">
            <v>229278.66927072237</v>
          </cell>
          <cell r="AH22">
            <v>232717.8493097832</v>
          </cell>
          <cell r="AI22">
            <v>232717.8493097832</v>
          </cell>
          <cell r="AJ22">
            <v>232717.8493097832</v>
          </cell>
          <cell r="AK22">
            <v>232717.8493097832</v>
          </cell>
          <cell r="AL22">
            <v>236208.61704942991</v>
          </cell>
          <cell r="AM22">
            <v>236208.61704942991</v>
          </cell>
          <cell r="AN22">
            <v>236208.61704942991</v>
          </cell>
          <cell r="AO22">
            <v>236208.61704942991</v>
          </cell>
          <cell r="AP22">
            <v>239751.74630517134</v>
          </cell>
          <cell r="AQ22">
            <v>239751.74630517134</v>
          </cell>
          <cell r="AR22">
            <v>239751.74630517134</v>
          </cell>
          <cell r="AS22">
            <v>239751.74630517134</v>
          </cell>
          <cell r="AT22">
            <v>243348.02249974885</v>
          </cell>
          <cell r="AU22">
            <v>243348.02249974885</v>
          </cell>
          <cell r="AV22">
            <v>243348.02249974885</v>
          </cell>
          <cell r="AW22">
            <v>243348.02249974885</v>
          </cell>
          <cell r="AX22">
            <v>246998.24283724508</v>
          </cell>
          <cell r="AY22">
            <v>246998.24283724508</v>
          </cell>
          <cell r="AZ22">
            <v>246998.24283724508</v>
          </cell>
          <cell r="BA22">
            <v>246998.24283724508</v>
          </cell>
          <cell r="BB22">
            <v>250703.21647980373</v>
          </cell>
          <cell r="BC22">
            <v>250703.21647980373</v>
          </cell>
          <cell r="BD22">
            <v>250703.21647980373</v>
          </cell>
          <cell r="BE22">
            <v>250703.21647980373</v>
          </cell>
          <cell r="BF22">
            <v>254463.76472700079</v>
          </cell>
          <cell r="BG22">
            <v>254463.76472700079</v>
          </cell>
          <cell r="BH22">
            <v>254463.76472700079</v>
          </cell>
          <cell r="BI22">
            <v>254463.76472700079</v>
          </cell>
          <cell r="BJ22">
            <v>0</v>
          </cell>
          <cell r="BK22">
            <v>0</v>
          </cell>
          <cell r="BL22">
            <v>0</v>
          </cell>
          <cell r="BM22">
            <v>0</v>
          </cell>
          <cell r="BN22">
            <v>0</v>
          </cell>
          <cell r="BO22">
            <v>0</v>
          </cell>
          <cell r="BP22">
            <v>285037.42638220993</v>
          </cell>
          <cell r="BQ22">
            <v>285037.42638220993</v>
          </cell>
          <cell r="BR22">
            <v>285037.42638220993</v>
          </cell>
          <cell r="BS22">
            <v>285037.42638220993</v>
          </cell>
          <cell r="BT22">
            <v>289312.98777794302</v>
          </cell>
          <cell r="BU22">
            <v>289312.98777794302</v>
          </cell>
          <cell r="BV22">
            <v>289312.98777794302</v>
          </cell>
          <cell r="BW22">
            <v>289312.98777794302</v>
          </cell>
          <cell r="BX22">
            <v>293652.68259461212</v>
          </cell>
          <cell r="BY22">
            <v>293652.68259461212</v>
          </cell>
          <cell r="BZ22">
            <v>293652.68259461212</v>
          </cell>
          <cell r="CA22">
            <v>293652.68259461212</v>
          </cell>
          <cell r="CB22">
            <v>298057.47283353133</v>
          </cell>
          <cell r="CC22">
            <v>298057.47283353133</v>
          </cell>
          <cell r="CD22">
            <v>298057.47283353133</v>
          </cell>
          <cell r="CE22">
            <v>298057.47283353133</v>
          </cell>
          <cell r="CF22">
            <v>302528.33492603427</v>
          </cell>
          <cell r="CG22">
            <v>302528.33492603427</v>
          </cell>
          <cell r="CH22">
            <v>302528.33492603427</v>
          </cell>
          <cell r="CI22">
            <v>302528.33492603427</v>
          </cell>
          <cell r="CJ22">
            <v>307066.25994992472</v>
          </cell>
          <cell r="CK22">
            <v>0</v>
          </cell>
          <cell r="CL22">
            <v>0</v>
          </cell>
        </row>
        <row r="23">
          <cell r="G23">
            <v>0</v>
          </cell>
          <cell r="H23">
            <v>392818.01</v>
          </cell>
          <cell r="I23">
            <v>393756.56249999994</v>
          </cell>
          <cell r="J23">
            <v>393756.56249999994</v>
          </cell>
          <cell r="K23">
            <v>393756.56249999994</v>
          </cell>
          <cell r="L23">
            <v>393756.56249999994</v>
          </cell>
          <cell r="M23">
            <v>404274.32317870448</v>
          </cell>
          <cell r="N23">
            <v>404274.32317870448</v>
          </cell>
          <cell r="O23">
            <v>404274.32317870448</v>
          </cell>
          <cell r="P23">
            <v>404274.32317870448</v>
          </cell>
          <cell r="Q23">
            <v>410338.43802638497</v>
          </cell>
          <cell r="R23">
            <v>410338.43802638497</v>
          </cell>
          <cell r="S23">
            <v>410338.43802638497</v>
          </cell>
          <cell r="T23">
            <v>410338.43802638497</v>
          </cell>
          <cell r="U23">
            <v>416493.5145967807</v>
          </cell>
          <cell r="V23">
            <v>416493.5145967807</v>
          </cell>
          <cell r="W23">
            <v>416493.5145967807</v>
          </cell>
          <cell r="X23">
            <v>416493.5145967807</v>
          </cell>
          <cell r="Y23">
            <v>422740.9173157324</v>
          </cell>
          <cell r="Z23">
            <v>422740.9173157324</v>
          </cell>
          <cell r="AA23">
            <v>422740.9173157324</v>
          </cell>
          <cell r="AB23">
            <v>422740.9173157324</v>
          </cell>
          <cell r="AC23">
            <v>429082.03107546835</v>
          </cell>
          <cell r="AD23">
            <v>429082.03107546835</v>
          </cell>
          <cell r="AE23">
            <v>429082.03107546835</v>
          </cell>
          <cell r="AF23">
            <v>429082.03107546835</v>
          </cell>
          <cell r="AG23">
            <v>435518.2615416004</v>
          </cell>
          <cell r="AH23">
            <v>435518.2615416004</v>
          </cell>
          <cell r="AI23">
            <v>435518.2615416004</v>
          </cell>
          <cell r="AJ23">
            <v>435518.2615416004</v>
          </cell>
          <cell r="AK23">
            <v>442051.03546472429</v>
          </cell>
          <cell r="AL23">
            <v>442051.03546472429</v>
          </cell>
          <cell r="AM23">
            <v>442051.03546472429</v>
          </cell>
          <cell r="AN23">
            <v>442051.03546472429</v>
          </cell>
          <cell r="AO23">
            <v>448681.80099669512</v>
          </cell>
          <cell r="AP23">
            <v>448681.80099669512</v>
          </cell>
          <cell r="AQ23">
            <v>448681.80099669512</v>
          </cell>
          <cell r="AR23">
            <v>448681.80099669512</v>
          </cell>
          <cell r="AS23">
            <v>455412.02801164548</v>
          </cell>
          <cell r="AT23">
            <v>455412.02801164548</v>
          </cell>
          <cell r="AU23">
            <v>5194.7217034517817</v>
          </cell>
          <cell r="AV23">
            <v>5194.7217034517817</v>
          </cell>
          <cell r="AW23">
            <v>5272.6425290035577</v>
          </cell>
          <cell r="AX23">
            <v>5272.6425290035577</v>
          </cell>
          <cell r="AY23">
            <v>443331.07998573047</v>
          </cell>
          <cell r="AZ23">
            <v>443331.07998573047</v>
          </cell>
          <cell r="BA23">
            <v>443410.16962366551</v>
          </cell>
          <cell r="BB23">
            <v>443410.16962366551</v>
          </cell>
          <cell r="BC23">
            <v>449981.04618551634</v>
          </cell>
          <cell r="BD23">
            <v>449981.04618551634</v>
          </cell>
          <cell r="BE23">
            <v>450061.32216802042</v>
          </cell>
          <cell r="BF23">
            <v>450061.32216802042</v>
          </cell>
          <cell r="BG23">
            <v>456730.76187829906</v>
          </cell>
          <cell r="BH23">
            <v>456730.76187829906</v>
          </cell>
          <cell r="BI23">
            <v>451298.75372885639</v>
          </cell>
          <cell r="BJ23">
            <v>451298.75372885639</v>
          </cell>
          <cell r="BK23">
            <v>458068.23503478919</v>
          </cell>
          <cell r="BL23">
            <v>458068.23503478919</v>
          </cell>
          <cell r="BM23">
            <v>464033.58848576719</v>
          </cell>
          <cell r="BN23">
            <v>464033.58848576719</v>
          </cell>
          <cell r="BO23">
            <v>470904.61201128899</v>
          </cell>
          <cell r="BP23">
            <v>470904.61201128899</v>
          </cell>
          <cell r="BQ23">
            <v>470994.09231305367</v>
          </cell>
          <cell r="BR23">
            <v>470994.09231305367</v>
          </cell>
          <cell r="BS23">
            <v>477968.18119145831</v>
          </cell>
          <cell r="BT23">
            <v>477968.18119145831</v>
          </cell>
          <cell r="BU23">
            <v>478059.00369774946</v>
          </cell>
          <cell r="BV23">
            <v>478059.00369774946</v>
          </cell>
          <cell r="BW23">
            <v>485137.70390933013</v>
          </cell>
          <cell r="BX23">
            <v>485137.70390933013</v>
          </cell>
          <cell r="BY23">
            <v>485229.88875321567</v>
          </cell>
          <cell r="BZ23">
            <v>485229.88875321567</v>
          </cell>
          <cell r="CA23">
            <v>492414.76946797001</v>
          </cell>
          <cell r="CB23">
            <v>492414.76946797001</v>
          </cell>
          <cell r="CC23">
            <v>492508.3370845138</v>
          </cell>
          <cell r="CD23">
            <v>492508.3370845138</v>
          </cell>
          <cell r="CE23">
            <v>499800.99100998952</v>
          </cell>
          <cell r="CF23">
            <v>499800.99100998952</v>
          </cell>
          <cell r="CG23">
            <v>499895.96214078151</v>
          </cell>
          <cell r="CH23">
            <v>499895.96214078151</v>
          </cell>
          <cell r="CI23">
            <v>499895.96214078151</v>
          </cell>
          <cell r="CJ23">
            <v>499895.96214078151</v>
          </cell>
          <cell r="CK23">
            <v>0</v>
          </cell>
          <cell r="CL23">
            <v>0</v>
          </cell>
        </row>
        <row r="24">
          <cell r="G24">
            <v>0</v>
          </cell>
          <cell r="H24">
            <v>298329.78999999998</v>
          </cell>
          <cell r="I24">
            <v>298329.78999999998</v>
          </cell>
          <cell r="J24">
            <v>302415.67434999999</v>
          </cell>
          <cell r="K24">
            <v>302804.73684999999</v>
          </cell>
          <cell r="L24">
            <v>320305.71356875001</v>
          </cell>
          <cell r="M24">
            <v>320305.71356875001</v>
          </cell>
          <cell r="N24">
            <v>324452.886184</v>
          </cell>
          <cell r="O24">
            <v>324847.7846215</v>
          </cell>
          <cell r="P24">
            <v>325110.29927228123</v>
          </cell>
          <cell r="Q24">
            <v>325110.29927228123</v>
          </cell>
          <cell r="R24">
            <v>329319.67947675992</v>
          </cell>
          <cell r="S24">
            <v>329720.50139082241</v>
          </cell>
          <cell r="T24">
            <v>329986.95376136538</v>
          </cell>
          <cell r="U24">
            <v>329986.95376136538</v>
          </cell>
          <cell r="V24">
            <v>334259.47466891131</v>
          </cell>
          <cell r="W24">
            <v>235622.73866258198</v>
          </cell>
          <cell r="X24">
            <v>235893.1878186831</v>
          </cell>
          <cell r="Y24">
            <v>235893.1878186831</v>
          </cell>
          <cell r="Z24">
            <v>238744.14298610567</v>
          </cell>
          <cell r="AA24">
            <v>349534.92176210921</v>
          </cell>
          <cell r="AB24">
            <v>321867.37380480091</v>
          </cell>
          <cell r="AC24">
            <v>321867.37380480091</v>
          </cell>
          <cell r="AD24">
            <v>324761.09329973481</v>
          </cell>
          <cell r="AE24">
            <v>326416.76093002863</v>
          </cell>
          <cell r="AF24">
            <v>358614.30810317758</v>
          </cell>
          <cell r="AG24">
            <v>358614.30810317758</v>
          </cell>
          <cell r="AH24">
            <v>361551.43339053553</v>
          </cell>
          <cell r="AI24">
            <v>363231.93603528372</v>
          </cell>
          <cell r="AJ24">
            <v>363993.52272472519</v>
          </cell>
          <cell r="AK24">
            <v>363993.52272472519</v>
          </cell>
          <cell r="AL24">
            <v>366974.70489139349</v>
          </cell>
          <cell r="AM24">
            <v>368680.41507581295</v>
          </cell>
          <cell r="AN24">
            <v>369453.42556559609</v>
          </cell>
          <cell r="AO24">
            <v>369453.42556559609</v>
          </cell>
          <cell r="AP24">
            <v>372479.32546476438</v>
          </cell>
          <cell r="AQ24">
            <v>374210.62130195007</v>
          </cell>
          <cell r="AR24">
            <v>374995.22694907995</v>
          </cell>
          <cell r="AS24">
            <v>374995.22694907995</v>
          </cell>
          <cell r="AT24">
            <v>378066.51534673577</v>
          </cell>
          <cell r="AU24">
            <v>379823.78062147927</v>
          </cell>
          <cell r="AV24">
            <v>172796.30711193755</v>
          </cell>
          <cell r="AW24">
            <v>172796.30711193755</v>
          </cell>
          <cell r="AX24">
            <v>172796.30711193755</v>
          </cell>
          <cell r="AY24">
            <v>174579.93136580224</v>
          </cell>
          <cell r="AZ24">
            <v>418696.00198595721</v>
          </cell>
          <cell r="BA24">
            <v>418696.00198595721</v>
          </cell>
          <cell r="BB24">
            <v>418696.00198595721</v>
          </cell>
          <cell r="BC24">
            <v>420506.38060362986</v>
          </cell>
          <cell r="BD24">
            <v>424976.44201574649</v>
          </cell>
          <cell r="BE24">
            <v>424976.44201574649</v>
          </cell>
          <cell r="BF24">
            <v>424976.44201574649</v>
          </cell>
          <cell r="BG24">
            <v>426813.97631268424</v>
          </cell>
          <cell r="BH24">
            <v>410426.60286271991</v>
          </cell>
          <cell r="BI24">
            <v>410426.60286271991</v>
          </cell>
          <cell r="BJ24">
            <v>410426.60286271991</v>
          </cell>
          <cell r="BK24">
            <v>412291.70017411176</v>
          </cell>
          <cell r="BL24">
            <v>439222.3814284532</v>
          </cell>
          <cell r="BM24">
            <v>439222.3814284532</v>
          </cell>
          <cell r="BN24">
            <v>439222.3814284532</v>
          </cell>
          <cell r="BO24">
            <v>441115.45519951591</v>
          </cell>
          <cell r="BP24">
            <v>445810.71714988002</v>
          </cell>
          <cell r="BQ24">
            <v>445810.71714988002</v>
          </cell>
          <cell r="BR24">
            <v>445810.71714988002</v>
          </cell>
          <cell r="BS24">
            <v>447732.18702750863</v>
          </cell>
          <cell r="BT24">
            <v>452497.87790712813</v>
          </cell>
          <cell r="BU24">
            <v>452497.87790712813</v>
          </cell>
          <cell r="BV24">
            <v>452497.87790712813</v>
          </cell>
          <cell r="BW24">
            <v>322478.41618759069</v>
          </cell>
          <cell r="BX24">
            <v>327315.5924304045</v>
          </cell>
          <cell r="BY24">
            <v>327315.5924304045</v>
          </cell>
          <cell r="BZ24">
            <v>327315.5924304045</v>
          </cell>
          <cell r="CA24">
            <v>470101.10072212591</v>
          </cell>
          <cell r="CB24">
            <v>436847.98942976393</v>
          </cell>
          <cell r="CC24">
            <v>436847.98942976393</v>
          </cell>
          <cell r="CD24">
            <v>436847.98942976393</v>
          </cell>
          <cell r="CE24">
            <v>438989.77205413976</v>
          </cell>
          <cell r="CF24">
            <v>484691.24059523095</v>
          </cell>
          <cell r="CG24">
            <v>484691.24059523095</v>
          </cell>
          <cell r="CH24">
            <v>484691.24059523095</v>
          </cell>
          <cell r="CI24">
            <v>486865.14995897235</v>
          </cell>
          <cell r="CJ24">
            <v>487850.34355009923</v>
          </cell>
          <cell r="CK24">
            <v>0</v>
          </cell>
          <cell r="CL24">
            <v>0</v>
          </cell>
        </row>
        <row r="25">
          <cell r="G25">
            <v>0</v>
          </cell>
          <cell r="H25">
            <v>163993.5625</v>
          </cell>
          <cell r="I25">
            <v>125926.45296249999</v>
          </cell>
          <cell r="J25">
            <v>125695.3316875</v>
          </cell>
          <cell r="K25">
            <v>126586.26850000001</v>
          </cell>
          <cell r="L25">
            <v>126791.76999999997</v>
          </cell>
          <cell r="M25">
            <v>127095.36407443749</v>
          </cell>
          <cell r="N25">
            <v>373373.3062874375</v>
          </cell>
          <cell r="O25">
            <v>398705.51927253971</v>
          </cell>
          <cell r="P25">
            <v>398954.83899312431</v>
          </cell>
          <cell r="Q25">
            <v>399316.23609701777</v>
          </cell>
          <cell r="R25">
            <v>403438.37351853243</v>
          </cell>
          <cell r="S25">
            <v>404945.450198718</v>
          </cell>
          <cell r="T25">
            <v>417874.8373633303</v>
          </cell>
          <cell r="U25">
            <v>418020.18283549801</v>
          </cell>
          <cell r="V25">
            <v>422325.60624521272</v>
          </cell>
          <cell r="W25">
            <v>423855.28907560103</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row>
        <row r="26">
          <cell r="G26">
            <v>0</v>
          </cell>
          <cell r="H26">
            <v>230344.0025</v>
          </cell>
          <cell r="I26">
            <v>231025.36253749998</v>
          </cell>
          <cell r="J26">
            <v>233799.16253749997</v>
          </cell>
          <cell r="K26">
            <v>233799.16253749997</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row>
        <row r="27">
          <cell r="G27">
            <v>0</v>
          </cell>
          <cell r="H27">
            <v>0</v>
          </cell>
          <cell r="I27">
            <v>0</v>
          </cell>
          <cell r="J27">
            <v>0</v>
          </cell>
          <cell r="K27">
            <v>0</v>
          </cell>
          <cell r="L27">
            <v>0</v>
          </cell>
          <cell r="M27">
            <v>0</v>
          </cell>
          <cell r="N27">
            <v>0</v>
          </cell>
          <cell r="O27">
            <v>0</v>
          </cell>
          <cell r="P27">
            <v>485176.17935879994</v>
          </cell>
          <cell r="Q27">
            <v>485176.17935879994</v>
          </cell>
          <cell r="R27">
            <v>485176.17935879994</v>
          </cell>
          <cell r="S27">
            <v>485176.17935879994</v>
          </cell>
          <cell r="T27">
            <v>492453.82204918197</v>
          </cell>
          <cell r="U27">
            <v>492453.82204918197</v>
          </cell>
          <cell r="V27">
            <v>492453.82204918197</v>
          </cell>
          <cell r="W27">
            <v>492453.82204918197</v>
          </cell>
          <cell r="X27">
            <v>499840.62937991961</v>
          </cell>
          <cell r="Y27">
            <v>499840.62937991961</v>
          </cell>
          <cell r="Z27">
            <v>499840.62937991961</v>
          </cell>
          <cell r="AA27">
            <v>499840.62937991961</v>
          </cell>
          <cell r="AB27">
            <v>507338.23882061837</v>
          </cell>
          <cell r="AC27">
            <v>507338.23882061837</v>
          </cell>
          <cell r="AD27">
            <v>507338.23882061837</v>
          </cell>
          <cell r="AE27">
            <v>507338.23882061837</v>
          </cell>
          <cell r="AF27">
            <v>514948.31240292761</v>
          </cell>
          <cell r="AG27">
            <v>514948.31240292761</v>
          </cell>
          <cell r="AH27">
            <v>514948.31240292761</v>
          </cell>
          <cell r="AI27">
            <v>514948.31240292761</v>
          </cell>
          <cell r="AJ27">
            <v>522672.53708897147</v>
          </cell>
          <cell r="AK27">
            <v>522672.53708897147</v>
          </cell>
          <cell r="AL27">
            <v>522672.53708897147</v>
          </cell>
          <cell r="AM27">
            <v>522672.53708897147</v>
          </cell>
          <cell r="AN27">
            <v>530512.625145306</v>
          </cell>
          <cell r="AO27">
            <v>530512.625145306</v>
          </cell>
          <cell r="AP27">
            <v>530512.625145306</v>
          </cell>
          <cell r="AQ27">
            <v>530512.625145306</v>
          </cell>
          <cell r="AR27">
            <v>538470.31452248548</v>
          </cell>
          <cell r="AS27">
            <v>538470.31452248548</v>
          </cell>
          <cell r="AT27">
            <v>538470.31452248548</v>
          </cell>
          <cell r="AU27">
            <v>538470.31452248548</v>
          </cell>
          <cell r="AV27">
            <v>546547.36924032285</v>
          </cell>
          <cell r="AW27">
            <v>546547.36924032285</v>
          </cell>
          <cell r="AX27">
            <v>546547.36924032285</v>
          </cell>
          <cell r="AY27">
            <v>546547.36924032285</v>
          </cell>
          <cell r="AZ27">
            <v>554745.57977892761</v>
          </cell>
          <cell r="BA27">
            <v>554745.57977892761</v>
          </cell>
          <cell r="BB27">
            <v>554745.57977892761</v>
          </cell>
          <cell r="BC27">
            <v>554745.57977892761</v>
          </cell>
          <cell r="BD27">
            <v>563066.76347561134</v>
          </cell>
          <cell r="BE27">
            <v>563066.76347561134</v>
          </cell>
          <cell r="BF27">
            <v>563066.76347561134</v>
          </cell>
          <cell r="BG27">
            <v>563066.76347561134</v>
          </cell>
          <cell r="BH27">
            <v>571512.76492774545</v>
          </cell>
          <cell r="BI27">
            <v>571512.76492774545</v>
          </cell>
          <cell r="BJ27">
            <v>571512.76492774545</v>
          </cell>
          <cell r="BK27">
            <v>571512.76492774545</v>
          </cell>
          <cell r="BL27">
            <v>0</v>
          </cell>
          <cell r="BM27">
            <v>0</v>
          </cell>
          <cell r="BN27">
            <v>0</v>
          </cell>
          <cell r="BO27">
            <v>0</v>
          </cell>
          <cell r="BP27">
            <v>0</v>
          </cell>
          <cell r="BQ27">
            <v>0</v>
          </cell>
          <cell r="BR27">
            <v>0</v>
          </cell>
          <cell r="BS27">
            <v>0</v>
          </cell>
          <cell r="BT27">
            <v>640179.66500791977</v>
          </cell>
          <cell r="BU27">
            <v>640179.66500791977</v>
          </cell>
          <cell r="BV27">
            <v>640179.66500791977</v>
          </cell>
          <cell r="BW27">
            <v>640179.66500791977</v>
          </cell>
          <cell r="BX27">
            <v>649782.35998303839</v>
          </cell>
          <cell r="BY27">
            <v>649782.35998303839</v>
          </cell>
          <cell r="BZ27">
            <v>649782.35998303839</v>
          </cell>
          <cell r="CA27">
            <v>649782.35998303839</v>
          </cell>
          <cell r="CB27">
            <v>659529.09538278391</v>
          </cell>
          <cell r="CC27">
            <v>659529.09538278391</v>
          </cell>
          <cell r="CD27">
            <v>659529.09538278391</v>
          </cell>
          <cell r="CE27">
            <v>659529.09538278391</v>
          </cell>
          <cell r="CF27">
            <v>669422.03181352559</v>
          </cell>
          <cell r="CG27">
            <v>669422.03181352559</v>
          </cell>
          <cell r="CH27">
            <v>669422.03181352559</v>
          </cell>
          <cell r="CI27">
            <v>669422.03181352559</v>
          </cell>
          <cell r="CJ27">
            <v>679463.36229072837</v>
          </cell>
          <cell r="CK27">
            <v>0</v>
          </cell>
          <cell r="CL27">
            <v>0</v>
          </cell>
        </row>
        <row r="28">
          <cell r="G28">
            <v>0</v>
          </cell>
          <cell r="H28">
            <v>273111.83250000002</v>
          </cell>
          <cell r="I28">
            <v>268880.38250000001</v>
          </cell>
          <cell r="J28">
            <v>272913.58823749999</v>
          </cell>
          <cell r="K28">
            <v>272913.58823749999</v>
          </cell>
          <cell r="L28">
            <v>272913.58823749999</v>
          </cell>
          <cell r="M28">
            <v>277691.05560542998</v>
          </cell>
          <cell r="N28">
            <v>281784.75942899246</v>
          </cell>
          <cell r="O28">
            <v>281784.75942899246</v>
          </cell>
          <cell r="P28">
            <v>281784.75942899246</v>
          </cell>
          <cell r="Q28">
            <v>281856.42143951141</v>
          </cell>
          <cell r="R28">
            <v>286011.53082042735</v>
          </cell>
          <cell r="S28">
            <v>286011.53082042735</v>
          </cell>
          <cell r="T28">
            <v>286011.53082042735</v>
          </cell>
          <cell r="U28">
            <v>286084.2677611041</v>
          </cell>
          <cell r="V28">
            <v>290301.70378273376</v>
          </cell>
          <cell r="W28">
            <v>4921.8663191256992</v>
          </cell>
          <cell r="X28">
            <v>4921.8663191256992</v>
          </cell>
          <cell r="Y28">
            <v>4995.6943139125842</v>
          </cell>
          <cell r="Z28">
            <v>4995.6943139125842</v>
          </cell>
          <cell r="AA28">
            <v>327153.12160442985</v>
          </cell>
          <cell r="AB28">
            <v>327153.12160442985</v>
          </cell>
          <cell r="AC28">
            <v>327228.05701913853</v>
          </cell>
          <cell r="AD28">
            <v>327228.05701913853</v>
          </cell>
          <cell r="AE28">
            <v>332060.41842849628</v>
          </cell>
          <cell r="AF28">
            <v>332060.41842849628</v>
          </cell>
          <cell r="AG28">
            <v>332136.47787442559</v>
          </cell>
          <cell r="AH28">
            <v>332136.47787442559</v>
          </cell>
          <cell r="AI28">
            <v>337041.32470492367</v>
          </cell>
          <cell r="AJ28">
            <v>337041.32470492367</v>
          </cell>
          <cell r="AK28">
            <v>337118.52504254191</v>
          </cell>
          <cell r="AL28">
            <v>337118.52504254191</v>
          </cell>
          <cell r="AM28">
            <v>342096.94457549747</v>
          </cell>
          <cell r="AN28">
            <v>342096.94457549747</v>
          </cell>
          <cell r="AO28">
            <v>342175.30291818001</v>
          </cell>
          <cell r="AP28">
            <v>342175.30291818001</v>
          </cell>
          <cell r="AQ28">
            <v>347228.39874412993</v>
          </cell>
          <cell r="AR28">
            <v>347228.39874412993</v>
          </cell>
          <cell r="AS28">
            <v>347307.93246195273</v>
          </cell>
          <cell r="AT28">
            <v>347307.93246195273</v>
          </cell>
          <cell r="AU28">
            <v>352436.82472529187</v>
          </cell>
          <cell r="AV28">
            <v>352436.82472529187</v>
          </cell>
          <cell r="AW28">
            <v>352517.55144888198</v>
          </cell>
          <cell r="AX28">
            <v>352517.55144888198</v>
          </cell>
          <cell r="AY28">
            <v>357723.3770961712</v>
          </cell>
          <cell r="AZ28">
            <v>357723.3770961712</v>
          </cell>
          <cell r="BA28">
            <v>357805.31472061516</v>
          </cell>
          <cell r="BB28">
            <v>357805.31472061516</v>
          </cell>
          <cell r="BC28">
            <v>363089.22775261372</v>
          </cell>
          <cell r="BD28">
            <v>363089.22775261372</v>
          </cell>
          <cell r="BE28">
            <v>363172.39444142435</v>
          </cell>
          <cell r="BF28">
            <v>363172.39444142435</v>
          </cell>
          <cell r="BG28">
            <v>368535.56616890291</v>
          </cell>
          <cell r="BH28">
            <v>368535.56616890291</v>
          </cell>
          <cell r="BI28">
            <v>362907.95355938404</v>
          </cell>
          <cell r="BJ28">
            <v>362907.95355938404</v>
          </cell>
          <cell r="BK28">
            <v>368351.57286277477</v>
          </cell>
          <cell r="BL28">
            <v>368351.57286277477</v>
          </cell>
          <cell r="BM28">
            <v>374531.73632670566</v>
          </cell>
          <cell r="BN28">
            <v>374531.73632670566</v>
          </cell>
          <cell r="BO28">
            <v>380057.00991964724</v>
          </cell>
          <cell r="BP28">
            <v>380057.00991964724</v>
          </cell>
          <cell r="BQ28">
            <v>380149.71237160621</v>
          </cell>
          <cell r="BR28">
            <v>380149.71237160621</v>
          </cell>
          <cell r="BS28">
            <v>385757.8650684419</v>
          </cell>
          <cell r="BT28">
            <v>385757.8650684419</v>
          </cell>
          <cell r="BU28">
            <v>385851.95805718028</v>
          </cell>
          <cell r="BV28">
            <v>385851.95805718028</v>
          </cell>
          <cell r="BW28">
            <v>6366.9589046282272</v>
          </cell>
          <cell r="BX28">
            <v>6366.9589046282272</v>
          </cell>
          <cell r="BY28">
            <v>6462.4632881976504</v>
          </cell>
          <cell r="BZ28">
            <v>6462.4632881976504</v>
          </cell>
          <cell r="CA28">
            <v>423207.4472811477</v>
          </cell>
          <cell r="CB28">
            <v>423207.4472811477</v>
          </cell>
          <cell r="CC28">
            <v>423304.38423047069</v>
          </cell>
          <cell r="CD28">
            <v>423304.38423047069</v>
          </cell>
          <cell r="CE28">
            <v>429555.55899036489</v>
          </cell>
          <cell r="CF28">
            <v>429555.55899036489</v>
          </cell>
          <cell r="CG28">
            <v>429653.94999392767</v>
          </cell>
          <cell r="CH28">
            <v>429653.94999392767</v>
          </cell>
          <cell r="CI28">
            <v>435998.89237522031</v>
          </cell>
          <cell r="CJ28">
            <v>435998.89237522031</v>
          </cell>
          <cell r="CK28">
            <v>0</v>
          </cell>
          <cell r="CL28">
            <v>0</v>
          </cell>
        </row>
        <row r="29">
          <cell r="G29">
            <v>0</v>
          </cell>
          <cell r="H29">
            <v>474700.73</v>
          </cell>
          <cell r="I29">
            <v>448074.90668750001</v>
          </cell>
          <cell r="J29">
            <v>450582.11749999999</v>
          </cell>
          <cell r="K29">
            <v>450582.11749999999</v>
          </cell>
          <cell r="L29">
            <v>994112.66621900001</v>
          </cell>
          <cell r="M29">
            <v>1031836.0383193091</v>
          </cell>
          <cell r="N29">
            <v>1034380.8572939965</v>
          </cell>
          <cell r="O29">
            <v>1034380.8572939965</v>
          </cell>
          <cell r="P29">
            <v>1043323.5936497815</v>
          </cell>
          <cell r="Q29">
            <v>1047313.5788940985</v>
          </cell>
          <cell r="R29">
            <v>1049896.5701534064</v>
          </cell>
          <cell r="S29">
            <v>1049896.5701534064</v>
          </cell>
          <cell r="T29">
            <v>1058973.447554528</v>
          </cell>
          <cell r="U29">
            <v>1063023.28257751</v>
          </cell>
          <cell r="V29">
            <v>1065645.0187057075</v>
          </cell>
          <cell r="W29">
            <v>1065645.0187057075</v>
          </cell>
          <cell r="X29">
            <v>1074858.0492678459</v>
          </cell>
          <cell r="Y29">
            <v>1078968.6318161725</v>
          </cell>
          <cell r="Z29">
            <v>1081629.6939862929</v>
          </cell>
          <cell r="AA29">
            <v>1081629.6939862929</v>
          </cell>
          <cell r="AB29">
            <v>1090980.9200068635</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row>
        <row r="30">
          <cell r="G30">
            <v>0</v>
          </cell>
          <cell r="H30">
            <v>304788.75</v>
          </cell>
          <cell r="I30">
            <v>212691.15937499999</v>
          </cell>
          <cell r="J30">
            <v>212691.15937499999</v>
          </cell>
          <cell r="K30">
            <v>214584.95624999999</v>
          </cell>
          <cell r="L30">
            <v>250760.76770454543</v>
          </cell>
          <cell r="M30">
            <v>351802.6455883513</v>
          </cell>
          <cell r="N30">
            <v>351802.6455883513</v>
          </cell>
          <cell r="O30">
            <v>353724.84941647633</v>
          </cell>
          <cell r="P30">
            <v>354267.4865882945</v>
          </cell>
          <cell r="Q30">
            <v>357079.68527217652</v>
          </cell>
          <cell r="R30">
            <v>357079.68527217652</v>
          </cell>
          <cell r="S30">
            <v>359030.72215772339</v>
          </cell>
          <cell r="T30">
            <v>227561.33629844699</v>
          </cell>
          <cell r="U30">
            <v>230415.71796258731</v>
          </cell>
          <cell r="V30">
            <v>230415.71796258731</v>
          </cell>
          <cell r="W30">
            <v>230415.71796258731</v>
          </cell>
          <cell r="X30">
            <v>374096.13463735709</v>
          </cell>
          <cell r="Y30">
            <v>376993.33202645945</v>
          </cell>
          <cell r="Z30">
            <v>376993.33202645945</v>
          </cell>
          <cell r="AA30">
            <v>376993.33202645945</v>
          </cell>
          <cell r="AB30">
            <v>379707.5766569174</v>
          </cell>
          <cell r="AC30">
            <v>382648.23200685636</v>
          </cell>
          <cell r="AD30">
            <v>382648.23200685636</v>
          </cell>
          <cell r="AE30">
            <v>382648.23200685636</v>
          </cell>
          <cell r="AF30">
            <v>385403.19030677108</v>
          </cell>
          <cell r="AG30">
            <v>388387.95548695914</v>
          </cell>
          <cell r="AH30">
            <v>388387.95548695914</v>
          </cell>
          <cell r="AI30">
            <v>388387.95548695914</v>
          </cell>
          <cell r="AJ30">
            <v>391184.2381613726</v>
          </cell>
          <cell r="AK30">
            <v>394213.77481926349</v>
          </cell>
          <cell r="AL30">
            <v>394213.77481926349</v>
          </cell>
          <cell r="AM30">
            <v>394213.77481926349</v>
          </cell>
          <cell r="AN30">
            <v>397052.00173379318</v>
          </cell>
          <cell r="AO30">
            <v>400126.9814415524</v>
          </cell>
          <cell r="AP30">
            <v>302755.17651824467</v>
          </cell>
          <cell r="AQ30">
            <v>302755.17651824467</v>
          </cell>
          <cell r="AR30">
            <v>305635.97683649231</v>
          </cell>
          <cell r="AS30">
            <v>307296.50416601833</v>
          </cell>
          <cell r="AT30">
            <v>413882.97247951233</v>
          </cell>
          <cell r="AU30">
            <v>413882.97247951233</v>
          </cell>
          <cell r="AV30">
            <v>416806.98480253364</v>
          </cell>
          <cell r="AW30">
            <v>418492.42004200257</v>
          </cell>
          <cell r="AX30">
            <v>420091.21706670499</v>
          </cell>
          <cell r="AY30">
            <v>420091.21706670499</v>
          </cell>
          <cell r="AZ30">
            <v>423059.08957457164</v>
          </cell>
          <cell r="BA30">
            <v>424769.80634263257</v>
          </cell>
          <cell r="BB30">
            <v>426392.5853227055</v>
          </cell>
          <cell r="BC30">
            <v>426392.5853227055</v>
          </cell>
          <cell r="BD30">
            <v>429404.97591819015</v>
          </cell>
          <cell r="BE30">
            <v>431141.35343777208</v>
          </cell>
          <cell r="BF30">
            <v>432788.47410254605</v>
          </cell>
          <cell r="BG30">
            <v>432788.47410254605</v>
          </cell>
          <cell r="BH30">
            <v>392593.59301454213</v>
          </cell>
          <cell r="BI30">
            <v>275098.71418950462</v>
          </cell>
          <cell r="BJ30">
            <v>276770.54166425031</v>
          </cell>
          <cell r="BK30">
            <v>276770.54166425031</v>
          </cell>
          <cell r="BL30">
            <v>326022.4644619936</v>
          </cell>
          <cell r="BM30">
            <v>455053.65543012437</v>
          </cell>
          <cell r="BN30">
            <v>456750.56031699118</v>
          </cell>
          <cell r="BO30">
            <v>456750.56031699118</v>
          </cell>
          <cell r="BP30">
            <v>459943.99239705416</v>
          </cell>
          <cell r="BQ30">
            <v>461879.46026157611</v>
          </cell>
          <cell r="BR30">
            <v>463601.81872174598</v>
          </cell>
          <cell r="BS30">
            <v>463601.81872174598</v>
          </cell>
          <cell r="BT30">
            <v>295724.63166956505</v>
          </cell>
          <cell r="BU30">
            <v>297689.13155205478</v>
          </cell>
          <cell r="BV30">
            <v>299437.32538912719</v>
          </cell>
          <cell r="BW30">
            <v>299437.32538912719</v>
          </cell>
          <cell r="BX30">
            <v>485303.26506597368</v>
          </cell>
          <cell r="BY30">
            <v>487297.23244670074</v>
          </cell>
          <cell r="BZ30">
            <v>489071.6491913292</v>
          </cell>
          <cell r="CA30">
            <v>489071.6491913292</v>
          </cell>
          <cell r="CB30">
            <v>492582.8140419632</v>
          </cell>
          <cell r="CC30">
            <v>494606.69093340123</v>
          </cell>
          <cell r="CD30">
            <v>496407.7239291991</v>
          </cell>
          <cell r="CE30">
            <v>496407.7239291991</v>
          </cell>
          <cell r="CF30">
            <v>499971.55625259265</v>
          </cell>
          <cell r="CG30">
            <v>502025.79129740223</v>
          </cell>
          <cell r="CH30">
            <v>503853.83978813712</v>
          </cell>
          <cell r="CI30">
            <v>503853.83978813712</v>
          </cell>
          <cell r="CJ30">
            <v>507471.12959638145</v>
          </cell>
          <cell r="CK30">
            <v>0</v>
          </cell>
          <cell r="CL30">
            <v>0</v>
          </cell>
        </row>
        <row r="31">
          <cell r="G31">
            <v>0</v>
          </cell>
          <cell r="H31">
            <v>96641.569999999992</v>
          </cell>
          <cell r="I31">
            <v>80199.884374999994</v>
          </cell>
          <cell r="J31">
            <v>80957.810562499988</v>
          </cell>
          <cell r="K31">
            <v>81366.850774999999</v>
          </cell>
          <cell r="L31">
            <v>131518.5779648</v>
          </cell>
          <cell r="M31">
            <v>151506.39320491231</v>
          </cell>
          <cell r="N31">
            <v>152275.68828522481</v>
          </cell>
          <cell r="O31">
            <v>152690.86410091229</v>
          </cell>
          <cell r="P31">
            <v>152992.4242979468</v>
          </cell>
          <cell r="Q31">
            <v>151921.18242881412</v>
          </cell>
          <cell r="R31">
            <v>152702.01693533128</v>
          </cell>
          <cell r="S31">
            <v>149228.39611201221</v>
          </cell>
          <cell r="T31">
            <v>150543.10596432764</v>
          </cell>
          <cell r="U31">
            <v>152558.09482265639</v>
          </cell>
          <cell r="V31">
            <v>153292.31789366264</v>
          </cell>
          <cell r="W31">
            <v>158397.6087331943</v>
          </cell>
          <cell r="X31">
            <v>156775.462837667</v>
          </cell>
          <cell r="Y31">
            <v>157125.46813673159</v>
          </cell>
          <cell r="Z31">
            <v>157870.70455380296</v>
          </cell>
          <cell r="AA31">
            <v>158332.06487556879</v>
          </cell>
          <cell r="AB31">
            <v>151226.43733500835</v>
          </cell>
          <cell r="AC31">
            <v>151581.69271355896</v>
          </cell>
          <cell r="AD31">
            <v>152338.10767688637</v>
          </cell>
          <cell r="AE31">
            <v>152643.32127041573</v>
          </cell>
          <cell r="AF31">
            <v>166985.84585497895</v>
          </cell>
          <cell r="AG31">
            <v>167346.43006420779</v>
          </cell>
          <cell r="AH31">
            <v>168114.19125198509</v>
          </cell>
          <cell r="AI31">
            <v>168423.98304941744</v>
          </cell>
          <cell r="AJ31">
            <v>169490.63354280358</v>
          </cell>
          <cell r="AK31">
            <v>169856.62651517091</v>
          </cell>
          <cell r="AL31">
            <v>170635.90412076487</v>
          </cell>
          <cell r="AM31">
            <v>170950.34279515868</v>
          </cell>
          <cell r="AN31">
            <v>160797.07436409741</v>
          </cell>
          <cell r="AO31">
            <v>161168.55723105019</v>
          </cell>
          <cell r="AP31">
            <v>161959.5240007281</v>
          </cell>
          <cell r="AQ31">
            <v>114590.85309762566</v>
          </cell>
          <cell r="AR31">
            <v>129840.52138801944</v>
          </cell>
          <cell r="AS31">
            <v>130217.57649797652</v>
          </cell>
          <cell r="AT31">
            <v>130307.61845853883</v>
          </cell>
          <cell r="AU31">
            <v>189422.95707786907</v>
          </cell>
          <cell r="AV31">
            <v>190750.59210677375</v>
          </cell>
          <cell r="AW31">
            <v>191133.30304338023</v>
          </cell>
          <cell r="AX31">
            <v>190022.00976826501</v>
          </cell>
          <cell r="AY31">
            <v>191061.61556895112</v>
          </cell>
          <cell r="AZ31">
            <v>192409.16512328939</v>
          </cell>
          <cell r="BA31">
            <v>187478.80621766628</v>
          </cell>
          <cell r="BB31">
            <v>189078.61449613504</v>
          </cell>
          <cell r="BC31">
            <v>183777.30743038389</v>
          </cell>
          <cell r="BD31">
            <v>185145.07022803725</v>
          </cell>
          <cell r="BE31">
            <v>192296.09709374298</v>
          </cell>
          <cell r="BF31">
            <v>192318.70276573772</v>
          </cell>
          <cell r="BG31">
            <v>201213.26237240172</v>
          </cell>
          <cell r="BH31">
            <v>142639.22525371343</v>
          </cell>
          <cell r="BI31">
            <v>119267.74338346733</v>
          </cell>
          <cell r="BJ31">
            <v>119290.68814054197</v>
          </cell>
          <cell r="BK31">
            <v>120414.43019408018</v>
          </cell>
          <cell r="BL31">
            <v>185800.70569835321</v>
          </cell>
          <cell r="BM31">
            <v>211743.12561826914</v>
          </cell>
          <cell r="BN31">
            <v>211766.41454669993</v>
          </cell>
          <cell r="BO31">
            <v>212907.01273104121</v>
          </cell>
          <cell r="BP31">
            <v>213738.51082337048</v>
          </cell>
          <cell r="BQ31">
            <v>212233.48582141503</v>
          </cell>
          <cell r="BR31">
            <v>212257.12408377224</v>
          </cell>
          <cell r="BS31">
            <v>207814.04342547082</v>
          </cell>
          <cell r="BT31">
            <v>210029.94975547952</v>
          </cell>
          <cell r="BU31">
            <v>212722.10415262223</v>
          </cell>
          <cell r="BV31">
            <v>212746.09698891483</v>
          </cell>
          <cell r="BW31">
            <v>219896.96567971737</v>
          </cell>
          <cell r="BX31">
            <v>217881.57400557477</v>
          </cell>
          <cell r="BY31">
            <v>218421.17790260265</v>
          </cell>
          <cell r="BZ31">
            <v>218445.53063143964</v>
          </cell>
          <cell r="CA31">
            <v>219643.85460903356</v>
          </cell>
          <cell r="CB31">
            <v>208862.33734481415</v>
          </cell>
          <cell r="CC31">
            <v>209410.03530029743</v>
          </cell>
          <cell r="CD31">
            <v>209434.75332006696</v>
          </cell>
          <cell r="CE31">
            <v>210651.0521573248</v>
          </cell>
          <cell r="CF31">
            <v>229447.33492790326</v>
          </cell>
          <cell r="CG31">
            <v>230003.24835271883</v>
          </cell>
          <cell r="CH31">
            <v>230028.33714278491</v>
          </cell>
          <cell r="CI31">
            <v>230121.98162427419</v>
          </cell>
          <cell r="CJ31">
            <v>231501.80777489537</v>
          </cell>
          <cell r="CK31">
            <v>0</v>
          </cell>
          <cell r="CL31">
            <v>0</v>
          </cell>
        </row>
        <row r="32">
          <cell r="G32">
            <v>0</v>
          </cell>
          <cell r="H32">
            <v>161684.61749999999</v>
          </cell>
          <cell r="I32">
            <v>161980.81410000002</v>
          </cell>
          <cell r="J32">
            <v>162644.46314999997</v>
          </cell>
          <cell r="K32">
            <v>163440.95002499997</v>
          </cell>
          <cell r="L32">
            <v>164109.88676249998</v>
          </cell>
          <cell r="M32">
            <v>164410.52631149997</v>
          </cell>
          <cell r="N32">
            <v>165084.13009724999</v>
          </cell>
          <cell r="O32">
            <v>157988.67807537501</v>
          </cell>
          <cell r="P32">
            <v>158667.64886393747</v>
          </cell>
          <cell r="Q32">
            <v>145963.09095054748</v>
          </cell>
          <cell r="R32">
            <v>146528.24050008372</v>
          </cell>
          <cell r="S32">
            <v>147348.80119088059</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row>
        <row r="33">
          <cell r="G33">
            <v>0</v>
          </cell>
          <cell r="H33">
            <v>166073.17749999999</v>
          </cell>
          <cell r="I33">
            <v>166073.17749999999</v>
          </cell>
          <cell r="J33">
            <v>166073.17749999999</v>
          </cell>
          <cell r="K33">
            <v>168564.27516249998</v>
          </cell>
          <cell r="L33">
            <v>168564.27516249998</v>
          </cell>
          <cell r="M33">
            <v>168564.27516249998</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row>
        <row r="34">
          <cell r="G34">
            <v>0</v>
          </cell>
          <cell r="H34">
            <v>93487.830000000016</v>
          </cell>
          <cell r="I34">
            <v>87939.771737500007</v>
          </cell>
          <cell r="J34">
            <v>88235.402575000015</v>
          </cell>
          <cell r="K34">
            <v>88065.387212500005</v>
          </cell>
          <cell r="L34">
            <v>88428.248912499999</v>
          </cell>
          <cell r="M34">
            <v>88683.698263562488</v>
          </cell>
          <cell r="N34">
            <v>84339.123512874998</v>
          </cell>
          <cell r="O34">
            <v>80771.546728249989</v>
          </cell>
          <cell r="P34">
            <v>81139.851353749982</v>
          </cell>
          <cell r="Q34">
            <v>73460.540540390924</v>
          </cell>
          <cell r="R34">
            <v>72346.46689268903</v>
          </cell>
          <cell r="S34">
            <v>72763.867380618743</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row>
        <row r="35">
          <cell r="G35">
            <v>0</v>
          </cell>
          <cell r="H35">
            <v>458144.7</v>
          </cell>
          <cell r="I35">
            <v>458388.01425000001</v>
          </cell>
          <cell r="J35">
            <v>465016.87049999996</v>
          </cell>
          <cell r="K35">
            <v>465016.87049999996</v>
          </cell>
          <cell r="L35">
            <v>465016.87049999996</v>
          </cell>
          <cell r="M35">
            <v>465263.83446374995</v>
          </cell>
          <cell r="N35">
            <v>471992.1235574999</v>
          </cell>
          <cell r="O35">
            <v>471992.1235574999</v>
          </cell>
          <cell r="P35">
            <v>471992.1235574999</v>
          </cell>
          <cell r="Q35">
            <v>472242.79198070616</v>
          </cell>
          <cell r="R35">
            <v>479072.00541086239</v>
          </cell>
          <cell r="S35">
            <v>479072.00541086239</v>
          </cell>
          <cell r="T35">
            <v>479072.00541086239</v>
          </cell>
          <cell r="U35">
            <v>479326.4338604167</v>
          </cell>
          <cell r="V35">
            <v>486258.08549202525</v>
          </cell>
          <cell r="W35">
            <v>486258.08549202525</v>
          </cell>
          <cell r="X35">
            <v>486258.08549202525</v>
          </cell>
          <cell r="Y35">
            <v>486516.3303683229</v>
          </cell>
          <cell r="Z35">
            <v>493551.95677440555</v>
          </cell>
          <cell r="AA35">
            <v>493551.95677440555</v>
          </cell>
          <cell r="AB35">
            <v>493551.95677440555</v>
          </cell>
          <cell r="AC35">
            <v>493814.0753238477</v>
          </cell>
          <cell r="AD35">
            <v>500955.2361260216</v>
          </cell>
          <cell r="AE35">
            <v>500955.2361260216</v>
          </cell>
          <cell r="AF35">
            <v>500955.2361260216</v>
          </cell>
          <cell r="AG35">
            <v>501221.28645370534</v>
          </cell>
          <cell r="AH35">
            <v>490466.82582797774</v>
          </cell>
          <cell r="AI35">
            <v>0</v>
          </cell>
          <cell r="AJ35">
            <v>0</v>
          </cell>
          <cell r="AK35">
            <v>0</v>
          </cell>
          <cell r="AL35">
            <v>18085.121003137818</v>
          </cell>
          <cell r="AM35">
            <v>510796.36744125816</v>
          </cell>
          <cell r="AN35">
            <v>510796.36744125816</v>
          </cell>
          <cell r="AO35">
            <v>510796.36744125816</v>
          </cell>
          <cell r="AP35">
            <v>511067.64425630518</v>
          </cell>
          <cell r="AQ35">
            <v>518458.31295287696</v>
          </cell>
          <cell r="AR35">
            <v>518458.31295287696</v>
          </cell>
          <cell r="AS35">
            <v>518458.31295287696</v>
          </cell>
          <cell r="AT35">
            <v>518733.65892014978</v>
          </cell>
          <cell r="AU35">
            <v>526235.18764717004</v>
          </cell>
          <cell r="AV35">
            <v>526235.18764717004</v>
          </cell>
          <cell r="AW35">
            <v>526235.18764717004</v>
          </cell>
          <cell r="AX35">
            <v>526514.66380395193</v>
          </cell>
          <cell r="AY35">
            <v>534128.71546187764</v>
          </cell>
          <cell r="AZ35">
            <v>534128.71546187764</v>
          </cell>
          <cell r="BA35">
            <v>534128.71546187764</v>
          </cell>
          <cell r="BB35">
            <v>534412.38376101118</v>
          </cell>
          <cell r="BC35">
            <v>542140.64619380562</v>
          </cell>
          <cell r="BD35">
            <v>542140.64619380562</v>
          </cell>
          <cell r="BE35">
            <v>542140.64619380562</v>
          </cell>
          <cell r="BF35">
            <v>542428.56951742631</v>
          </cell>
          <cell r="BG35">
            <v>550272.75588671269</v>
          </cell>
          <cell r="BH35">
            <v>550272.75588671269</v>
          </cell>
          <cell r="BI35">
            <v>550272.75588671269</v>
          </cell>
          <cell r="BJ35">
            <v>550564.99806018756</v>
          </cell>
          <cell r="BK35">
            <v>558526.84722501331</v>
          </cell>
          <cell r="BL35">
            <v>558526.84722501331</v>
          </cell>
          <cell r="BM35">
            <v>558526.84722501331</v>
          </cell>
          <cell r="BN35">
            <v>558823.47303109034</v>
          </cell>
          <cell r="BO35">
            <v>566904.74993338843</v>
          </cell>
          <cell r="BP35">
            <v>566904.74993338843</v>
          </cell>
          <cell r="BQ35">
            <v>566904.74993338843</v>
          </cell>
          <cell r="BR35">
            <v>567205.82512655668</v>
          </cell>
          <cell r="BS35">
            <v>575408.32118238928</v>
          </cell>
          <cell r="BT35">
            <v>575408.32118238928</v>
          </cell>
          <cell r="BU35">
            <v>575408.32118238928</v>
          </cell>
          <cell r="BV35">
            <v>575713.91250345495</v>
          </cell>
          <cell r="BW35">
            <v>584039.44600012503</v>
          </cell>
          <cell r="BX35">
            <v>584039.44600012503</v>
          </cell>
          <cell r="BY35">
            <v>584039.44600012503</v>
          </cell>
          <cell r="BZ35">
            <v>584349.62119100674</v>
          </cell>
          <cell r="CA35">
            <v>592800.03769012692</v>
          </cell>
          <cell r="CB35">
            <v>592800.03769012692</v>
          </cell>
          <cell r="CC35">
            <v>592800.03769012692</v>
          </cell>
          <cell r="CD35">
            <v>593114.86550887185</v>
          </cell>
          <cell r="CE35">
            <v>601692.03825547884</v>
          </cell>
          <cell r="CF35">
            <v>601692.03825547884</v>
          </cell>
          <cell r="CG35">
            <v>601692.03825547884</v>
          </cell>
          <cell r="CH35">
            <v>602011.5884915049</v>
          </cell>
          <cell r="CI35">
            <v>602011.5884915049</v>
          </cell>
          <cell r="CJ35">
            <v>602011.5884915049</v>
          </cell>
          <cell r="CK35">
            <v>0</v>
          </cell>
          <cell r="CL35">
            <v>0</v>
          </cell>
        </row>
        <row r="36">
          <cell r="G36">
            <v>0</v>
          </cell>
          <cell r="H36">
            <v>375965.63500000001</v>
          </cell>
          <cell r="I36">
            <v>362913.3175</v>
          </cell>
          <cell r="J36">
            <v>363578.78200000001</v>
          </cell>
          <cell r="K36">
            <v>368357.01726249995</v>
          </cell>
          <cell r="L36">
            <v>407300.26056547026</v>
          </cell>
          <cell r="M36">
            <v>419468.11783420987</v>
          </cell>
          <cell r="N36">
            <v>420143.56430170988</v>
          </cell>
          <cell r="O36">
            <v>424993.47309314733</v>
          </cell>
          <cell r="P36">
            <v>425577.62174269184</v>
          </cell>
          <cell r="Q36">
            <v>425760.13960172294</v>
          </cell>
          <cell r="R36">
            <v>426445.71776623547</v>
          </cell>
          <cell r="S36">
            <v>431368.37518954452</v>
          </cell>
          <cell r="T36">
            <v>431961.28606883221</v>
          </cell>
          <cell r="U36">
            <v>432146.54169574875</v>
          </cell>
          <cell r="V36">
            <v>432842.40353272896</v>
          </cell>
          <cell r="W36">
            <v>437838.90081738762</v>
          </cell>
          <cell r="X36">
            <v>438440.70535986469</v>
          </cell>
          <cell r="Y36">
            <v>438628.73982118495</v>
          </cell>
          <cell r="Z36">
            <v>439335.03958571982</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row>
        <row r="37">
          <cell r="G37">
            <v>0</v>
          </cell>
          <cell r="H37">
            <v>254343.63750000001</v>
          </cell>
          <cell r="I37">
            <v>145754.03925</v>
          </cell>
          <cell r="J37">
            <v>147615.84206249999</v>
          </cell>
          <cell r="K37">
            <v>147615.84206249999</v>
          </cell>
          <cell r="L37">
            <v>147747.09206249999</v>
          </cell>
          <cell r="M37">
            <v>147940.34983874997</v>
          </cell>
          <cell r="N37">
            <v>149830.07969343747</v>
          </cell>
          <cell r="O37">
            <v>364797.83759950614</v>
          </cell>
          <cell r="P37">
            <v>429967.25056392245</v>
          </cell>
          <cell r="Q37">
            <v>430163.40720681625</v>
          </cell>
          <cell r="R37">
            <v>431951.6423231368</v>
          </cell>
          <cell r="S37">
            <v>435305.99937791505</v>
          </cell>
          <cell r="T37">
            <v>436416.75932238135</v>
          </cell>
          <cell r="U37">
            <v>436615.85831491847</v>
          </cell>
          <cell r="V37">
            <v>443554.73495789419</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row>
        <row r="38">
          <cell r="G38">
            <v>0</v>
          </cell>
          <cell r="H38">
            <v>103834.2825</v>
          </cell>
          <cell r="I38">
            <v>67846.177500000005</v>
          </cell>
          <cell r="J38">
            <v>64997.133000000002</v>
          </cell>
          <cell r="K38">
            <v>65584.519350000002</v>
          </cell>
          <cell r="L38">
            <v>122623.73998636364</v>
          </cell>
          <cell r="M38">
            <v>159381.23582113674</v>
          </cell>
          <cell r="N38">
            <v>162250.50081628771</v>
          </cell>
          <cell r="O38">
            <v>163618.06149228907</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row>
        <row r="39">
          <cell r="G39">
            <v>0</v>
          </cell>
          <cell r="H39">
            <v>200127.06</v>
          </cell>
          <cell r="I39">
            <v>200127.06</v>
          </cell>
          <cell r="J39">
            <v>203128.96589999998</v>
          </cell>
          <cell r="K39">
            <v>203128.96589999998</v>
          </cell>
          <cell r="L39">
            <v>203128.96589999998</v>
          </cell>
          <cell r="M39">
            <v>203128.96589999998</v>
          </cell>
          <cell r="N39">
            <v>206175.90038849995</v>
          </cell>
          <cell r="O39">
            <v>206175.90038849995</v>
          </cell>
          <cell r="P39">
            <v>206175.90038849995</v>
          </cell>
          <cell r="Q39">
            <v>206175.90038849995</v>
          </cell>
          <cell r="R39">
            <v>209268.53889432744</v>
          </cell>
          <cell r="S39">
            <v>209268.53889432744</v>
          </cell>
          <cell r="T39">
            <v>209268.53889432744</v>
          </cell>
          <cell r="U39">
            <v>209268.53889432744</v>
          </cell>
          <cell r="V39">
            <v>212407.56697774233</v>
          </cell>
          <cell r="W39">
            <v>212407.56697774233</v>
          </cell>
          <cell r="X39">
            <v>212407.56697774233</v>
          </cell>
          <cell r="Y39">
            <v>212407.56697774233</v>
          </cell>
          <cell r="Z39">
            <v>215593.68048240844</v>
          </cell>
          <cell r="AA39">
            <v>0</v>
          </cell>
          <cell r="AB39">
            <v>0</v>
          </cell>
          <cell r="AC39">
            <v>0</v>
          </cell>
          <cell r="AD39">
            <v>0</v>
          </cell>
          <cell r="AE39">
            <v>245649.94365354668</v>
          </cell>
          <cell r="AF39">
            <v>245649.94365354668</v>
          </cell>
          <cell r="AG39">
            <v>245649.94365354668</v>
          </cell>
          <cell r="AH39">
            <v>245649.94365354668</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row>
        <row r="40">
          <cell r="G40">
            <v>0</v>
          </cell>
          <cell r="H40">
            <v>213876.16250000001</v>
          </cell>
          <cell r="I40">
            <v>203542.33263749999</v>
          </cell>
          <cell r="J40">
            <v>203729.279125</v>
          </cell>
          <cell r="K40">
            <v>204360.7285</v>
          </cell>
          <cell r="L40">
            <v>183593.14924999996</v>
          </cell>
          <cell r="M40">
            <v>184625.58911956244</v>
          </cell>
          <cell r="N40">
            <v>185112.25064937497</v>
          </cell>
          <cell r="O40">
            <v>314748.61155538983</v>
          </cell>
          <cell r="P40">
            <v>328356.83040596952</v>
          </cell>
          <cell r="Q40">
            <v>329735.06275863759</v>
          </cell>
          <cell r="R40">
            <v>301919.2355277501</v>
          </cell>
          <cell r="S40">
            <v>328983.08630362095</v>
          </cell>
          <cell r="T40">
            <v>329781.08431012963</v>
          </cell>
          <cell r="U40">
            <v>314954.32728465053</v>
          </cell>
          <cell r="V40">
            <v>314752.88996985147</v>
          </cell>
          <cell r="W40">
            <v>317750.40482212661</v>
          </cell>
          <cell r="X40">
            <v>318310.95027297933</v>
          </cell>
          <cell r="Y40">
            <v>347179.58275095373</v>
          </cell>
          <cell r="Z40">
            <v>296666.55865799397</v>
          </cell>
          <cell r="AA40">
            <v>299709.03623305319</v>
          </cell>
          <cell r="AB40">
            <v>318766.20599303982</v>
          </cell>
          <cell r="AC40">
            <v>320445.71510491101</v>
          </cell>
          <cell r="AD40">
            <v>320457.12115958147</v>
          </cell>
          <cell r="AE40">
            <v>323545.23589826666</v>
          </cell>
          <cell r="AF40">
            <v>329649.47812621342</v>
          </cell>
          <cell r="AG40">
            <v>388684.3865033146</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row>
        <row r="41">
          <cell r="G41">
            <v>0</v>
          </cell>
          <cell r="H41">
            <v>294929.80249999999</v>
          </cell>
          <cell r="I41">
            <v>294929.80249999999</v>
          </cell>
          <cell r="J41">
            <v>294929.80249999999</v>
          </cell>
          <cell r="K41">
            <v>299353.74953749997</v>
          </cell>
          <cell r="L41">
            <v>299353.74953749997</v>
          </cell>
          <cell r="M41">
            <v>299353.74953749997</v>
          </cell>
          <cell r="N41">
            <v>299353.74953749997</v>
          </cell>
          <cell r="O41">
            <v>303844.05578056246</v>
          </cell>
          <cell r="P41">
            <v>303844.05578056246</v>
          </cell>
          <cell r="Q41">
            <v>303844.05578056246</v>
          </cell>
          <cell r="R41">
            <v>303844.05578056246</v>
          </cell>
          <cell r="S41">
            <v>308401.71661727084</v>
          </cell>
          <cell r="T41">
            <v>308401.71661727084</v>
          </cell>
          <cell r="U41">
            <v>308401.71661727084</v>
          </cell>
          <cell r="V41">
            <v>308401.71661727084</v>
          </cell>
          <cell r="W41">
            <v>313027.74236652988</v>
          </cell>
          <cell r="X41">
            <v>313027.74236652988</v>
          </cell>
          <cell r="Y41">
            <v>313027.74236652988</v>
          </cell>
          <cell r="Z41">
            <v>313027.74236652988</v>
          </cell>
          <cell r="AA41">
            <v>317723.1585020278</v>
          </cell>
          <cell r="AB41">
            <v>0</v>
          </cell>
          <cell r="AC41">
            <v>0</v>
          </cell>
          <cell r="AD41">
            <v>0</v>
          </cell>
          <cell r="AE41">
            <v>0</v>
          </cell>
          <cell r="AF41">
            <v>339629.57675224234</v>
          </cell>
          <cell r="AG41">
            <v>339629.57675224234</v>
          </cell>
          <cell r="AH41">
            <v>339629.57675224234</v>
          </cell>
          <cell r="AI41">
            <v>339629.57675224234</v>
          </cell>
          <cell r="AJ41">
            <v>344724.02040352597</v>
          </cell>
          <cell r="AK41">
            <v>344724.02040352597</v>
          </cell>
          <cell r="AL41">
            <v>344724.02040352597</v>
          </cell>
          <cell r="AM41">
            <v>344724.02040352597</v>
          </cell>
          <cell r="AN41">
            <v>349894.88070957881</v>
          </cell>
          <cell r="AO41">
            <v>349894.88070957881</v>
          </cell>
          <cell r="AP41">
            <v>349894.88070957881</v>
          </cell>
          <cell r="AQ41">
            <v>349894.88070957881</v>
          </cell>
          <cell r="AR41">
            <v>355143.30392022245</v>
          </cell>
          <cell r="AS41">
            <v>355143.30392022245</v>
          </cell>
          <cell r="AT41">
            <v>355143.30392022245</v>
          </cell>
          <cell r="AU41">
            <v>355143.30392022245</v>
          </cell>
          <cell r="AV41">
            <v>360470.45347902575</v>
          </cell>
          <cell r="AW41">
            <v>360470.45347902575</v>
          </cell>
          <cell r="AX41">
            <v>360470.45347902575</v>
          </cell>
          <cell r="AY41">
            <v>360470.45347902575</v>
          </cell>
          <cell r="AZ41">
            <v>365877.51028121111</v>
          </cell>
          <cell r="BA41">
            <v>365877.51028121111</v>
          </cell>
          <cell r="BB41">
            <v>365877.51028121111</v>
          </cell>
          <cell r="BC41">
            <v>365877.51028121111</v>
          </cell>
          <cell r="BD41">
            <v>371365.67293542926</v>
          </cell>
          <cell r="BE41">
            <v>371365.67293542926</v>
          </cell>
          <cell r="BF41">
            <v>371365.67293542926</v>
          </cell>
          <cell r="BG41">
            <v>371365.67293542926</v>
          </cell>
          <cell r="BH41">
            <v>376936.15802946064</v>
          </cell>
          <cell r="BI41">
            <v>376936.15802946064</v>
          </cell>
          <cell r="BJ41">
            <v>376936.15802946064</v>
          </cell>
          <cell r="BK41">
            <v>376936.15802946064</v>
          </cell>
          <cell r="BL41">
            <v>382590.20039990253</v>
          </cell>
          <cell r="BM41">
            <v>382590.20039990253</v>
          </cell>
          <cell r="BN41">
            <v>382590.20039990253</v>
          </cell>
          <cell r="BO41">
            <v>382590.20039990253</v>
          </cell>
          <cell r="BP41">
            <v>388329.05340590101</v>
          </cell>
          <cell r="BQ41">
            <v>388329.05340590101</v>
          </cell>
          <cell r="BR41">
            <v>388329.05340590101</v>
          </cell>
          <cell r="BS41">
            <v>388329.05340590101</v>
          </cell>
          <cell r="BT41">
            <v>394153.98920698947</v>
          </cell>
          <cell r="BU41">
            <v>394153.98920698947</v>
          </cell>
          <cell r="BV41">
            <v>394153.98920698947</v>
          </cell>
          <cell r="BW41">
            <v>394153.98920698947</v>
          </cell>
          <cell r="BX41">
            <v>400066.29904509429</v>
          </cell>
          <cell r="BY41">
            <v>400066.29904509429</v>
          </cell>
          <cell r="BZ41">
            <v>400066.29904509429</v>
          </cell>
          <cell r="CA41">
            <v>400066.29904509429</v>
          </cell>
          <cell r="CB41">
            <v>0</v>
          </cell>
          <cell r="CC41">
            <v>0</v>
          </cell>
          <cell r="CD41">
            <v>0</v>
          </cell>
          <cell r="CE41">
            <v>0</v>
          </cell>
          <cell r="CF41">
            <v>439347.07238491735</v>
          </cell>
          <cell r="CG41">
            <v>439347.07238491735</v>
          </cell>
          <cell r="CH41">
            <v>439347.07238491735</v>
          </cell>
          <cell r="CI41">
            <v>439347.07238491735</v>
          </cell>
          <cell r="CJ41">
            <v>445937.27847069106</v>
          </cell>
          <cell r="CK41">
            <v>0</v>
          </cell>
          <cell r="CL41">
            <v>0</v>
          </cell>
        </row>
        <row r="42">
          <cell r="G42">
            <v>0</v>
          </cell>
          <cell r="H42">
            <v>401572.19750000001</v>
          </cell>
          <cell r="I42">
            <v>385283.16349999997</v>
          </cell>
          <cell r="J42">
            <v>386890.00133749994</v>
          </cell>
          <cell r="K42">
            <v>387300.50760000007</v>
          </cell>
          <cell r="L42">
            <v>457584.58344802004</v>
          </cell>
          <cell r="M42">
            <v>473488.83393167501</v>
          </cell>
          <cell r="N42">
            <v>471684.95263742498</v>
          </cell>
          <cell r="O42">
            <v>475395.56888488261</v>
          </cell>
          <cell r="P42">
            <v>475857.74936236744</v>
          </cell>
          <cell r="Q42">
            <v>478936.91046458221</v>
          </cell>
          <cell r="R42">
            <v>480839.3131354216</v>
          </cell>
          <cell r="S42">
            <v>482700.67537565448</v>
          </cell>
          <cell r="T42">
            <v>487150.27104200528</v>
          </cell>
          <cell r="U42">
            <v>484276.72906241857</v>
          </cell>
          <cell r="V42">
            <v>478807.56996563938</v>
          </cell>
          <cell r="W42">
            <v>433279.85263133829</v>
          </cell>
          <cell r="X42">
            <v>431731.56803539046</v>
          </cell>
          <cell r="Y42">
            <v>430850.89525019861</v>
          </cell>
          <cell r="Z42">
            <v>440041.48867811856</v>
          </cell>
          <cell r="AA42">
            <v>487513.46223573422</v>
          </cell>
          <cell r="AB42">
            <v>501162.03487586055</v>
          </cell>
          <cell r="AC42">
            <v>508303.1754199859</v>
          </cell>
          <cell r="AD42">
            <v>510451.3670805266</v>
          </cell>
          <cell r="AE42">
            <v>522498.55719609157</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row>
        <row r="43">
          <cell r="G43">
            <v>0</v>
          </cell>
          <cell r="H43">
            <v>89862.5</v>
          </cell>
          <cell r="I43">
            <v>89862.5</v>
          </cell>
          <cell r="J43">
            <v>89862.5</v>
          </cell>
          <cell r="K43">
            <v>91210.437499999985</v>
          </cell>
          <cell r="L43">
            <v>91210.437499999985</v>
          </cell>
          <cell r="M43">
            <v>91210.437499999985</v>
          </cell>
          <cell r="N43">
            <v>91210.437499999985</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row>
        <row r="83">
          <cell r="G83">
            <v>0</v>
          </cell>
          <cell r="H83">
            <v>796813.27966200002</v>
          </cell>
          <cell r="I83">
            <v>832207.37187460589</v>
          </cell>
          <cell r="J83">
            <v>836957.8092951281</v>
          </cell>
          <cell r="K83">
            <v>844833.15530364728</v>
          </cell>
          <cell r="L83">
            <v>846559.52298204764</v>
          </cell>
          <cell r="M83">
            <v>849730.58312736021</v>
          </cell>
          <cell r="N83">
            <v>851959.99491204752</v>
          </cell>
          <cell r="O83">
            <v>857950.30659244233</v>
          </cell>
          <cell r="P83">
            <v>861923.71528208326</v>
          </cell>
          <cell r="Q83">
            <v>868153.68583438452</v>
          </cell>
          <cell r="R83">
            <v>870238.9538721221</v>
          </cell>
          <cell r="S83">
            <v>882505.82827827323</v>
          </cell>
          <cell r="T83">
            <v>886553.58112686488</v>
          </cell>
          <cell r="U83">
            <v>893087.69896380149</v>
          </cell>
          <cell r="V83">
            <v>894340.61817390658</v>
          </cell>
          <cell r="W83">
            <v>894931.17803119903</v>
          </cell>
          <cell r="X83">
            <v>899024.7620192772</v>
          </cell>
          <cell r="Y83">
            <v>918334.92455114471</v>
          </cell>
          <cell r="Z83">
            <v>919606.63754940149</v>
          </cell>
          <cell r="AA83">
            <v>922667.60988277022</v>
          </cell>
          <cell r="AB83">
            <v>925936.74130271329</v>
          </cell>
          <cell r="AC83">
            <v>932469.69331766176</v>
          </cell>
          <cell r="AD83">
            <v>933760.48201089236</v>
          </cell>
          <cell r="AE83">
            <v>935406.80464236613</v>
          </cell>
          <cell r="AF83">
            <v>938724.97303360852</v>
          </cell>
          <cell r="AG83">
            <v>946456.73871742678</v>
          </cell>
          <cell r="AH83">
            <v>947766.88924105593</v>
          </cell>
          <cell r="AI83">
            <v>949437.90671200166</v>
          </cell>
          <cell r="AJ83">
            <v>952805.84762911242</v>
          </cell>
          <cell r="AK83">
            <v>960653.58979818807</v>
          </cell>
          <cell r="AL83">
            <v>965713.17909094784</v>
          </cell>
          <cell r="AM83">
            <v>985112.90123487497</v>
          </cell>
          <cell r="AN83">
            <v>988531.36126574257</v>
          </cell>
          <cell r="AO83">
            <v>996240.32037364691</v>
          </cell>
          <cell r="AP83">
            <v>996520.67670324037</v>
          </cell>
          <cell r="AQ83">
            <v>998242.20067724539</v>
          </cell>
          <cell r="AR83">
            <v>1001711.9376085759</v>
          </cell>
          <cell r="AS83">
            <v>1009536.5311030988</v>
          </cell>
          <cell r="AT83">
            <v>1061715.9571038086</v>
          </cell>
          <cell r="AU83">
            <v>1070305.5351569189</v>
          </cell>
          <cell r="AV83">
            <v>1073827.3181422194</v>
          </cell>
          <cell r="AW83">
            <v>1078407.7740394748</v>
          </cell>
          <cell r="AX83">
            <v>1092676.0779767311</v>
          </cell>
          <cell r="AY83">
            <v>1097143.492249486</v>
          </cell>
          <cell r="AZ83">
            <v>1099914.0212689475</v>
          </cell>
          <cell r="BA83">
            <v>1104563.1840046619</v>
          </cell>
          <cell r="BB83">
            <v>1109645.7278454015</v>
          </cell>
          <cell r="BC83">
            <v>1112838.2524122656</v>
          </cell>
          <cell r="BD83">
            <v>1115636.3585855679</v>
          </cell>
          <cell r="BE83">
            <v>1120355.2587623179</v>
          </cell>
          <cell r="BF83">
            <v>1126296.2900325807</v>
          </cell>
          <cell r="BG83">
            <v>1129512.8448137841</v>
          </cell>
          <cell r="BH83">
            <v>1143955.8112270476</v>
          </cell>
          <cell r="BI83">
            <v>1163325.1447960862</v>
          </cell>
          <cell r="BJ83">
            <v>1170614.6415449611</v>
          </cell>
          <cell r="BK83">
            <v>1183734.0677422124</v>
          </cell>
          <cell r="BL83">
            <v>1183822.8137539483</v>
          </cell>
          <cell r="BM83">
            <v>1185083.9244780599</v>
          </cell>
          <cell r="BN83">
            <v>1190916.2207838038</v>
          </cell>
          <cell r="BO83">
            <v>1197624.4445298424</v>
          </cell>
          <cell r="BP83">
            <v>1200724.5873716075</v>
          </cell>
          <cell r="BQ83">
            <v>1205900.1099745824</v>
          </cell>
          <cell r="BR83">
            <v>1212151.5684797731</v>
          </cell>
          <cell r="BS83">
            <v>1221732.0438443786</v>
          </cell>
          <cell r="BT83">
            <v>1224897.7605083275</v>
          </cell>
          <cell r="BU83">
            <v>1230240.0325508621</v>
          </cell>
          <cell r="BV83">
            <v>1236585.2629336307</v>
          </cell>
          <cell r="BW83">
            <v>1238823.8650896992</v>
          </cell>
          <cell r="BX83">
            <v>1242037.0675036074</v>
          </cell>
          <cell r="BY83">
            <v>1252676.7125859167</v>
          </cell>
          <cell r="BZ83">
            <v>1259117.1214244266</v>
          </cell>
          <cell r="CA83">
            <v>1264573.585289638</v>
          </cell>
          <cell r="CB83">
            <v>1267834.985739755</v>
          </cell>
          <cell r="CC83">
            <v>1271932.2316603537</v>
          </cell>
          <cell r="CD83">
            <v>1278469.2466314414</v>
          </cell>
          <cell r="CE83">
            <v>1282118.1618088987</v>
          </cell>
          <cell r="CF83">
            <v>1285428.4832657673</v>
          </cell>
          <cell r="CG83">
            <v>1291011.2151352586</v>
          </cell>
          <cell r="CH83">
            <v>1297646.2853309128</v>
          </cell>
          <cell r="CI83">
            <v>1299807.9246109324</v>
          </cell>
          <cell r="CJ83">
            <v>1303167.9008896542</v>
          </cell>
          <cell r="CK83">
            <v>0</v>
          </cell>
          <cell r="CL83">
            <v>0</v>
          </cell>
        </row>
        <row r="84">
          <cell r="G84">
            <v>0</v>
          </cell>
          <cell r="H84">
            <v>93016.931400000001</v>
          </cell>
          <cell r="I84">
            <v>93016.931400000001</v>
          </cell>
          <cell r="J84">
            <v>93016.931400000001</v>
          </cell>
          <cell r="K84">
            <v>94877.270027999999</v>
          </cell>
          <cell r="L84">
            <v>94877.270027999999</v>
          </cell>
          <cell r="M84">
            <v>94877.270027999999</v>
          </cell>
          <cell r="N84">
            <v>94877.270027999999</v>
          </cell>
          <cell r="O84">
            <v>94877.270027999999</v>
          </cell>
          <cell r="P84">
            <v>94877.270027999999</v>
          </cell>
          <cell r="Q84">
            <v>94877.270027999999</v>
          </cell>
          <cell r="R84">
            <v>96300.429078419984</v>
          </cell>
          <cell r="S84">
            <v>96300.429078419984</v>
          </cell>
          <cell r="T84">
            <v>96300.429078419984</v>
          </cell>
          <cell r="U84">
            <v>96300.429078419984</v>
          </cell>
          <cell r="V84">
            <v>97744.935514596276</v>
          </cell>
          <cell r="W84">
            <v>97744.935514596276</v>
          </cell>
          <cell r="X84">
            <v>97744.935514596276</v>
          </cell>
          <cell r="Y84">
            <v>97744.935514596276</v>
          </cell>
          <cell r="Z84">
            <v>99211.109547315195</v>
          </cell>
          <cell r="AA84">
            <v>99211.109547315195</v>
          </cell>
          <cell r="AB84">
            <v>99211.109547315195</v>
          </cell>
          <cell r="AC84">
            <v>99211.109547315195</v>
          </cell>
          <cell r="AD84">
            <v>100699.27619052492</v>
          </cell>
          <cell r="AE84">
            <v>100699.27619052492</v>
          </cell>
          <cell r="AF84">
            <v>100699.27619052492</v>
          </cell>
          <cell r="AG84">
            <v>100699.27619052492</v>
          </cell>
          <cell r="AH84">
            <v>102209.76533338279</v>
          </cell>
          <cell r="AI84">
            <v>102209.76533338279</v>
          </cell>
          <cell r="AJ84">
            <v>102209.76533338279</v>
          </cell>
          <cell r="AK84">
            <v>102209.76533338279</v>
          </cell>
          <cell r="AL84">
            <v>103742.91181338351</v>
          </cell>
          <cell r="AM84">
            <v>103742.91181338351</v>
          </cell>
          <cell r="AN84">
            <v>103742.91181338351</v>
          </cell>
          <cell r="AO84">
            <v>103742.91181338351</v>
          </cell>
          <cell r="AP84">
            <v>105299.05549058427</v>
          </cell>
          <cell r="AQ84">
            <v>105299.05549058427</v>
          </cell>
          <cell r="AR84">
            <v>105299.05549058427</v>
          </cell>
          <cell r="AS84">
            <v>105299.05549058427</v>
          </cell>
          <cell r="AT84">
            <v>106878.54132294303</v>
          </cell>
          <cell r="AU84">
            <v>106878.54132294303</v>
          </cell>
          <cell r="AV84">
            <v>106878.54132294303</v>
          </cell>
          <cell r="AW84">
            <v>106878.54132294303</v>
          </cell>
          <cell r="AX84">
            <v>108481.71944278714</v>
          </cell>
          <cell r="AY84">
            <v>108481.71944278714</v>
          </cell>
          <cell r="AZ84">
            <v>108481.71944278714</v>
          </cell>
          <cell r="BA84">
            <v>108481.71944278714</v>
          </cell>
          <cell r="BB84">
            <v>110108.94523442893</v>
          </cell>
          <cell r="BC84">
            <v>110108.94523442893</v>
          </cell>
          <cell r="BD84">
            <v>110108.94523442893</v>
          </cell>
          <cell r="BE84">
            <v>110108.94523442893</v>
          </cell>
          <cell r="BF84">
            <v>111760.57941294536</v>
          </cell>
          <cell r="BG84">
            <v>111760.57941294536</v>
          </cell>
          <cell r="BH84">
            <v>111760.57941294536</v>
          </cell>
          <cell r="BI84">
            <v>111760.57941294536</v>
          </cell>
          <cell r="BJ84">
            <v>120327.31920350592</v>
          </cell>
          <cell r="BK84">
            <v>122733.86558757603</v>
          </cell>
          <cell r="BL84">
            <v>122733.86558757603</v>
          </cell>
          <cell r="BM84">
            <v>122733.86558757603</v>
          </cell>
          <cell r="BN84">
            <v>122733.86558757603</v>
          </cell>
          <cell r="BO84">
            <v>125188.54289932756</v>
          </cell>
          <cell r="BP84">
            <v>125188.54289932756</v>
          </cell>
          <cell r="BQ84">
            <v>125188.54289932756</v>
          </cell>
          <cell r="BR84">
            <v>125188.54289932756</v>
          </cell>
          <cell r="BS84">
            <v>125188.54289932756</v>
          </cell>
          <cell r="BT84">
            <v>127066.37104281745</v>
          </cell>
          <cell r="BU84">
            <v>127066.37104281745</v>
          </cell>
          <cell r="BV84">
            <v>127066.37104281745</v>
          </cell>
          <cell r="BW84">
            <v>127066.37104281745</v>
          </cell>
          <cell r="BX84">
            <v>128972.36660845971</v>
          </cell>
          <cell r="BY84">
            <v>128972.36660845971</v>
          </cell>
          <cell r="BZ84">
            <v>128972.36660845971</v>
          </cell>
          <cell r="CA84">
            <v>128972.36660845971</v>
          </cell>
          <cell r="CB84">
            <v>130906.95210758661</v>
          </cell>
          <cell r="CC84">
            <v>130906.95210758661</v>
          </cell>
          <cell r="CD84">
            <v>130906.95210758661</v>
          </cell>
          <cell r="CE84">
            <v>130906.95210758661</v>
          </cell>
          <cell r="CF84">
            <v>132870.55638920038</v>
          </cell>
          <cell r="CG84">
            <v>132870.55638920038</v>
          </cell>
          <cell r="CH84">
            <v>132870.55638920038</v>
          </cell>
          <cell r="CI84">
            <v>132870.55638920038</v>
          </cell>
          <cell r="CJ84">
            <v>134863.61473503837</v>
          </cell>
          <cell r="CK84">
            <v>0</v>
          </cell>
          <cell r="CL84">
            <v>0</v>
          </cell>
        </row>
        <row r="85">
          <cell r="G85">
            <v>0</v>
          </cell>
          <cell r="H85">
            <v>489970.26474999997</v>
          </cell>
          <cell r="I85">
            <v>493042.15282901586</v>
          </cell>
          <cell r="J85">
            <v>493616.85697901587</v>
          </cell>
          <cell r="K85">
            <v>496833.87666334608</v>
          </cell>
          <cell r="L85">
            <v>498058.33056334604</v>
          </cell>
          <cell r="M85">
            <v>501116.41504253348</v>
          </cell>
          <cell r="N85">
            <v>501699.73975478351</v>
          </cell>
          <cell r="O85">
            <v>502209.77725478349</v>
          </cell>
          <cell r="P85">
            <v>504202.7118627085</v>
          </cell>
          <cell r="Q85">
            <v>508633.16126817156</v>
          </cell>
          <cell r="R85">
            <v>509050.14569585823</v>
          </cell>
          <cell r="S85">
            <v>510365.60622415697</v>
          </cell>
          <cell r="T85">
            <v>512388.43485120084</v>
          </cell>
          <cell r="U85">
            <v>516885.34099774581</v>
          </cell>
          <cell r="V85">
            <v>516885.34099774581</v>
          </cell>
          <cell r="W85">
            <v>517410.79438118328</v>
          </cell>
          <cell r="X85">
            <v>519463.96543763275</v>
          </cell>
          <cell r="Y85">
            <v>524028.3251763758</v>
          </cell>
          <cell r="Z85">
            <v>524638.62111271184</v>
          </cell>
          <cell r="AA85">
            <v>525171.95629690087</v>
          </cell>
          <cell r="AB85">
            <v>527255.92491919722</v>
          </cell>
          <cell r="AC85">
            <v>531888.75005402137</v>
          </cell>
          <cell r="AD85">
            <v>534795.859876815</v>
          </cell>
          <cell r="AE85">
            <v>539775.51560032286</v>
          </cell>
          <cell r="AF85">
            <v>541890.74375195359</v>
          </cell>
          <cell r="AG85">
            <v>544639.42428488377</v>
          </cell>
          <cell r="AH85">
            <v>545268.16641589557</v>
          </cell>
          <cell r="AI85">
            <v>546720.07247795782</v>
          </cell>
          <cell r="AJ85">
            <v>548210.30276311026</v>
          </cell>
          <cell r="AK85">
            <v>549639.31316329946</v>
          </cell>
          <cell r="AL85">
            <v>553672.80161761679</v>
          </cell>
          <cell r="AM85">
            <v>554230.49868634995</v>
          </cell>
          <cell r="AN85">
            <v>555743.08242577966</v>
          </cell>
          <cell r="AO85">
            <v>559795.57178661309</v>
          </cell>
          <cell r="AP85">
            <v>563889.5625677451</v>
          </cell>
          <cell r="AQ85">
            <v>565430.87500455638</v>
          </cell>
          <cell r="AR85">
            <v>566263.38509993011</v>
          </cell>
          <cell r="AS85">
            <v>568436.31784142391</v>
          </cell>
          <cell r="AT85">
            <v>572591.71848427295</v>
          </cell>
          <cell r="AU85">
            <v>573166.27194690856</v>
          </cell>
          <cell r="AV85">
            <v>574011.26969371294</v>
          </cell>
          <cell r="AW85">
            <v>576962.86260904535</v>
          </cell>
          <cell r="AX85">
            <v>581180.59426153719</v>
          </cell>
          <cell r="AY85">
            <v>581763.76602611225</v>
          </cell>
          <cell r="AZ85">
            <v>582621.43873911863</v>
          </cell>
          <cell r="BA85">
            <v>587837.41887457203</v>
          </cell>
          <cell r="BB85">
            <v>592118.41650185105</v>
          </cell>
          <cell r="BC85">
            <v>592952.04455643718</v>
          </cell>
          <cell r="BD85">
            <v>593822.58236013865</v>
          </cell>
          <cell r="BE85">
            <v>596863.38717133703</v>
          </cell>
          <cell r="BF85">
            <v>601208.5997630253</v>
          </cell>
          <cell r="BG85">
            <v>601208.5997630253</v>
          </cell>
          <cell r="BH85">
            <v>605723.92824142717</v>
          </cell>
          <cell r="BI85">
            <v>615870.38895611628</v>
          </cell>
          <cell r="BJ85">
            <v>620280.77973667986</v>
          </cell>
          <cell r="BK85">
            <v>623792.30039882683</v>
          </cell>
          <cell r="BL85">
            <v>623792.30039882683</v>
          </cell>
          <cell r="BM85">
            <v>625986.32495599473</v>
          </cell>
          <cell r="BN85">
            <v>630462.87159826676</v>
          </cell>
          <cell r="BO85">
            <v>630462.87159826676</v>
          </cell>
          <cell r="BP85">
            <v>631433.22391215852</v>
          </cell>
          <cell r="BQ85">
            <v>635376.11983033456</v>
          </cell>
          <cell r="BR85">
            <v>642874.60814294382</v>
          </cell>
          <cell r="BS85">
            <v>643906.6118942945</v>
          </cell>
          <cell r="BT85">
            <v>644891.51949289464</v>
          </cell>
          <cell r="BU85">
            <v>648893.55884984357</v>
          </cell>
          <cell r="BV85">
            <v>652775.72820292576</v>
          </cell>
          <cell r="BW85">
            <v>652775.72820292576</v>
          </cell>
          <cell r="BX85">
            <v>653775.4094155049</v>
          </cell>
          <cell r="BY85">
            <v>657837.47936280759</v>
          </cell>
          <cell r="BZ85">
            <v>662567.36412596935</v>
          </cell>
          <cell r="CA85">
            <v>662567.36412596935</v>
          </cell>
          <cell r="CB85">
            <v>663582.04055673711</v>
          </cell>
          <cell r="CC85">
            <v>667705.04155324982</v>
          </cell>
          <cell r="CD85">
            <v>688944.54730552819</v>
          </cell>
          <cell r="CE85">
            <v>694685.98814735608</v>
          </cell>
          <cell r="CF85">
            <v>695715.88472458534</v>
          </cell>
          <cell r="CG85">
            <v>703243.23240236053</v>
          </cell>
          <cell r="CH85">
            <v>704056.57739188301</v>
          </cell>
          <cell r="CI85">
            <v>705223.99375879136</v>
          </cell>
          <cell r="CJ85">
            <v>706269.33878467919</v>
          </cell>
          <cell r="CK85">
            <v>0</v>
          </cell>
          <cell r="CL85">
            <v>0</v>
          </cell>
        </row>
        <row r="86">
          <cell r="G86">
            <v>0</v>
          </cell>
          <cell r="H86">
            <v>688303.17749999999</v>
          </cell>
          <cell r="I86">
            <v>698515.22516249993</v>
          </cell>
          <cell r="J86">
            <v>698515.22516249993</v>
          </cell>
          <cell r="K86">
            <v>698515.22516249993</v>
          </cell>
          <cell r="L86">
            <v>698627.72516249993</v>
          </cell>
          <cell r="M86">
            <v>708992.95353993739</v>
          </cell>
          <cell r="N86">
            <v>657439.7814436456</v>
          </cell>
          <cell r="O86">
            <v>670436.32707251853</v>
          </cell>
          <cell r="P86">
            <v>670550.51457251853</v>
          </cell>
          <cell r="Q86">
            <v>670550.51457251853</v>
          </cell>
          <cell r="R86">
            <v>670550.51457251853</v>
          </cell>
          <cell r="S86">
            <v>670550.51457251853</v>
          </cell>
          <cell r="T86">
            <v>670666.41488501849</v>
          </cell>
          <cell r="U86">
            <v>670666.41488501849</v>
          </cell>
          <cell r="V86">
            <v>680608.77229110617</v>
          </cell>
          <cell r="W86">
            <v>680608.77229110617</v>
          </cell>
          <cell r="X86">
            <v>680726.41110829369</v>
          </cell>
          <cell r="Y86">
            <v>680726.41110829369</v>
          </cell>
          <cell r="Z86">
            <v>690817.90387547272</v>
          </cell>
          <cell r="AA86">
            <v>690817.90387547272</v>
          </cell>
          <cell r="AB86">
            <v>690937.30727491807</v>
          </cell>
          <cell r="AC86">
            <v>690937.30727491807</v>
          </cell>
          <cell r="AD86">
            <v>701180.17243360484</v>
          </cell>
          <cell r="AE86">
            <v>701180.17243360484</v>
          </cell>
          <cell r="AF86">
            <v>701301.36688404181</v>
          </cell>
          <cell r="AG86">
            <v>701301.36688404181</v>
          </cell>
          <cell r="AH86">
            <v>711697.87502010877</v>
          </cell>
          <cell r="AI86">
            <v>711697.87502010877</v>
          </cell>
          <cell r="AJ86">
            <v>711820.88738730235</v>
          </cell>
          <cell r="AK86">
            <v>711820.88738730235</v>
          </cell>
          <cell r="AL86">
            <v>722373.34314541041</v>
          </cell>
          <cell r="AM86">
            <v>722373.34314541041</v>
          </cell>
          <cell r="AN86">
            <v>722498.20069811179</v>
          </cell>
          <cell r="AO86">
            <v>722498.20069811179</v>
          </cell>
          <cell r="AP86">
            <v>733208.94329259137</v>
          </cell>
          <cell r="AQ86">
            <v>733208.94329259137</v>
          </cell>
          <cell r="AR86">
            <v>733335.67370858334</v>
          </cell>
          <cell r="AS86">
            <v>733335.67370858334</v>
          </cell>
          <cell r="AT86">
            <v>744207.07744198013</v>
          </cell>
          <cell r="AU86">
            <v>744207.07744198013</v>
          </cell>
          <cell r="AV86">
            <v>744335.708814212</v>
          </cell>
          <cell r="AW86">
            <v>744335.708814212</v>
          </cell>
          <cell r="AX86">
            <v>755370.1836036098</v>
          </cell>
          <cell r="AY86">
            <v>755370.1836036098</v>
          </cell>
          <cell r="AZ86">
            <v>755500.74444642512</v>
          </cell>
          <cell r="BA86">
            <v>755500.74444642512</v>
          </cell>
          <cell r="BB86">
            <v>766592.60434022569</v>
          </cell>
          <cell r="BC86">
            <v>766767.134040487</v>
          </cell>
          <cell r="BD86">
            <v>766767.134040487</v>
          </cell>
          <cell r="BE86">
            <v>766767.134040487</v>
          </cell>
          <cell r="BF86">
            <v>778135.12583039433</v>
          </cell>
          <cell r="BG86">
            <v>778135.12583039433</v>
          </cell>
          <cell r="BH86">
            <v>778135.12583039433</v>
          </cell>
          <cell r="BI86">
            <v>778135.12583039433</v>
          </cell>
          <cell r="BJ86">
            <v>789807.15271785005</v>
          </cell>
          <cell r="BK86">
            <v>789807.15271785005</v>
          </cell>
          <cell r="BL86">
            <v>789807.15271785005</v>
          </cell>
          <cell r="BM86">
            <v>789807.15271785005</v>
          </cell>
          <cell r="BN86">
            <v>849790.92780830245</v>
          </cell>
          <cell r="BO86">
            <v>866603.34540680773</v>
          </cell>
          <cell r="BP86">
            <v>866603.34540680773</v>
          </cell>
          <cell r="BQ86">
            <v>866603.34540680773</v>
          </cell>
          <cell r="BR86">
            <v>866740.89612505329</v>
          </cell>
          <cell r="BS86">
            <v>866740.89612505329</v>
          </cell>
          <cell r="BT86">
            <v>866740.89612505329</v>
          </cell>
          <cell r="BU86">
            <v>866740.89612505329</v>
          </cell>
          <cell r="BV86">
            <v>879742.00956692896</v>
          </cell>
          <cell r="BW86">
            <v>879742.00956692896</v>
          </cell>
          <cell r="BX86">
            <v>879742.00956692896</v>
          </cell>
          <cell r="BY86">
            <v>879742.00956692896</v>
          </cell>
          <cell r="BZ86">
            <v>892938.13971043273</v>
          </cell>
          <cell r="CA86">
            <v>892938.13971043273</v>
          </cell>
          <cell r="CB86">
            <v>892938.13971043273</v>
          </cell>
          <cell r="CC86">
            <v>892938.13971043273</v>
          </cell>
          <cell r="CD86">
            <v>906332.21180608915</v>
          </cell>
          <cell r="CE86">
            <v>906332.21180608915</v>
          </cell>
          <cell r="CF86">
            <v>906332.21180608915</v>
          </cell>
          <cell r="CG86">
            <v>906332.21180608915</v>
          </cell>
          <cell r="CH86">
            <v>919927.1949831805</v>
          </cell>
          <cell r="CI86">
            <v>919927.1949831805</v>
          </cell>
          <cell r="CJ86">
            <v>919927.1949831805</v>
          </cell>
          <cell r="CK86">
            <v>0</v>
          </cell>
          <cell r="CL86">
            <v>0</v>
          </cell>
        </row>
        <row r="87">
          <cell r="G87">
            <v>0</v>
          </cell>
          <cell r="H87">
            <v>180293.75</v>
          </cell>
          <cell r="I87">
            <v>182998.15624999997</v>
          </cell>
          <cell r="J87">
            <v>182998.15624999997</v>
          </cell>
          <cell r="K87">
            <v>182998.15624999997</v>
          </cell>
          <cell r="L87">
            <v>182998.15624999997</v>
          </cell>
          <cell r="M87">
            <v>185743.12859374995</v>
          </cell>
          <cell r="N87">
            <v>185743.12859374995</v>
          </cell>
          <cell r="O87">
            <v>185743.12859374995</v>
          </cell>
          <cell r="P87">
            <v>185743.12859374995</v>
          </cell>
          <cell r="Q87">
            <v>188529.27552265619</v>
          </cell>
          <cell r="R87">
            <v>188529.27552265619</v>
          </cell>
          <cell r="S87">
            <v>188529.27552265619</v>
          </cell>
          <cell r="T87">
            <v>188529.27552265619</v>
          </cell>
          <cell r="U87">
            <v>191357.21465549601</v>
          </cell>
          <cell r="V87">
            <v>191357.21465549601</v>
          </cell>
          <cell r="W87">
            <v>191357.21465549601</v>
          </cell>
          <cell r="X87">
            <v>191357.21465549601</v>
          </cell>
          <cell r="Y87">
            <v>194227.57287532842</v>
          </cell>
          <cell r="Z87">
            <v>235344.57955967268</v>
          </cell>
          <cell r="AA87">
            <v>240051.47115086613</v>
          </cell>
          <cell r="AB87">
            <v>240051.47115086613</v>
          </cell>
          <cell r="AC87">
            <v>240051.47115086613</v>
          </cell>
          <cell r="AD87">
            <v>240051.47115086613</v>
          </cell>
          <cell r="AE87">
            <v>240051.47115086613</v>
          </cell>
          <cell r="AF87">
            <v>240051.47115086613</v>
          </cell>
          <cell r="AG87">
            <v>240051.47115086613</v>
          </cell>
          <cell r="AH87">
            <v>243652.24321812909</v>
          </cell>
          <cell r="AI87">
            <v>243652.24321812909</v>
          </cell>
          <cell r="AJ87">
            <v>243652.24321812909</v>
          </cell>
          <cell r="AK87">
            <v>243652.24321812909</v>
          </cell>
          <cell r="AL87">
            <v>247307.02686640099</v>
          </cell>
          <cell r="AM87">
            <v>247307.02686640099</v>
          </cell>
          <cell r="AN87">
            <v>247307.02686640099</v>
          </cell>
          <cell r="AO87">
            <v>247307.02686640099</v>
          </cell>
          <cell r="AP87">
            <v>251016.63226939697</v>
          </cell>
          <cell r="AQ87">
            <v>251016.63226939697</v>
          </cell>
          <cell r="AR87">
            <v>251016.63226939697</v>
          </cell>
          <cell r="AS87">
            <v>251016.63226939697</v>
          </cell>
          <cell r="AT87">
            <v>254781.88175343789</v>
          </cell>
          <cell r="AU87">
            <v>254781.88175343789</v>
          </cell>
          <cell r="AV87">
            <v>254781.88175343789</v>
          </cell>
          <cell r="AW87">
            <v>254781.88175343789</v>
          </cell>
          <cell r="AX87">
            <v>258603.60997973944</v>
          </cell>
          <cell r="AY87">
            <v>258603.60997973944</v>
          </cell>
          <cell r="AZ87">
            <v>258603.60997973944</v>
          </cell>
          <cell r="BA87">
            <v>258603.60997973944</v>
          </cell>
          <cell r="BB87">
            <v>262482.66412943549</v>
          </cell>
          <cell r="BC87">
            <v>262482.66412943549</v>
          </cell>
          <cell r="BD87">
            <v>262482.66412943549</v>
          </cell>
          <cell r="BE87">
            <v>262482.66412943549</v>
          </cell>
          <cell r="BF87">
            <v>266419.90409137699</v>
          </cell>
          <cell r="BG87">
            <v>266419.90409137699</v>
          </cell>
          <cell r="BH87">
            <v>266419.90409137699</v>
          </cell>
          <cell r="BI87">
            <v>266419.90409137699</v>
          </cell>
          <cell r="BJ87">
            <v>270416.20265274763</v>
          </cell>
          <cell r="BK87">
            <v>270416.20265274763</v>
          </cell>
          <cell r="BL87">
            <v>270416.20265274763</v>
          </cell>
          <cell r="BM87">
            <v>270416.20265274763</v>
          </cell>
          <cell r="BN87">
            <v>274472.44569253881</v>
          </cell>
          <cell r="BO87">
            <v>274472.44569253881</v>
          </cell>
          <cell r="BP87">
            <v>274472.44569253881</v>
          </cell>
          <cell r="BQ87">
            <v>274472.44569253881</v>
          </cell>
          <cell r="BR87">
            <v>278589.53237792687</v>
          </cell>
          <cell r="BS87">
            <v>278589.53237792687</v>
          </cell>
          <cell r="BT87">
            <v>278589.53237792687</v>
          </cell>
          <cell r="BU87">
            <v>278589.53237792687</v>
          </cell>
          <cell r="BV87">
            <v>282768.37536359573</v>
          </cell>
          <cell r="BW87">
            <v>282768.37536359573</v>
          </cell>
          <cell r="BX87">
            <v>282768.37536359573</v>
          </cell>
          <cell r="BY87">
            <v>282768.37536359573</v>
          </cell>
          <cell r="BZ87">
            <v>304443.30855975358</v>
          </cell>
          <cell r="CA87">
            <v>310532.17473094864</v>
          </cell>
          <cell r="CB87">
            <v>310532.17473094864</v>
          </cell>
          <cell r="CC87">
            <v>310532.17473094864</v>
          </cell>
          <cell r="CD87">
            <v>310532.17473094864</v>
          </cell>
          <cell r="CE87">
            <v>310532.17473094864</v>
          </cell>
          <cell r="CF87">
            <v>310532.17473094864</v>
          </cell>
          <cell r="CG87">
            <v>310532.17473094864</v>
          </cell>
          <cell r="CH87">
            <v>315190.15735191281</v>
          </cell>
          <cell r="CI87">
            <v>315190.15735191281</v>
          </cell>
          <cell r="CJ87">
            <v>315190.15735191281</v>
          </cell>
          <cell r="CK87">
            <v>0</v>
          </cell>
          <cell r="CL87">
            <v>0</v>
          </cell>
        </row>
        <row r="88">
          <cell r="G88">
            <v>0</v>
          </cell>
          <cell r="H88">
            <v>211787.00640000001</v>
          </cell>
          <cell r="I88">
            <v>211787.00640000001</v>
          </cell>
          <cell r="J88">
            <v>211787.00640000001</v>
          </cell>
          <cell r="K88">
            <v>216022.74652799999</v>
          </cell>
          <cell r="L88">
            <v>216022.74652799999</v>
          </cell>
          <cell r="M88">
            <v>216022.74652799999</v>
          </cell>
          <cell r="N88">
            <v>216022.74652799999</v>
          </cell>
          <cell r="O88">
            <v>216022.74652799999</v>
          </cell>
          <cell r="P88">
            <v>216022.74652799999</v>
          </cell>
          <cell r="Q88">
            <v>216022.74652799999</v>
          </cell>
          <cell r="R88">
            <v>219263.08772591996</v>
          </cell>
          <cell r="S88">
            <v>219263.08772591996</v>
          </cell>
          <cell r="T88">
            <v>219263.08772591996</v>
          </cell>
          <cell r="U88">
            <v>219263.08772591996</v>
          </cell>
          <cell r="V88">
            <v>222552.03404180874</v>
          </cell>
          <cell r="W88">
            <v>222552.03404180874</v>
          </cell>
          <cell r="X88">
            <v>222552.03404180874</v>
          </cell>
          <cell r="Y88">
            <v>222552.03404180874</v>
          </cell>
          <cell r="Z88">
            <v>225890.31455243583</v>
          </cell>
          <cell r="AA88">
            <v>225890.31455243583</v>
          </cell>
          <cell r="AB88">
            <v>225890.31455243583</v>
          </cell>
          <cell r="AC88">
            <v>225890.31455243583</v>
          </cell>
          <cell r="AD88">
            <v>229278.66927072237</v>
          </cell>
          <cell r="AE88">
            <v>229278.66927072237</v>
          </cell>
          <cell r="AF88">
            <v>229278.66927072237</v>
          </cell>
          <cell r="AG88">
            <v>229278.66927072237</v>
          </cell>
          <cell r="AH88">
            <v>232717.8493097832</v>
          </cell>
          <cell r="AI88">
            <v>232717.8493097832</v>
          </cell>
          <cell r="AJ88">
            <v>232717.8493097832</v>
          </cell>
          <cell r="AK88">
            <v>232717.8493097832</v>
          </cell>
          <cell r="AL88">
            <v>236208.61704942991</v>
          </cell>
          <cell r="AM88">
            <v>236208.61704942991</v>
          </cell>
          <cell r="AN88">
            <v>236208.61704942991</v>
          </cell>
          <cell r="AO88">
            <v>236208.61704942991</v>
          </cell>
          <cell r="AP88">
            <v>239751.74630517134</v>
          </cell>
          <cell r="AQ88">
            <v>239751.74630517134</v>
          </cell>
          <cell r="AR88">
            <v>239751.74630517134</v>
          </cell>
          <cell r="AS88">
            <v>239751.74630517134</v>
          </cell>
          <cell r="AT88">
            <v>243348.02249974885</v>
          </cell>
          <cell r="AU88">
            <v>243348.02249974885</v>
          </cell>
          <cell r="AV88">
            <v>243348.02249974885</v>
          </cell>
          <cell r="AW88">
            <v>243348.02249974885</v>
          </cell>
          <cell r="AX88">
            <v>246998.24283724508</v>
          </cell>
          <cell r="AY88">
            <v>246998.24283724508</v>
          </cell>
          <cell r="AZ88">
            <v>246998.24283724508</v>
          </cell>
          <cell r="BA88">
            <v>246998.24283724508</v>
          </cell>
          <cell r="BB88">
            <v>250703.21647980373</v>
          </cell>
          <cell r="BC88">
            <v>250703.21647980373</v>
          </cell>
          <cell r="BD88">
            <v>250703.21647980373</v>
          </cell>
          <cell r="BE88">
            <v>250703.21647980373</v>
          </cell>
          <cell r="BF88">
            <v>254463.76472700079</v>
          </cell>
          <cell r="BG88">
            <v>254463.76472700079</v>
          </cell>
          <cell r="BH88">
            <v>254463.76472700079</v>
          </cell>
          <cell r="BI88">
            <v>254463.76472700079</v>
          </cell>
          <cell r="BJ88">
            <v>273969.07572300074</v>
          </cell>
          <cell r="BK88">
            <v>279448.45723746077</v>
          </cell>
          <cell r="BL88">
            <v>279448.45723746077</v>
          </cell>
          <cell r="BM88">
            <v>279448.45723746077</v>
          </cell>
          <cell r="BN88">
            <v>279448.45723746077</v>
          </cell>
          <cell r="BO88">
            <v>285037.42638220993</v>
          </cell>
          <cell r="BP88">
            <v>285037.42638220993</v>
          </cell>
          <cell r="BQ88">
            <v>285037.42638220993</v>
          </cell>
          <cell r="BR88">
            <v>285037.42638220993</v>
          </cell>
          <cell r="BS88">
            <v>285037.42638220993</v>
          </cell>
          <cell r="BT88">
            <v>289312.98777794302</v>
          </cell>
          <cell r="BU88">
            <v>289312.98777794302</v>
          </cell>
          <cell r="BV88">
            <v>289312.98777794302</v>
          </cell>
          <cell r="BW88">
            <v>289312.98777794302</v>
          </cell>
          <cell r="BX88">
            <v>293652.68259461212</v>
          </cell>
          <cell r="BY88">
            <v>293652.68259461212</v>
          </cell>
          <cell r="BZ88">
            <v>293652.68259461212</v>
          </cell>
          <cell r="CA88">
            <v>293652.68259461212</v>
          </cell>
          <cell r="CB88">
            <v>298057.47283353133</v>
          </cell>
          <cell r="CC88">
            <v>298057.47283353133</v>
          </cell>
          <cell r="CD88">
            <v>298057.47283353133</v>
          </cell>
          <cell r="CE88">
            <v>298057.47283353133</v>
          </cell>
          <cell r="CF88">
            <v>302528.33492603427</v>
          </cell>
          <cell r="CG88">
            <v>302528.33492603427</v>
          </cell>
          <cell r="CH88">
            <v>302528.33492603427</v>
          </cell>
          <cell r="CI88">
            <v>302528.33492603427</v>
          </cell>
          <cell r="CJ88">
            <v>307066.25994992472</v>
          </cell>
          <cell r="CK88">
            <v>0</v>
          </cell>
          <cell r="CL88">
            <v>0</v>
          </cell>
        </row>
        <row r="89">
          <cell r="G89">
            <v>0</v>
          </cell>
          <cell r="H89">
            <v>392818.01</v>
          </cell>
          <cell r="I89">
            <v>398277.55489333777</v>
          </cell>
          <cell r="J89">
            <v>398277.55489333777</v>
          </cell>
          <cell r="K89">
            <v>398367.97474120453</v>
          </cell>
          <cell r="L89">
            <v>398367.97474120453</v>
          </cell>
          <cell r="M89">
            <v>404274.32317870448</v>
          </cell>
          <cell r="N89">
            <v>404274.32317870448</v>
          </cell>
          <cell r="O89">
            <v>404274.32317870448</v>
          </cell>
          <cell r="P89">
            <v>404274.32317870448</v>
          </cell>
          <cell r="Q89">
            <v>410338.43802638497</v>
          </cell>
          <cell r="R89">
            <v>410338.43802638497</v>
          </cell>
          <cell r="S89">
            <v>410338.43802638497</v>
          </cell>
          <cell r="T89">
            <v>410338.43802638497</v>
          </cell>
          <cell r="U89">
            <v>416493.5145967807</v>
          </cell>
          <cell r="V89">
            <v>416493.5145967807</v>
          </cell>
          <cell r="W89">
            <v>416493.5145967807</v>
          </cell>
          <cell r="X89">
            <v>416493.5145967807</v>
          </cell>
          <cell r="Y89">
            <v>422740.9173157324</v>
          </cell>
          <cell r="Z89">
            <v>422740.9173157324</v>
          </cell>
          <cell r="AA89">
            <v>422740.9173157324</v>
          </cell>
          <cell r="AB89">
            <v>422740.9173157324</v>
          </cell>
          <cell r="AC89">
            <v>429082.03107546835</v>
          </cell>
          <cell r="AD89">
            <v>429082.03107546835</v>
          </cell>
          <cell r="AE89">
            <v>429082.03107546835</v>
          </cell>
          <cell r="AF89">
            <v>429082.03107546835</v>
          </cell>
          <cell r="AG89">
            <v>435518.2615416004</v>
          </cell>
          <cell r="AH89">
            <v>435518.2615416004</v>
          </cell>
          <cell r="AI89">
            <v>435518.2615416004</v>
          </cell>
          <cell r="AJ89">
            <v>435518.2615416004</v>
          </cell>
          <cell r="AK89">
            <v>442051.03546472429</v>
          </cell>
          <cell r="AL89">
            <v>442051.03546472429</v>
          </cell>
          <cell r="AM89">
            <v>442051.03546472429</v>
          </cell>
          <cell r="AN89">
            <v>442051.03546472429</v>
          </cell>
          <cell r="AO89">
            <v>448681.80099669512</v>
          </cell>
          <cell r="AP89">
            <v>448681.80099669512</v>
          </cell>
          <cell r="AQ89">
            <v>448681.80099669512</v>
          </cell>
          <cell r="AR89">
            <v>448681.80099669512</v>
          </cell>
          <cell r="AS89">
            <v>455412.02801164548</v>
          </cell>
          <cell r="AT89">
            <v>455412.02801164548</v>
          </cell>
          <cell r="AU89">
            <v>443253.15916017868</v>
          </cell>
          <cell r="AV89">
            <v>443253.15916017868</v>
          </cell>
          <cell r="AW89">
            <v>443331.07998573047</v>
          </cell>
          <cell r="AX89">
            <v>443331.07998573047</v>
          </cell>
          <cell r="AY89">
            <v>443331.07998573047</v>
          </cell>
          <cell r="AZ89">
            <v>443331.07998573047</v>
          </cell>
          <cell r="BA89">
            <v>443410.16962366551</v>
          </cell>
          <cell r="BB89">
            <v>443410.16962366551</v>
          </cell>
          <cell r="BC89">
            <v>449981.04618551634</v>
          </cell>
          <cell r="BD89">
            <v>449981.04618551634</v>
          </cell>
          <cell r="BE89">
            <v>450061.32216802042</v>
          </cell>
          <cell r="BF89">
            <v>450061.32216802042</v>
          </cell>
          <cell r="BG89">
            <v>456730.76187829906</v>
          </cell>
          <cell r="BH89">
            <v>456730.76187829906</v>
          </cell>
          <cell r="BI89">
            <v>457147.13946510933</v>
          </cell>
          <cell r="BJ89">
            <v>457147.13946510933</v>
          </cell>
          <cell r="BK89">
            <v>464033.58848576719</v>
          </cell>
          <cell r="BL89">
            <v>464033.58848576719</v>
          </cell>
          <cell r="BM89">
            <v>464033.58848576719</v>
          </cell>
          <cell r="BN89">
            <v>464033.58848576719</v>
          </cell>
          <cell r="BO89">
            <v>470904.61201128899</v>
          </cell>
          <cell r="BP89">
            <v>470904.61201128899</v>
          </cell>
          <cell r="BQ89">
            <v>470994.09231305367</v>
          </cell>
          <cell r="BR89">
            <v>470994.09231305367</v>
          </cell>
          <cell r="BS89">
            <v>477968.18119145831</v>
          </cell>
          <cell r="BT89">
            <v>477968.18119145831</v>
          </cell>
          <cell r="BU89">
            <v>478059.00369774946</v>
          </cell>
          <cell r="BV89">
            <v>478059.00369774946</v>
          </cell>
          <cell r="BW89">
            <v>485137.70390933013</v>
          </cell>
          <cell r="BX89">
            <v>485137.70390933013</v>
          </cell>
          <cell r="BY89">
            <v>485229.88875321567</v>
          </cell>
          <cell r="BZ89">
            <v>485229.88875321567</v>
          </cell>
          <cell r="CA89">
            <v>492414.76946797001</v>
          </cell>
          <cell r="CB89">
            <v>492414.76946797001</v>
          </cell>
          <cell r="CC89">
            <v>492508.3370845138</v>
          </cell>
          <cell r="CD89">
            <v>492508.3370845138</v>
          </cell>
          <cell r="CE89">
            <v>499800.99100998952</v>
          </cell>
          <cell r="CF89">
            <v>499800.99100998952</v>
          </cell>
          <cell r="CG89">
            <v>499895.96214078151</v>
          </cell>
          <cell r="CH89">
            <v>499895.96214078151</v>
          </cell>
          <cell r="CI89">
            <v>499895.96214078151</v>
          </cell>
          <cell r="CJ89">
            <v>499895.96214078151</v>
          </cell>
          <cell r="CK89">
            <v>0</v>
          </cell>
          <cell r="CL89">
            <v>0</v>
          </cell>
        </row>
        <row r="90">
          <cell r="G90">
            <v>0</v>
          </cell>
          <cell r="H90">
            <v>315487.61031249998</v>
          </cell>
          <cell r="I90">
            <v>315487.61031249998</v>
          </cell>
          <cell r="J90">
            <v>319573.49466249999</v>
          </cell>
          <cell r="K90">
            <v>320305.71356875001</v>
          </cell>
          <cell r="L90">
            <v>320305.71356875001</v>
          </cell>
          <cell r="M90">
            <v>320305.71356875001</v>
          </cell>
          <cell r="N90">
            <v>324452.886184</v>
          </cell>
          <cell r="O90">
            <v>324847.7846215</v>
          </cell>
          <cell r="P90">
            <v>325110.29927228123</v>
          </cell>
          <cell r="Q90">
            <v>325110.29927228123</v>
          </cell>
          <cell r="R90">
            <v>329319.67947675992</v>
          </cell>
          <cell r="S90">
            <v>329720.50139082241</v>
          </cell>
          <cell r="T90">
            <v>329986.95376136538</v>
          </cell>
          <cell r="U90">
            <v>329986.95376136538</v>
          </cell>
          <cell r="V90">
            <v>334259.47466891131</v>
          </cell>
          <cell r="W90">
            <v>346000.58068217052</v>
          </cell>
          <cell r="X90">
            <v>346271.02983827161</v>
          </cell>
          <cell r="Y90">
            <v>346271.02983827161</v>
          </cell>
          <cell r="Z90">
            <v>349121.98500569415</v>
          </cell>
          <cell r="AA90">
            <v>349534.92176210921</v>
          </cell>
          <cell r="AB90">
            <v>353160.43624725653</v>
          </cell>
          <cell r="AC90">
            <v>353160.43624725653</v>
          </cell>
          <cell r="AD90">
            <v>356054.15574219043</v>
          </cell>
          <cell r="AE90">
            <v>358335.68462133332</v>
          </cell>
          <cell r="AF90">
            <v>358614.30810317758</v>
          </cell>
          <cell r="AG90">
            <v>358614.30810317758</v>
          </cell>
          <cell r="AH90">
            <v>361551.43339053553</v>
          </cell>
          <cell r="AI90">
            <v>363231.93603528372</v>
          </cell>
          <cell r="AJ90">
            <v>363993.52272472519</v>
          </cell>
          <cell r="AK90">
            <v>363993.52272472519</v>
          </cell>
          <cell r="AL90">
            <v>366974.70489139349</v>
          </cell>
          <cell r="AM90">
            <v>368680.41507581295</v>
          </cell>
          <cell r="AN90">
            <v>369453.42556559609</v>
          </cell>
          <cell r="AO90">
            <v>369453.42556559609</v>
          </cell>
          <cell r="AP90">
            <v>372479.32546476438</v>
          </cell>
          <cell r="AQ90">
            <v>374210.62130195007</v>
          </cell>
          <cell r="AR90">
            <v>374995.22694908001</v>
          </cell>
          <cell r="AS90">
            <v>374995.22694908001</v>
          </cell>
          <cell r="AT90">
            <v>378066.51534673583</v>
          </cell>
          <cell r="AU90">
            <v>379823.78062147932</v>
          </cell>
          <cell r="AV90">
            <v>411333.31717795774</v>
          </cell>
          <cell r="AW90">
            <v>411333.31717795774</v>
          </cell>
          <cell r="AX90">
            <v>411333.31717795774</v>
          </cell>
          <cell r="AY90">
            <v>417887.68163314287</v>
          </cell>
          <cell r="AZ90">
            <v>418696.00198595721</v>
          </cell>
          <cell r="BA90">
            <v>418696.00198595721</v>
          </cell>
          <cell r="BB90">
            <v>418696.00198595721</v>
          </cell>
          <cell r="BC90">
            <v>420506.38060362986</v>
          </cell>
          <cell r="BD90">
            <v>424976.44201574649</v>
          </cell>
          <cell r="BE90">
            <v>424976.44201574649</v>
          </cell>
          <cell r="BF90">
            <v>424976.44201574649</v>
          </cell>
          <cell r="BG90">
            <v>426813.97631268424</v>
          </cell>
          <cell r="BH90">
            <v>432622.07298310474</v>
          </cell>
          <cell r="BI90">
            <v>432622.07298310474</v>
          </cell>
          <cell r="BJ90">
            <v>432622.07298310474</v>
          </cell>
          <cell r="BK90">
            <v>434931.07969690429</v>
          </cell>
          <cell r="BL90">
            <v>439222.3814284532</v>
          </cell>
          <cell r="BM90">
            <v>439222.3814284532</v>
          </cell>
          <cell r="BN90">
            <v>439222.3814284532</v>
          </cell>
          <cell r="BO90">
            <v>441115.45519951591</v>
          </cell>
          <cell r="BP90">
            <v>445810.71714988002</v>
          </cell>
          <cell r="BQ90">
            <v>445810.71714988002</v>
          </cell>
          <cell r="BR90">
            <v>445810.71714988002</v>
          </cell>
          <cell r="BS90">
            <v>447732.18702750863</v>
          </cell>
          <cell r="BT90">
            <v>452497.87790712813</v>
          </cell>
          <cell r="BU90">
            <v>452497.87790712813</v>
          </cell>
          <cell r="BV90">
            <v>452497.87790712813</v>
          </cell>
          <cell r="BW90">
            <v>465263.92447931203</v>
          </cell>
          <cell r="BX90">
            <v>470101.10072212591</v>
          </cell>
          <cell r="BY90">
            <v>470101.10072212591</v>
          </cell>
          <cell r="BZ90">
            <v>470101.10072212591</v>
          </cell>
          <cell r="CA90">
            <v>470101.10072212591</v>
          </cell>
          <cell r="CB90">
            <v>477328.90249252913</v>
          </cell>
          <cell r="CC90">
            <v>477328.90249252913</v>
          </cell>
          <cell r="CD90">
            <v>477328.90249252913</v>
          </cell>
          <cell r="CE90">
            <v>480280.30337816034</v>
          </cell>
          <cell r="CF90">
            <v>484691.24059523095</v>
          </cell>
          <cell r="CG90">
            <v>484691.24059523095</v>
          </cell>
          <cell r="CH90">
            <v>484691.24059523095</v>
          </cell>
          <cell r="CI90">
            <v>486865.14995897241</v>
          </cell>
          <cell r="CJ90">
            <v>487850.34355009923</v>
          </cell>
          <cell r="CK90">
            <v>0</v>
          </cell>
          <cell r="CL90">
            <v>0</v>
          </cell>
        </row>
        <row r="91">
          <cell r="G91">
            <v>0</v>
          </cell>
          <cell r="H91">
            <v>424757.15410000004</v>
          </cell>
          <cell r="I91">
            <v>410417.74980800459</v>
          </cell>
          <cell r="J91">
            <v>410409.05482735974</v>
          </cell>
          <cell r="K91">
            <v>417211.39609117073</v>
          </cell>
          <cell r="L91">
            <v>417416.89759117074</v>
          </cell>
          <cell r="M91">
            <v>417720.49166560825</v>
          </cell>
          <cell r="N91">
            <v>410240.06563790492</v>
          </cell>
          <cell r="O91">
            <v>411623.30927259347</v>
          </cell>
          <cell r="P91">
            <v>411760.28915386164</v>
          </cell>
          <cell r="Q91">
            <v>411900.21366947104</v>
          </cell>
          <cell r="R91">
            <v>416022.3510909857</v>
          </cell>
          <cell r="S91">
            <v>417781.10732262034</v>
          </cell>
          <cell r="T91">
            <v>417996.29129020753</v>
          </cell>
          <cell r="U91">
            <v>418141.6367623753</v>
          </cell>
          <cell r="V91">
            <v>422325.60624521266</v>
          </cell>
          <cell r="W91">
            <v>423855.28907560103</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row>
        <row r="92">
          <cell r="G92">
            <v>0</v>
          </cell>
          <cell r="H92">
            <v>230344.0025</v>
          </cell>
          <cell r="I92">
            <v>231025.36253749998</v>
          </cell>
          <cell r="J92">
            <v>233799.16253749997</v>
          </cell>
          <cell r="K92">
            <v>233799.16253749997</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row>
        <row r="93">
          <cell r="G93">
            <v>0</v>
          </cell>
          <cell r="H93">
            <v>466336.19700000004</v>
          </cell>
          <cell r="I93">
            <v>466336.19700000004</v>
          </cell>
          <cell r="J93">
            <v>466336.19700000004</v>
          </cell>
          <cell r="K93">
            <v>475662.92093999998</v>
          </cell>
          <cell r="L93">
            <v>475662.92093999998</v>
          </cell>
          <cell r="M93">
            <v>475662.92093999998</v>
          </cell>
          <cell r="N93">
            <v>475662.92093999998</v>
          </cell>
          <cell r="O93">
            <v>485176.17935879994</v>
          </cell>
          <cell r="P93">
            <v>485176.17935879994</v>
          </cell>
          <cell r="Q93">
            <v>485176.17935879994</v>
          </cell>
          <cell r="R93">
            <v>485176.17935879994</v>
          </cell>
          <cell r="S93">
            <v>485176.17935879994</v>
          </cell>
          <cell r="T93">
            <v>492453.82204918197</v>
          </cell>
          <cell r="U93">
            <v>492453.82204918197</v>
          </cell>
          <cell r="V93">
            <v>492453.82204918197</v>
          </cell>
          <cell r="W93">
            <v>492453.82204918197</v>
          </cell>
          <cell r="X93">
            <v>499840.62937991961</v>
          </cell>
          <cell r="Y93">
            <v>499840.62937991961</v>
          </cell>
          <cell r="Z93">
            <v>499840.62937991961</v>
          </cell>
          <cell r="AA93">
            <v>499840.62937991961</v>
          </cell>
          <cell r="AB93">
            <v>507338.23882061837</v>
          </cell>
          <cell r="AC93">
            <v>507338.23882061837</v>
          </cell>
          <cell r="AD93">
            <v>507338.23882061837</v>
          </cell>
          <cell r="AE93">
            <v>507338.23882061837</v>
          </cell>
          <cell r="AF93">
            <v>514948.31240292761</v>
          </cell>
          <cell r="AG93">
            <v>514948.31240292761</v>
          </cell>
          <cell r="AH93">
            <v>514948.31240292761</v>
          </cell>
          <cell r="AI93">
            <v>514948.31240292761</v>
          </cell>
          <cell r="AJ93">
            <v>522672.53708897147</v>
          </cell>
          <cell r="AK93">
            <v>522672.53708897147</v>
          </cell>
          <cell r="AL93">
            <v>522672.53708897147</v>
          </cell>
          <cell r="AM93">
            <v>522672.53708897147</v>
          </cell>
          <cell r="AN93">
            <v>530512.625145306</v>
          </cell>
          <cell r="AO93">
            <v>530512.625145306</v>
          </cell>
          <cell r="AP93">
            <v>530512.625145306</v>
          </cell>
          <cell r="AQ93">
            <v>530512.625145306</v>
          </cell>
          <cell r="AR93">
            <v>538470.31452248548</v>
          </cell>
          <cell r="AS93">
            <v>538470.31452248548</v>
          </cell>
          <cell r="AT93">
            <v>538470.31452248548</v>
          </cell>
          <cell r="AU93">
            <v>538470.31452248548</v>
          </cell>
          <cell r="AV93">
            <v>546547.36924032285</v>
          </cell>
          <cell r="AW93">
            <v>546547.36924032285</v>
          </cell>
          <cell r="AX93">
            <v>546547.36924032285</v>
          </cell>
          <cell r="AY93">
            <v>546547.36924032285</v>
          </cell>
          <cell r="AZ93">
            <v>554745.57977892761</v>
          </cell>
          <cell r="BA93">
            <v>554745.57977892761</v>
          </cell>
          <cell r="BB93">
            <v>554745.57977892761</v>
          </cell>
          <cell r="BC93">
            <v>554745.57977892761</v>
          </cell>
          <cell r="BD93">
            <v>563066.76347561134</v>
          </cell>
          <cell r="BE93">
            <v>563066.76347561134</v>
          </cell>
          <cell r="BF93">
            <v>563066.76347561134</v>
          </cell>
          <cell r="BG93">
            <v>563066.76347561134</v>
          </cell>
          <cell r="BH93">
            <v>571512.76492774545</v>
          </cell>
          <cell r="BI93">
            <v>571512.76492774545</v>
          </cell>
          <cell r="BJ93">
            <v>571512.76492774545</v>
          </cell>
          <cell r="BK93">
            <v>571512.76492774545</v>
          </cell>
          <cell r="BL93">
            <v>615320.70838900399</v>
          </cell>
          <cell r="BM93">
            <v>615320.70838900399</v>
          </cell>
          <cell r="BN93">
            <v>615320.70838900399</v>
          </cell>
          <cell r="BO93">
            <v>627627.12255678396</v>
          </cell>
          <cell r="BP93">
            <v>627627.12255678396</v>
          </cell>
          <cell r="BQ93">
            <v>627627.12255678396</v>
          </cell>
          <cell r="BR93">
            <v>627627.12255678396</v>
          </cell>
          <cell r="BS93">
            <v>640179.66500791977</v>
          </cell>
          <cell r="BT93">
            <v>640179.66500791977</v>
          </cell>
          <cell r="BU93">
            <v>640179.66500791977</v>
          </cell>
          <cell r="BV93">
            <v>640179.66500791977</v>
          </cell>
          <cell r="BW93">
            <v>640179.66500791977</v>
          </cell>
          <cell r="BX93">
            <v>649782.35998303839</v>
          </cell>
          <cell r="BY93">
            <v>649782.35998303839</v>
          </cell>
          <cell r="BZ93">
            <v>649782.35998303839</v>
          </cell>
          <cell r="CA93">
            <v>649782.35998303839</v>
          </cell>
          <cell r="CB93">
            <v>659529.09538278391</v>
          </cell>
          <cell r="CC93">
            <v>659529.09538278391</v>
          </cell>
          <cell r="CD93">
            <v>659529.09538278391</v>
          </cell>
          <cell r="CE93">
            <v>659529.09538278391</v>
          </cell>
          <cell r="CF93">
            <v>669422.03181352559</v>
          </cell>
          <cell r="CG93">
            <v>669422.03181352559</v>
          </cell>
          <cell r="CH93">
            <v>669422.03181352559</v>
          </cell>
          <cell r="CI93">
            <v>669422.03181352559</v>
          </cell>
          <cell r="CJ93">
            <v>679463.36229072837</v>
          </cell>
          <cell r="CK93">
            <v>0</v>
          </cell>
          <cell r="CL93">
            <v>0</v>
          </cell>
        </row>
        <row r="94">
          <cell r="G94">
            <v>0</v>
          </cell>
          <cell r="H94">
            <v>273111.83250000002</v>
          </cell>
          <cell r="I94">
            <v>273564.17403718631</v>
          </cell>
          <cell r="J94">
            <v>277597.3797746863</v>
          </cell>
          <cell r="K94">
            <v>277691.05560542998</v>
          </cell>
          <cell r="L94">
            <v>277691.05560542998</v>
          </cell>
          <cell r="M94">
            <v>277691.05560542998</v>
          </cell>
          <cell r="N94">
            <v>281784.75942899246</v>
          </cell>
          <cell r="O94">
            <v>281784.75942899246</v>
          </cell>
          <cell r="P94">
            <v>281784.75942899246</v>
          </cell>
          <cell r="Q94">
            <v>281856.42143951141</v>
          </cell>
          <cell r="R94">
            <v>286011.53082042735</v>
          </cell>
          <cell r="S94">
            <v>286011.53082042735</v>
          </cell>
          <cell r="T94">
            <v>286011.53082042735</v>
          </cell>
          <cell r="U94">
            <v>286084.2677611041</v>
          </cell>
          <cell r="V94">
            <v>290301.70378273376</v>
          </cell>
          <cell r="W94">
            <v>327079.29360964295</v>
          </cell>
          <cell r="X94">
            <v>327079.29360964295</v>
          </cell>
          <cell r="Y94">
            <v>327153.12160442985</v>
          </cell>
          <cell r="Z94">
            <v>327153.12160442985</v>
          </cell>
          <cell r="AA94">
            <v>327153.12160442985</v>
          </cell>
          <cell r="AB94">
            <v>327153.12160442985</v>
          </cell>
          <cell r="AC94">
            <v>327228.05701913853</v>
          </cell>
          <cell r="AD94">
            <v>327228.05701913853</v>
          </cell>
          <cell r="AE94">
            <v>332060.41842849628</v>
          </cell>
          <cell r="AF94">
            <v>332060.41842849628</v>
          </cell>
          <cell r="AG94">
            <v>332136.47787442559</v>
          </cell>
          <cell r="AH94">
            <v>332136.47787442559</v>
          </cell>
          <cell r="AI94">
            <v>337041.32470492367</v>
          </cell>
          <cell r="AJ94">
            <v>337041.32470492367</v>
          </cell>
          <cell r="AK94">
            <v>337118.52504254191</v>
          </cell>
          <cell r="AL94">
            <v>337118.52504254191</v>
          </cell>
          <cell r="AM94">
            <v>342096.94457549747</v>
          </cell>
          <cell r="AN94">
            <v>342096.94457549747</v>
          </cell>
          <cell r="AO94">
            <v>342175.30291818001</v>
          </cell>
          <cell r="AP94">
            <v>342175.30291818001</v>
          </cell>
          <cell r="AQ94">
            <v>347228.39874412993</v>
          </cell>
          <cell r="AR94">
            <v>347228.39874412993</v>
          </cell>
          <cell r="AS94">
            <v>347307.93246195273</v>
          </cell>
          <cell r="AT94">
            <v>347307.93246195273</v>
          </cell>
          <cell r="AU94">
            <v>352436.82472529187</v>
          </cell>
          <cell r="AV94">
            <v>352436.82472529187</v>
          </cell>
          <cell r="AW94">
            <v>352517.55144888198</v>
          </cell>
          <cell r="AX94">
            <v>352517.55144888198</v>
          </cell>
          <cell r="AY94">
            <v>357723.3770961712</v>
          </cell>
          <cell r="AZ94">
            <v>357723.3770961712</v>
          </cell>
          <cell r="BA94">
            <v>357805.31472061516</v>
          </cell>
          <cell r="BB94">
            <v>357805.31472061516</v>
          </cell>
          <cell r="BC94">
            <v>363089.22775261372</v>
          </cell>
          <cell r="BD94">
            <v>363089.22775261372</v>
          </cell>
          <cell r="BE94">
            <v>363172.39444142435</v>
          </cell>
          <cell r="BF94">
            <v>363172.39444142435</v>
          </cell>
          <cell r="BG94">
            <v>368535.56616890291</v>
          </cell>
          <cell r="BH94">
            <v>368535.56616890291</v>
          </cell>
          <cell r="BI94">
            <v>368966.93734755163</v>
          </cell>
          <cell r="BJ94">
            <v>368966.93734755163</v>
          </cell>
          <cell r="BK94">
            <v>374531.73632670566</v>
          </cell>
          <cell r="BL94">
            <v>374531.73632670566</v>
          </cell>
          <cell r="BM94">
            <v>374531.73632670566</v>
          </cell>
          <cell r="BN94">
            <v>374531.73632670566</v>
          </cell>
          <cell r="BO94">
            <v>380057.00991964724</v>
          </cell>
          <cell r="BP94">
            <v>380057.00991964724</v>
          </cell>
          <cell r="BQ94">
            <v>380149.71237160621</v>
          </cell>
          <cell r="BR94">
            <v>380149.71237160621</v>
          </cell>
          <cell r="BS94">
            <v>385757.8650684419</v>
          </cell>
          <cell r="BT94">
            <v>385757.8650684419</v>
          </cell>
          <cell r="BU94">
            <v>385851.95805718028</v>
          </cell>
          <cell r="BV94">
            <v>385851.95805718028</v>
          </cell>
          <cell r="BW94">
            <v>423111.94289757829</v>
          </cell>
          <cell r="BX94">
            <v>423111.94289757829</v>
          </cell>
          <cell r="BY94">
            <v>423207.4472811477</v>
          </cell>
          <cell r="BZ94">
            <v>423207.4472811477</v>
          </cell>
          <cell r="CA94">
            <v>423207.4472811477</v>
          </cell>
          <cell r="CB94">
            <v>423207.4472811477</v>
          </cell>
          <cell r="CC94">
            <v>423304.38423047069</v>
          </cell>
          <cell r="CD94">
            <v>423304.38423047069</v>
          </cell>
          <cell r="CE94">
            <v>429555.55899036489</v>
          </cell>
          <cell r="CF94">
            <v>429555.55899036489</v>
          </cell>
          <cell r="CG94">
            <v>429653.94999392767</v>
          </cell>
          <cell r="CH94">
            <v>429653.94999392767</v>
          </cell>
          <cell r="CI94">
            <v>435998.89237522031</v>
          </cell>
          <cell r="CJ94">
            <v>435998.89237522031</v>
          </cell>
          <cell r="CK94">
            <v>0</v>
          </cell>
          <cell r="CL94">
            <v>0</v>
          </cell>
        </row>
        <row r="95">
          <cell r="G95">
            <v>0</v>
          </cell>
          <cell r="H95">
            <v>1006799.5247</v>
          </cell>
          <cell r="I95">
            <v>1013800.4047575947</v>
          </cell>
          <cell r="J95">
            <v>1016307.6155700947</v>
          </cell>
          <cell r="K95">
            <v>1027622.1255314967</v>
          </cell>
          <cell r="L95">
            <v>1028411.9036564967</v>
          </cell>
          <cell r="M95">
            <v>1031836.038319309</v>
          </cell>
          <cell r="N95">
            <v>1034380.8572939965</v>
          </cell>
          <cell r="O95">
            <v>1034380.8572939965</v>
          </cell>
          <cell r="P95">
            <v>1043323.5936497815</v>
          </cell>
          <cell r="Q95">
            <v>1047313.5788940986</v>
          </cell>
          <cell r="R95">
            <v>1049896.5701534064</v>
          </cell>
          <cell r="S95">
            <v>1049896.5701534064</v>
          </cell>
          <cell r="T95">
            <v>1058973.4475545282</v>
          </cell>
          <cell r="U95">
            <v>1063023.28257751</v>
          </cell>
          <cell r="V95">
            <v>1065645.0187057075</v>
          </cell>
          <cell r="W95">
            <v>1065645.0187057075</v>
          </cell>
          <cell r="X95">
            <v>1074858.0492678459</v>
          </cell>
          <cell r="Y95">
            <v>1078968.6318161725</v>
          </cell>
          <cell r="Z95">
            <v>1081629.6939862929</v>
          </cell>
          <cell r="AA95">
            <v>1081629.6939862929</v>
          </cell>
          <cell r="AB95">
            <v>1090980.9200068635</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row>
        <row r="96">
          <cell r="G96">
            <v>0</v>
          </cell>
          <cell r="H96">
            <v>340255.23181818181</v>
          </cell>
          <cell r="I96">
            <v>345947.15822081012</v>
          </cell>
          <cell r="J96">
            <v>345947.15822081012</v>
          </cell>
          <cell r="K96">
            <v>350506.07507272635</v>
          </cell>
          <cell r="L96">
            <v>350506.07507272635</v>
          </cell>
          <cell r="M96">
            <v>351802.6455883513</v>
          </cell>
          <cell r="N96">
            <v>351802.6455883513</v>
          </cell>
          <cell r="O96">
            <v>353724.84941647633</v>
          </cell>
          <cell r="P96">
            <v>354267.4865882945</v>
          </cell>
          <cell r="Q96">
            <v>357079.68527217652</v>
          </cell>
          <cell r="R96">
            <v>357079.68527217652</v>
          </cell>
          <cell r="S96">
            <v>359030.72215772339</v>
          </cell>
          <cell r="T96">
            <v>367876.41305769543</v>
          </cell>
          <cell r="U96">
            <v>370730.79472183576</v>
          </cell>
          <cell r="V96">
            <v>370730.79472183576</v>
          </cell>
          <cell r="W96">
            <v>373537.09625702072</v>
          </cell>
          <cell r="X96">
            <v>374096.13463735709</v>
          </cell>
          <cell r="Y96">
            <v>376993.33202645945</v>
          </cell>
          <cell r="Z96">
            <v>376993.33202645945</v>
          </cell>
          <cell r="AA96">
            <v>376993.33202645945</v>
          </cell>
          <cell r="AB96">
            <v>379707.5766569174</v>
          </cell>
          <cell r="AC96">
            <v>382648.23200685636</v>
          </cell>
          <cell r="AD96">
            <v>382648.23200685636</v>
          </cell>
          <cell r="AE96">
            <v>382648.23200685636</v>
          </cell>
          <cell r="AF96">
            <v>385403.19030677108</v>
          </cell>
          <cell r="AG96">
            <v>388387.95548695914</v>
          </cell>
          <cell r="AH96">
            <v>388387.95548695914</v>
          </cell>
          <cell r="AI96">
            <v>388387.95548695914</v>
          </cell>
          <cell r="AJ96">
            <v>391184.2381613726</v>
          </cell>
          <cell r="AK96">
            <v>394213.77481926349</v>
          </cell>
          <cell r="AL96">
            <v>394213.77481926349</v>
          </cell>
          <cell r="AM96">
            <v>394213.77481926349</v>
          </cell>
          <cell r="AN96">
            <v>397052.00173379318</v>
          </cell>
          <cell r="AO96">
            <v>400126.9814415524</v>
          </cell>
          <cell r="AP96">
            <v>407251.71408049366</v>
          </cell>
          <cell r="AQ96">
            <v>409341.64483173867</v>
          </cell>
          <cell r="AR96">
            <v>412222.44514998631</v>
          </cell>
          <cell r="AS96">
            <v>413882.97247951233</v>
          </cell>
          <cell r="AT96">
            <v>413882.97247951233</v>
          </cell>
          <cell r="AU96">
            <v>413882.97247951233</v>
          </cell>
          <cell r="AV96">
            <v>416806.98480253364</v>
          </cell>
          <cell r="AW96">
            <v>418492.42004200257</v>
          </cell>
          <cell r="AX96">
            <v>420091.21706670499</v>
          </cell>
          <cell r="AY96">
            <v>420091.21706670499</v>
          </cell>
          <cell r="AZ96">
            <v>423059.08957457164</v>
          </cell>
          <cell r="BA96">
            <v>424769.80634263257</v>
          </cell>
          <cell r="BB96">
            <v>426392.5853227055</v>
          </cell>
          <cell r="BC96">
            <v>426392.5853227055</v>
          </cell>
          <cell r="BD96">
            <v>429404.97591819015</v>
          </cell>
          <cell r="BE96">
            <v>431141.35343777208</v>
          </cell>
          <cell r="BF96">
            <v>432788.47410254605</v>
          </cell>
          <cell r="BG96">
            <v>432788.47410254605</v>
          </cell>
          <cell r="BH96">
            <v>438473.26905341115</v>
          </cell>
          <cell r="BI96">
            <v>447479.55784418812</v>
          </cell>
          <cell r="BJ96">
            <v>449151.38531893375</v>
          </cell>
          <cell r="BK96">
            <v>452599.0021920274</v>
          </cell>
          <cell r="BL96">
            <v>455053.65543012432</v>
          </cell>
          <cell r="BM96">
            <v>455053.65543012432</v>
          </cell>
          <cell r="BN96">
            <v>456750.56031699112</v>
          </cell>
          <cell r="BO96">
            <v>456750.56031699112</v>
          </cell>
          <cell r="BP96">
            <v>459943.99239705421</v>
          </cell>
          <cell r="BQ96">
            <v>461879.46026157617</v>
          </cell>
          <cell r="BR96">
            <v>463601.81872174598</v>
          </cell>
          <cell r="BS96">
            <v>463601.81872174598</v>
          </cell>
          <cell r="BT96">
            <v>477237.14531796222</v>
          </cell>
          <cell r="BU96">
            <v>479201.64520045201</v>
          </cell>
          <cell r="BV96">
            <v>480949.83903752442</v>
          </cell>
          <cell r="BW96">
            <v>484580.08931049239</v>
          </cell>
          <cell r="BX96">
            <v>485303.26506597368</v>
          </cell>
          <cell r="BY96">
            <v>487297.23244670074</v>
          </cell>
          <cell r="BZ96">
            <v>489071.6491913292</v>
          </cell>
          <cell r="CA96">
            <v>489071.6491913292</v>
          </cell>
          <cell r="CB96">
            <v>492582.8140419632</v>
          </cell>
          <cell r="CC96">
            <v>494606.69093340123</v>
          </cell>
          <cell r="CD96">
            <v>496407.7239291991</v>
          </cell>
          <cell r="CE96">
            <v>496407.7239291991</v>
          </cell>
          <cell r="CF96">
            <v>499971.55625259265</v>
          </cell>
          <cell r="CG96">
            <v>502025.79129740223</v>
          </cell>
          <cell r="CH96">
            <v>503853.83978813712</v>
          </cell>
          <cell r="CI96">
            <v>503853.83978813712</v>
          </cell>
          <cell r="CJ96">
            <v>507471.12959638151</v>
          </cell>
          <cell r="CK96">
            <v>0</v>
          </cell>
          <cell r="CL96">
            <v>0</v>
          </cell>
        </row>
        <row r="97">
          <cell r="G97">
            <v>0</v>
          </cell>
          <cell r="H97">
            <v>145809.92999</v>
          </cell>
          <cell r="I97">
            <v>148928.81630077187</v>
          </cell>
          <cell r="J97">
            <v>149686.74248827185</v>
          </cell>
          <cell r="K97">
            <v>151470.36133928731</v>
          </cell>
          <cell r="L97">
            <v>151470.36133928731</v>
          </cell>
          <cell r="M97">
            <v>151506.39320491231</v>
          </cell>
          <cell r="N97">
            <v>152275.68828522481</v>
          </cell>
          <cell r="O97">
            <v>152690.86410091229</v>
          </cell>
          <cell r="P97">
            <v>153532.76724485928</v>
          </cell>
          <cell r="Q97">
            <v>154123.49438762761</v>
          </cell>
          <cell r="R97">
            <v>154904.3288941448</v>
          </cell>
          <cell r="S97">
            <v>156159.18279151409</v>
          </cell>
          <cell r="T97">
            <v>156922.74283797879</v>
          </cell>
          <cell r="U97">
            <v>157242.52330416848</v>
          </cell>
          <cell r="V97">
            <v>157976.74637517473</v>
          </cell>
          <cell r="W97">
            <v>158397.60873319427</v>
          </cell>
          <cell r="X97">
            <v>159687.70279744599</v>
          </cell>
          <cell r="Y97">
            <v>160037.70809651059</v>
          </cell>
          <cell r="Z97">
            <v>160782.94451358193</v>
          </cell>
          <cell r="AA97">
            <v>161302.54963454336</v>
          </cell>
          <cell r="AB97">
            <v>164452.91964868037</v>
          </cell>
          <cell r="AC97">
            <v>164808.17502723099</v>
          </cell>
          <cell r="AD97">
            <v>165564.58999055839</v>
          </cell>
          <cell r="AE97">
            <v>166134.3332303612</v>
          </cell>
          <cell r="AF97">
            <v>166985.84585497895</v>
          </cell>
          <cell r="AG97">
            <v>167346.43006420779</v>
          </cell>
          <cell r="AH97">
            <v>168114.19125198509</v>
          </cell>
          <cell r="AI97">
            <v>168423.98304941744</v>
          </cell>
          <cell r="AJ97">
            <v>169490.63354280361</v>
          </cell>
          <cell r="AK97">
            <v>169856.62651517091</v>
          </cell>
          <cell r="AL97">
            <v>170635.90412076487</v>
          </cell>
          <cell r="AM97">
            <v>170950.34279515868</v>
          </cell>
          <cell r="AN97">
            <v>174670.38640904351</v>
          </cell>
          <cell r="AO97">
            <v>175041.86927599629</v>
          </cell>
          <cell r="AP97">
            <v>175832.83604567416</v>
          </cell>
          <cell r="AQ97">
            <v>187704.09428140469</v>
          </cell>
          <cell r="AR97">
            <v>188802.98428595345</v>
          </cell>
          <cell r="AS97">
            <v>189180.03939591057</v>
          </cell>
          <cell r="AT97">
            <v>189270.08135647286</v>
          </cell>
          <cell r="AU97">
            <v>189422.9570778691</v>
          </cell>
          <cell r="AV97">
            <v>190750.59210677375</v>
          </cell>
          <cell r="AW97">
            <v>191133.30304338018</v>
          </cell>
          <cell r="AX97">
            <v>191499.50466988108</v>
          </cell>
          <cell r="AY97">
            <v>192568.66036859958</v>
          </cell>
          <cell r="AZ97">
            <v>193916.20992293785</v>
          </cell>
          <cell r="BA97">
            <v>195628.06609901704</v>
          </cell>
          <cell r="BB97">
            <v>195720.82957783731</v>
          </cell>
          <cell r="BC97">
            <v>198456.60276094597</v>
          </cell>
          <cell r="BD97">
            <v>199824.3655585993</v>
          </cell>
          <cell r="BE97">
            <v>200200.33304096875</v>
          </cell>
          <cell r="BF97">
            <v>200222.93871296349</v>
          </cell>
          <cell r="BG97">
            <v>201213.26237240172</v>
          </cell>
          <cell r="BH97">
            <v>206243.7417453166</v>
          </cell>
          <cell r="BI97">
            <v>208175.94542665343</v>
          </cell>
          <cell r="BJ97">
            <v>208198.89018372807</v>
          </cell>
          <cell r="BK97">
            <v>211100.79627813003</v>
          </cell>
          <cell r="BL97">
            <v>211610.46496096783</v>
          </cell>
          <cell r="BM97">
            <v>211743.12561826914</v>
          </cell>
          <cell r="BN97">
            <v>211766.4145466999</v>
          </cell>
          <cell r="BO97">
            <v>212907.01273104124</v>
          </cell>
          <cell r="BP97">
            <v>214437.5020422154</v>
          </cell>
          <cell r="BQ97">
            <v>215082.41117366383</v>
          </cell>
          <cell r="BR97">
            <v>215106.04943602107</v>
          </cell>
          <cell r="BS97">
            <v>216779.75502833532</v>
          </cell>
          <cell r="BT97">
            <v>218282.69031512216</v>
          </cell>
          <cell r="BU97">
            <v>218781.91189619291</v>
          </cell>
          <cell r="BV97">
            <v>218805.90473248548</v>
          </cell>
          <cell r="BW97">
            <v>219896.96567971734</v>
          </cell>
          <cell r="BX97">
            <v>221648.86692701734</v>
          </cell>
          <cell r="BY97">
            <v>222188.47082404525</v>
          </cell>
          <cell r="BZ97">
            <v>222212.82355288218</v>
          </cell>
          <cell r="CA97">
            <v>223486.49338890496</v>
          </cell>
          <cell r="CB97">
            <v>225972.2025633601</v>
          </cell>
          <cell r="CC97">
            <v>226519.90051884341</v>
          </cell>
          <cell r="CD97">
            <v>226544.61853861297</v>
          </cell>
          <cell r="CE97">
            <v>228103.11468024171</v>
          </cell>
          <cell r="CF97">
            <v>229447.33492790328</v>
          </cell>
          <cell r="CG97">
            <v>230003.24835271883</v>
          </cell>
          <cell r="CH97">
            <v>230028.33714278491</v>
          </cell>
          <cell r="CI97">
            <v>230121.98162427422</v>
          </cell>
          <cell r="CJ97">
            <v>231501.80777489537</v>
          </cell>
          <cell r="CK97">
            <v>0</v>
          </cell>
          <cell r="CL97">
            <v>0</v>
          </cell>
        </row>
        <row r="98">
          <cell r="G98">
            <v>0</v>
          </cell>
          <cell r="H98">
            <v>202107.44189999998</v>
          </cell>
          <cell r="I98">
            <v>202403.6385</v>
          </cell>
          <cell r="J98">
            <v>203067.28754999995</v>
          </cell>
          <cell r="K98">
            <v>204672.23091299998</v>
          </cell>
          <cell r="L98">
            <v>205341.16765049999</v>
          </cell>
          <cell r="M98">
            <v>205641.80719949998</v>
          </cell>
          <cell r="N98">
            <v>206315.41098525</v>
          </cell>
          <cell r="O98">
            <v>208026.86316028782</v>
          </cell>
          <cell r="P98">
            <v>208705.83394885028</v>
          </cell>
          <cell r="Q98">
            <v>209140.01605820609</v>
          </cell>
          <cell r="R98">
            <v>209705.16560774235</v>
          </cell>
          <cell r="S98">
            <v>211789.26480069238</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row>
        <row r="99">
          <cell r="G99">
            <v>0</v>
          </cell>
          <cell r="H99">
            <v>166073.17749999999</v>
          </cell>
          <cell r="I99">
            <v>166073.17749999999</v>
          </cell>
          <cell r="J99">
            <v>166073.17749999999</v>
          </cell>
          <cell r="K99">
            <v>168564.27516249998</v>
          </cell>
          <cell r="L99">
            <v>168564.27516249998</v>
          </cell>
          <cell r="M99">
            <v>168564.27516249998</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row>
        <row r="100">
          <cell r="G100">
            <v>0</v>
          </cell>
          <cell r="H100">
            <v>133648.41750000004</v>
          </cell>
          <cell r="I100">
            <v>133913.75281610771</v>
          </cell>
          <cell r="J100">
            <v>134209.38365360774</v>
          </cell>
          <cell r="K100">
            <v>135538.21278062393</v>
          </cell>
          <cell r="L100">
            <v>135901.07448062394</v>
          </cell>
          <cell r="M100">
            <v>136156.52383168644</v>
          </cell>
          <cell r="N100">
            <v>136412.76067460421</v>
          </cell>
          <cell r="O100">
            <v>137914.22657902492</v>
          </cell>
          <cell r="P100">
            <v>138282.53120452492</v>
          </cell>
          <cell r="Q100">
            <v>138568.70902143556</v>
          </cell>
          <cell r="R100">
            <v>138801.18496146984</v>
          </cell>
          <cell r="S100">
            <v>140547.67981077521</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row>
        <row r="101">
          <cell r="G101">
            <v>0</v>
          </cell>
          <cell r="H101">
            <v>458144.7</v>
          </cell>
          <cell r="I101">
            <v>458388.01425000001</v>
          </cell>
          <cell r="J101">
            <v>465016.87049999996</v>
          </cell>
          <cell r="K101">
            <v>465016.87049999996</v>
          </cell>
          <cell r="L101">
            <v>465016.87049999996</v>
          </cell>
          <cell r="M101">
            <v>465263.83446374995</v>
          </cell>
          <cell r="N101">
            <v>471992.1235574999</v>
          </cell>
          <cell r="O101">
            <v>471992.1235574999</v>
          </cell>
          <cell r="P101">
            <v>471992.1235574999</v>
          </cell>
          <cell r="Q101">
            <v>472242.79198070616</v>
          </cell>
          <cell r="R101">
            <v>479072.00541086239</v>
          </cell>
          <cell r="S101">
            <v>479072.00541086239</v>
          </cell>
          <cell r="T101">
            <v>479072.00541086239</v>
          </cell>
          <cell r="U101">
            <v>479326.4338604167</v>
          </cell>
          <cell r="V101">
            <v>486258.08549202525</v>
          </cell>
          <cell r="W101">
            <v>486258.08549202525</v>
          </cell>
          <cell r="X101">
            <v>486258.08549202525</v>
          </cell>
          <cell r="Y101">
            <v>486516.3303683229</v>
          </cell>
          <cell r="Z101">
            <v>493551.95677440555</v>
          </cell>
          <cell r="AA101">
            <v>493551.95677440555</v>
          </cell>
          <cell r="AB101">
            <v>493551.95677440555</v>
          </cell>
          <cell r="AC101">
            <v>493814.0753238477</v>
          </cell>
          <cell r="AD101">
            <v>500955.2361260216</v>
          </cell>
          <cell r="AE101">
            <v>500955.2361260216</v>
          </cell>
          <cell r="AF101">
            <v>500955.2361260216</v>
          </cell>
          <cell r="AG101">
            <v>501221.28645370534</v>
          </cell>
          <cell r="AH101">
            <v>508197.33661536773</v>
          </cell>
          <cell r="AI101">
            <v>510796.36744125816</v>
          </cell>
          <cell r="AJ101">
            <v>510796.36744125816</v>
          </cell>
          <cell r="AK101">
            <v>510796.36744125816</v>
          </cell>
          <cell r="AL101">
            <v>510796.36744125816</v>
          </cell>
          <cell r="AM101">
            <v>510796.36744125816</v>
          </cell>
          <cell r="AN101">
            <v>510796.36744125816</v>
          </cell>
          <cell r="AO101">
            <v>510796.36744125816</v>
          </cell>
          <cell r="AP101">
            <v>511067.64425630518</v>
          </cell>
          <cell r="AQ101">
            <v>518458.31295287696</v>
          </cell>
          <cell r="AR101">
            <v>518458.31295287696</v>
          </cell>
          <cell r="AS101">
            <v>518458.31295287696</v>
          </cell>
          <cell r="AT101">
            <v>518733.65892014978</v>
          </cell>
          <cell r="AU101">
            <v>526235.18764717004</v>
          </cell>
          <cell r="AV101">
            <v>526235.18764717004</v>
          </cell>
          <cell r="AW101">
            <v>526235.18764717004</v>
          </cell>
          <cell r="AX101">
            <v>526514.66380395193</v>
          </cell>
          <cell r="AY101">
            <v>534128.71546187764</v>
          </cell>
          <cell r="AZ101">
            <v>534128.71546187764</v>
          </cell>
          <cell r="BA101">
            <v>534128.71546187764</v>
          </cell>
          <cell r="BB101">
            <v>534412.38376101118</v>
          </cell>
          <cell r="BC101">
            <v>542140.64619380562</v>
          </cell>
          <cell r="BD101">
            <v>542140.64619380562</v>
          </cell>
          <cell r="BE101">
            <v>542140.64619380562</v>
          </cell>
          <cell r="BF101">
            <v>542428.56951742631</v>
          </cell>
          <cell r="BG101">
            <v>550272.75588671269</v>
          </cell>
          <cell r="BH101">
            <v>550272.75588671269</v>
          </cell>
          <cell r="BI101">
            <v>550272.75588671269</v>
          </cell>
          <cell r="BJ101">
            <v>550564.99806018756</v>
          </cell>
          <cell r="BK101">
            <v>558526.84722501331</v>
          </cell>
          <cell r="BL101">
            <v>558526.84722501331</v>
          </cell>
          <cell r="BM101">
            <v>558526.84722501331</v>
          </cell>
          <cell r="BN101">
            <v>558823.47303109034</v>
          </cell>
          <cell r="BO101">
            <v>566904.74993338843</v>
          </cell>
          <cell r="BP101">
            <v>566904.74993338843</v>
          </cell>
          <cell r="BQ101">
            <v>566904.74993338843</v>
          </cell>
          <cell r="BR101">
            <v>567205.82512655668</v>
          </cell>
          <cell r="BS101">
            <v>575408.32118238928</v>
          </cell>
          <cell r="BT101">
            <v>575408.32118238928</v>
          </cell>
          <cell r="BU101">
            <v>575408.32118238928</v>
          </cell>
          <cell r="BV101">
            <v>575713.91250345495</v>
          </cell>
          <cell r="BW101">
            <v>584039.44600012503</v>
          </cell>
          <cell r="BX101">
            <v>584039.44600012503</v>
          </cell>
          <cell r="BY101">
            <v>584039.44600012503</v>
          </cell>
          <cell r="BZ101">
            <v>584349.62119100674</v>
          </cell>
          <cell r="CA101">
            <v>592800.03769012692</v>
          </cell>
          <cell r="CB101">
            <v>592800.03769012692</v>
          </cell>
          <cell r="CC101">
            <v>592800.03769012692</v>
          </cell>
          <cell r="CD101">
            <v>593114.86550887185</v>
          </cell>
          <cell r="CE101">
            <v>601692.03825547884</v>
          </cell>
          <cell r="CF101">
            <v>601692.03825547884</v>
          </cell>
          <cell r="CG101">
            <v>601692.03825547884</v>
          </cell>
          <cell r="CH101">
            <v>602011.5884915049</v>
          </cell>
          <cell r="CI101">
            <v>602011.5884915049</v>
          </cell>
          <cell r="CJ101">
            <v>602011.5884915049</v>
          </cell>
          <cell r="CK101">
            <v>0</v>
          </cell>
          <cell r="CL101">
            <v>0</v>
          </cell>
        </row>
        <row r="102">
          <cell r="G102">
            <v>0</v>
          </cell>
          <cell r="H102">
            <v>414145.28529702971</v>
          </cell>
          <cell r="I102">
            <v>413022.23962912738</v>
          </cell>
          <cell r="J102">
            <v>413687.70412912738</v>
          </cell>
          <cell r="K102">
            <v>419468.11783420987</v>
          </cell>
          <cell r="L102">
            <v>419468.11783420987</v>
          </cell>
          <cell r="M102">
            <v>419468.11783420987</v>
          </cell>
          <cell r="N102">
            <v>420143.56430170988</v>
          </cell>
          <cell r="O102">
            <v>424993.47309314733</v>
          </cell>
          <cell r="P102">
            <v>425577.62174269184</v>
          </cell>
          <cell r="Q102">
            <v>425760.13960172294</v>
          </cell>
          <cell r="R102">
            <v>426445.71776623547</v>
          </cell>
          <cell r="S102">
            <v>431368.37518954452</v>
          </cell>
          <cell r="T102">
            <v>431961.28606883221</v>
          </cell>
          <cell r="U102">
            <v>432146.54169574881</v>
          </cell>
          <cell r="V102">
            <v>432842.40353272896</v>
          </cell>
          <cell r="W102">
            <v>437838.90081738762</v>
          </cell>
          <cell r="X102">
            <v>438440.70535986463</v>
          </cell>
          <cell r="Y102">
            <v>438628.73982118495</v>
          </cell>
          <cell r="Z102">
            <v>439335.03958571987</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row>
        <row r="103">
          <cell r="G103">
            <v>0</v>
          </cell>
          <cell r="H103">
            <v>473582.66068811878</v>
          </cell>
          <cell r="I103">
            <v>427503.82196754625</v>
          </cell>
          <cell r="J103">
            <v>429365.62478004629</v>
          </cell>
          <cell r="K103">
            <v>435000.62043439719</v>
          </cell>
          <cell r="L103">
            <v>435131.87043439719</v>
          </cell>
          <cell r="M103">
            <v>435325.12821064715</v>
          </cell>
          <cell r="N103">
            <v>437214.85806533467</v>
          </cell>
          <cell r="O103">
            <v>434857.38279422669</v>
          </cell>
          <cell r="P103">
            <v>434990.60154422669</v>
          </cell>
          <cell r="Q103">
            <v>435186.75818712043</v>
          </cell>
          <cell r="R103">
            <v>436974.99330344109</v>
          </cell>
          <cell r="S103">
            <v>440429.81737782538</v>
          </cell>
          <cell r="T103">
            <v>441540.57732229156</v>
          </cell>
          <cell r="U103">
            <v>441739.67631482874</v>
          </cell>
          <cell r="V103">
            <v>443554.73495789414</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row>
        <row r="104">
          <cell r="G104">
            <v>0</v>
          </cell>
          <cell r="H104">
            <v>159755.08704545454</v>
          </cell>
          <cell r="I104">
            <v>159803.74266778113</v>
          </cell>
          <cell r="J104">
            <v>159767.70306498793</v>
          </cell>
          <cell r="K104">
            <v>162634.29370203908</v>
          </cell>
          <cell r="L104">
            <v>162634.29370203908</v>
          </cell>
          <cell r="M104">
            <v>162634.29370203908</v>
          </cell>
          <cell r="N104">
            <v>162634.29370203908</v>
          </cell>
          <cell r="O104">
            <v>163618.06149228907</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row>
        <row r="105">
          <cell r="G105">
            <v>0</v>
          </cell>
          <cell r="H105">
            <v>200127.06</v>
          </cell>
          <cell r="I105">
            <v>200127.06</v>
          </cell>
          <cell r="J105">
            <v>203128.96589999998</v>
          </cell>
          <cell r="K105">
            <v>203128.96589999998</v>
          </cell>
          <cell r="L105">
            <v>203128.96589999998</v>
          </cell>
          <cell r="M105">
            <v>203128.96589999998</v>
          </cell>
          <cell r="N105">
            <v>206175.90038849995</v>
          </cell>
          <cell r="O105">
            <v>206175.90038849995</v>
          </cell>
          <cell r="P105">
            <v>206175.90038849995</v>
          </cell>
          <cell r="Q105">
            <v>206175.90038849995</v>
          </cell>
          <cell r="R105">
            <v>209268.53889432744</v>
          </cell>
          <cell r="S105">
            <v>209268.53889432744</v>
          </cell>
          <cell r="T105">
            <v>209268.53889432744</v>
          </cell>
          <cell r="U105">
            <v>209268.53889432744</v>
          </cell>
          <cell r="V105">
            <v>212407.56697774233</v>
          </cell>
          <cell r="W105">
            <v>212407.56697774233</v>
          </cell>
          <cell r="X105">
            <v>212407.56697774233</v>
          </cell>
          <cell r="Y105">
            <v>212407.56697774233</v>
          </cell>
          <cell r="Z105">
            <v>215593.68048240844</v>
          </cell>
          <cell r="AA105">
            <v>245649.94365354668</v>
          </cell>
          <cell r="AB105">
            <v>245649.94365354668</v>
          </cell>
          <cell r="AC105">
            <v>245649.94365354668</v>
          </cell>
          <cell r="AD105">
            <v>245649.94365354668</v>
          </cell>
          <cell r="AE105">
            <v>245649.94365354668</v>
          </cell>
          <cell r="AF105">
            <v>245649.94365354668</v>
          </cell>
          <cell r="AG105">
            <v>245649.94365354668</v>
          </cell>
          <cell r="AH105">
            <v>245649.94365354668</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row>
        <row r="106">
          <cell r="G106">
            <v>0</v>
          </cell>
          <cell r="H106">
            <v>340740.35585148516</v>
          </cell>
          <cell r="I106">
            <v>342915.50727198174</v>
          </cell>
          <cell r="J106">
            <v>343419.93346446269</v>
          </cell>
          <cell r="K106">
            <v>346845.195926252</v>
          </cell>
          <cell r="L106">
            <v>350070.06146569678</v>
          </cell>
          <cell r="M106">
            <v>351102.50133525929</v>
          </cell>
          <cell r="N106">
            <v>351589.16286507179</v>
          </cell>
          <cell r="O106">
            <v>353017.26173048257</v>
          </cell>
          <cell r="P106">
            <v>353611.13645423256</v>
          </cell>
          <cell r="Q106">
            <v>354659.06292183843</v>
          </cell>
          <cell r="R106">
            <v>357865.06414354336</v>
          </cell>
          <cell r="S106">
            <v>361086.09193279163</v>
          </cell>
          <cell r="T106">
            <v>361884.08993930032</v>
          </cell>
          <cell r="U106">
            <v>364827.62907623104</v>
          </cell>
          <cell r="V106">
            <v>364984.70143682219</v>
          </cell>
          <cell r="W106">
            <v>368986.85251843673</v>
          </cell>
          <cell r="X106">
            <v>369547.39796928945</v>
          </cell>
          <cell r="Y106">
            <v>371186.509368681</v>
          </cell>
          <cell r="Z106">
            <v>376596.74039192498</v>
          </cell>
          <cell r="AA106">
            <v>381237.8216016629</v>
          </cell>
          <cell r="AB106">
            <v>381806.77523427841</v>
          </cell>
          <cell r="AC106">
            <v>382633.93635180313</v>
          </cell>
          <cell r="AD106">
            <v>382645.34240647353</v>
          </cell>
          <cell r="AE106">
            <v>386977.22157009656</v>
          </cell>
          <cell r="AF106">
            <v>387832.03274911176</v>
          </cell>
          <cell r="AG106">
            <v>388684.3865033146</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row>
        <row r="107">
          <cell r="G107">
            <v>0</v>
          </cell>
          <cell r="H107">
            <v>294929.80249999999</v>
          </cell>
          <cell r="I107">
            <v>294929.80249999999</v>
          </cell>
          <cell r="J107">
            <v>294929.80249999999</v>
          </cell>
          <cell r="K107">
            <v>299353.74953749997</v>
          </cell>
          <cell r="L107">
            <v>299353.74953749997</v>
          </cell>
          <cell r="M107">
            <v>299353.74953749997</v>
          </cell>
          <cell r="N107">
            <v>299353.74953749997</v>
          </cell>
          <cell r="O107">
            <v>303844.05578056246</v>
          </cell>
          <cell r="P107">
            <v>303844.05578056246</v>
          </cell>
          <cell r="Q107">
            <v>303844.05578056246</v>
          </cell>
          <cell r="R107">
            <v>303844.05578056246</v>
          </cell>
          <cell r="S107">
            <v>308401.71661727084</v>
          </cell>
          <cell r="T107">
            <v>308401.71661727084</v>
          </cell>
          <cell r="U107">
            <v>308401.71661727084</v>
          </cell>
          <cell r="V107">
            <v>308401.71661727084</v>
          </cell>
          <cell r="W107">
            <v>313027.74236652988</v>
          </cell>
          <cell r="X107">
            <v>313027.74236652988</v>
          </cell>
          <cell r="Y107">
            <v>313027.74236652988</v>
          </cell>
          <cell r="Z107">
            <v>313027.74236652988</v>
          </cell>
          <cell r="AA107">
            <v>317723.1585020278</v>
          </cell>
          <cell r="AB107">
            <v>332970.17328651209</v>
          </cell>
          <cell r="AC107">
            <v>332970.17328651209</v>
          </cell>
          <cell r="AD107">
            <v>332970.17328651209</v>
          </cell>
          <cell r="AE107">
            <v>339629.57675224234</v>
          </cell>
          <cell r="AF107">
            <v>339629.57675224234</v>
          </cell>
          <cell r="AG107">
            <v>339629.57675224234</v>
          </cell>
          <cell r="AH107">
            <v>339629.57675224234</v>
          </cell>
          <cell r="AI107">
            <v>339629.57675224234</v>
          </cell>
          <cell r="AJ107">
            <v>344724.02040352597</v>
          </cell>
          <cell r="AK107">
            <v>344724.02040352597</v>
          </cell>
          <cell r="AL107">
            <v>344724.02040352597</v>
          </cell>
          <cell r="AM107">
            <v>344724.02040352597</v>
          </cell>
          <cell r="AN107">
            <v>349894.88070957881</v>
          </cell>
          <cell r="AO107">
            <v>349894.88070957881</v>
          </cell>
          <cell r="AP107">
            <v>349894.88070957881</v>
          </cell>
          <cell r="AQ107">
            <v>349894.88070957881</v>
          </cell>
          <cell r="AR107">
            <v>355143.30392022245</v>
          </cell>
          <cell r="AS107">
            <v>355143.30392022245</v>
          </cell>
          <cell r="AT107">
            <v>355143.30392022245</v>
          </cell>
          <cell r="AU107">
            <v>355143.30392022245</v>
          </cell>
          <cell r="AV107">
            <v>360470.45347902575</v>
          </cell>
          <cell r="AW107">
            <v>360470.45347902575</v>
          </cell>
          <cell r="AX107">
            <v>360470.45347902575</v>
          </cell>
          <cell r="AY107">
            <v>360470.45347902575</v>
          </cell>
          <cell r="AZ107">
            <v>365877.51028121111</v>
          </cell>
          <cell r="BA107">
            <v>365877.51028121111</v>
          </cell>
          <cell r="BB107">
            <v>365877.51028121111</v>
          </cell>
          <cell r="BC107">
            <v>365877.51028121111</v>
          </cell>
          <cell r="BD107">
            <v>371365.67293542926</v>
          </cell>
          <cell r="BE107">
            <v>371365.67293542926</v>
          </cell>
          <cell r="BF107">
            <v>371365.67293542926</v>
          </cell>
          <cell r="BG107">
            <v>371365.67293542926</v>
          </cell>
          <cell r="BH107">
            <v>376936.15802946064</v>
          </cell>
          <cell r="BI107">
            <v>376936.15802946064</v>
          </cell>
          <cell r="BJ107">
            <v>376936.15802946064</v>
          </cell>
          <cell r="BK107">
            <v>376936.15802946064</v>
          </cell>
          <cell r="BL107">
            <v>382590.20039990253</v>
          </cell>
          <cell r="BM107">
            <v>382590.20039990253</v>
          </cell>
          <cell r="BN107">
            <v>382590.20039990253</v>
          </cell>
          <cell r="BO107">
            <v>382590.20039990253</v>
          </cell>
          <cell r="BP107">
            <v>388329.05340590101</v>
          </cell>
          <cell r="BQ107">
            <v>388329.05340590101</v>
          </cell>
          <cell r="BR107">
            <v>388329.05340590101</v>
          </cell>
          <cell r="BS107">
            <v>388329.05340590101</v>
          </cell>
          <cell r="BT107">
            <v>394153.98920698947</v>
          </cell>
          <cell r="BU107">
            <v>394153.98920698947</v>
          </cell>
          <cell r="BV107">
            <v>394153.98920698947</v>
          </cell>
          <cell r="BW107">
            <v>394153.98920698947</v>
          </cell>
          <cell r="BX107">
            <v>400066.29904509429</v>
          </cell>
          <cell r="BY107">
            <v>400066.29904509429</v>
          </cell>
          <cell r="BZ107">
            <v>400066.29904509429</v>
          </cell>
          <cell r="CA107">
            <v>400066.29904509429</v>
          </cell>
          <cell r="CB107">
            <v>430732.42390678171</v>
          </cell>
          <cell r="CC107">
            <v>430732.42390678171</v>
          </cell>
          <cell r="CD107">
            <v>430732.42390678171</v>
          </cell>
          <cell r="CE107">
            <v>439347.07238491735</v>
          </cell>
          <cell r="CF107">
            <v>439347.07238491735</v>
          </cell>
          <cell r="CG107">
            <v>439347.07238491735</v>
          </cell>
          <cell r="CH107">
            <v>439347.07238491735</v>
          </cell>
          <cell r="CI107">
            <v>439347.07238491735</v>
          </cell>
          <cell r="CJ107">
            <v>445937.27847069106</v>
          </cell>
          <cell r="CK107">
            <v>0</v>
          </cell>
          <cell r="CL107">
            <v>0</v>
          </cell>
        </row>
        <row r="108">
          <cell r="G108">
            <v>0</v>
          </cell>
          <cell r="H108">
            <v>474899.70047599997</v>
          </cell>
          <cell r="I108">
            <v>478073.25887327211</v>
          </cell>
          <cell r="J108">
            <v>479680.09671077202</v>
          </cell>
          <cell r="K108">
            <v>483732.2081918203</v>
          </cell>
          <cell r="L108">
            <v>485545.50064636883</v>
          </cell>
          <cell r="M108">
            <v>487194.38194101711</v>
          </cell>
          <cell r="N108">
            <v>489196.14967885474</v>
          </cell>
          <cell r="O108">
            <v>491435.47048983653</v>
          </cell>
          <cell r="P108">
            <v>494750.07939307351</v>
          </cell>
          <cell r="Q108">
            <v>496606.09013715031</v>
          </cell>
          <cell r="R108">
            <v>498616.76785632968</v>
          </cell>
          <cell r="S108">
            <v>500833.67919098062</v>
          </cell>
          <cell r="T108">
            <v>504138.69509675819</v>
          </cell>
          <cell r="U108">
            <v>506742.68832521921</v>
          </cell>
          <cell r="V108">
            <v>509783.87643199519</v>
          </cell>
          <cell r="W108">
            <v>518992.98488887923</v>
          </cell>
          <cell r="X108">
            <v>523112.39096270059</v>
          </cell>
          <cell r="Y108">
            <v>526206.23845320009</v>
          </cell>
          <cell r="Z108">
            <v>527781.55057365808</v>
          </cell>
          <cell r="AA108">
            <v>531382.83298637462</v>
          </cell>
          <cell r="AB108">
            <v>534166.74344389641</v>
          </cell>
          <cell r="AC108">
            <v>536818.1100550096</v>
          </cell>
          <cell r="AD108">
            <v>538518.41105225473</v>
          </cell>
          <cell r="AE108">
            <v>541361.30570952338</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row>
        <row r="109">
          <cell r="G109">
            <v>0</v>
          </cell>
          <cell r="H109">
            <v>89862.5</v>
          </cell>
          <cell r="I109">
            <v>89862.5</v>
          </cell>
          <cell r="J109">
            <v>89862.5</v>
          </cell>
          <cell r="K109">
            <v>91210.437499999985</v>
          </cell>
          <cell r="L109">
            <v>91210.437499999985</v>
          </cell>
          <cell r="M109">
            <v>91210.437499999985</v>
          </cell>
          <cell r="N109">
            <v>91210.437499999985</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row>
        <row r="149">
          <cell r="G149">
            <v>0</v>
          </cell>
          <cell r="H149">
            <v>921380.71859999979</v>
          </cell>
          <cell r="I149">
            <v>921380.71859999979</v>
          </cell>
          <cell r="J149">
            <v>921380.71859999979</v>
          </cell>
          <cell r="K149">
            <v>939808.33297200012</v>
          </cell>
          <cell r="L149">
            <v>939808.33297200012</v>
          </cell>
          <cell r="M149">
            <v>939808.33297200012</v>
          </cell>
          <cell r="N149">
            <v>939808.33297200012</v>
          </cell>
          <cell r="O149">
            <v>958604.49963144015</v>
          </cell>
          <cell r="P149">
            <v>958604.49963144015</v>
          </cell>
          <cell r="Q149">
            <v>958604.49963144015</v>
          </cell>
          <cell r="R149">
            <v>958604.49963144015</v>
          </cell>
          <cell r="S149">
            <v>977776.58962406893</v>
          </cell>
          <cell r="T149">
            <v>977776.58962406893</v>
          </cell>
          <cell r="U149">
            <v>977776.58962406893</v>
          </cell>
          <cell r="V149">
            <v>977776.58962406893</v>
          </cell>
          <cell r="W149">
            <v>997332.12141655036</v>
          </cell>
          <cell r="X149">
            <v>997332.12141655036</v>
          </cell>
          <cell r="Y149">
            <v>997332.12141655036</v>
          </cell>
          <cell r="Z149">
            <v>997332.12141655036</v>
          </cell>
          <cell r="AA149">
            <v>1017278.7638448813</v>
          </cell>
          <cell r="AB149">
            <v>1017278.7638448813</v>
          </cell>
          <cell r="AC149">
            <v>1017278.7638448813</v>
          </cell>
          <cell r="AD149">
            <v>1017278.7638448813</v>
          </cell>
          <cell r="AE149">
            <v>1037624.3391217787</v>
          </cell>
          <cell r="AF149">
            <v>1037624.3391217787</v>
          </cell>
          <cell r="AG149">
            <v>1037624.3391217787</v>
          </cell>
          <cell r="AH149">
            <v>1037624.3391217787</v>
          </cell>
          <cell r="AI149">
            <v>1058376.8259042145</v>
          </cell>
          <cell r="AJ149">
            <v>1058376.8259042145</v>
          </cell>
          <cell r="AK149">
            <v>1058376.8259042145</v>
          </cell>
          <cell r="AL149">
            <v>1058376.8259042145</v>
          </cell>
          <cell r="AM149">
            <v>1079544.3624222986</v>
          </cell>
          <cell r="AN149">
            <v>1079544.3624222986</v>
          </cell>
          <cell r="AO149">
            <v>1079544.3624222986</v>
          </cell>
          <cell r="AP149">
            <v>1079544.3624222986</v>
          </cell>
          <cell r="AQ149">
            <v>1101135.2496707449</v>
          </cell>
          <cell r="AR149">
            <v>1101135.2496707449</v>
          </cell>
          <cell r="AS149">
            <v>1101135.2496707449</v>
          </cell>
          <cell r="AT149">
            <v>1101135.2496707449</v>
          </cell>
          <cell r="AU149">
            <v>1123157.9546641598</v>
          </cell>
          <cell r="AV149">
            <v>1123157.9546641598</v>
          </cell>
          <cell r="AW149">
            <v>1123157.9546641598</v>
          </cell>
          <cell r="AX149">
            <v>1123157.9546641598</v>
          </cell>
          <cell r="AY149">
            <v>1145621.1137574429</v>
          </cell>
          <cell r="AZ149">
            <v>1145621.1137574429</v>
          </cell>
          <cell r="BA149">
            <v>1145621.1137574429</v>
          </cell>
          <cell r="BB149">
            <v>1145621.1137574429</v>
          </cell>
          <cell r="BC149">
            <v>1168533.5360325919</v>
          </cell>
          <cell r="BD149">
            <v>1168533.5360325919</v>
          </cell>
          <cell r="BE149">
            <v>1168533.5360325919</v>
          </cell>
          <cell r="BF149">
            <v>1168533.5360325919</v>
          </cell>
          <cell r="BG149">
            <v>1191904.2067532437</v>
          </cell>
          <cell r="BH149">
            <v>1191904.2067532437</v>
          </cell>
          <cell r="BI149">
            <v>1191904.2067532437</v>
          </cell>
          <cell r="BJ149">
            <v>1191904.2067532437</v>
          </cell>
          <cell r="BK149">
            <v>1215742.2908883085</v>
          </cell>
          <cell r="BL149">
            <v>1215742.2908883085</v>
          </cell>
          <cell r="BM149">
            <v>1215742.2908883085</v>
          </cell>
          <cell r="BN149">
            <v>1215742.2908883085</v>
          </cell>
          <cell r="BO149">
            <v>1240057.1367060747</v>
          </cell>
          <cell r="BP149">
            <v>1240057.1367060747</v>
          </cell>
          <cell r="BQ149">
            <v>1240057.1367060747</v>
          </cell>
          <cell r="BR149">
            <v>1240057.1367060747</v>
          </cell>
          <cell r="BS149">
            <v>1264858.2794401962</v>
          </cell>
          <cell r="BT149">
            <v>1264858.2794401962</v>
          </cell>
          <cell r="BU149">
            <v>1264858.2794401962</v>
          </cell>
          <cell r="BV149">
            <v>1264858.2794401962</v>
          </cell>
          <cell r="BW149">
            <v>1290155.4450290005</v>
          </cell>
          <cell r="BX149">
            <v>1290155.4450290005</v>
          </cell>
          <cell r="BY149">
            <v>1290155.4450290005</v>
          </cell>
          <cell r="BZ149">
            <v>1290155.4450290005</v>
          </cell>
          <cell r="CA149">
            <v>1315958.5539295804</v>
          </cell>
          <cell r="CB149">
            <v>1315958.5539295804</v>
          </cell>
          <cell r="CC149">
            <v>1315958.5539295804</v>
          </cell>
          <cell r="CD149">
            <v>1315958.5539295804</v>
          </cell>
          <cell r="CE149">
            <v>1342277.725008172</v>
          </cell>
          <cell r="CF149">
            <v>1342277.725008172</v>
          </cell>
          <cell r="CG149">
            <v>1342277.725008172</v>
          </cell>
          <cell r="CH149">
            <v>1342277.725008172</v>
          </cell>
          <cell r="CI149">
            <v>1369123.2795083357</v>
          </cell>
          <cell r="CJ149">
            <v>1369123.2795083357</v>
          </cell>
          <cell r="CK149">
            <v>0</v>
          </cell>
          <cell r="CL149">
            <v>0</v>
          </cell>
        </row>
        <row r="150">
          <cell r="G150">
            <v>0</v>
          </cell>
          <cell r="H150">
            <v>93016.931400000001</v>
          </cell>
          <cell r="I150">
            <v>93016.931400000001</v>
          </cell>
          <cell r="J150">
            <v>93016.931400000001</v>
          </cell>
          <cell r="K150">
            <v>94877.270027999999</v>
          </cell>
          <cell r="L150">
            <v>94877.270027999999</v>
          </cell>
          <cell r="M150">
            <v>94877.270027999999</v>
          </cell>
          <cell r="N150">
            <v>94877.270027999999</v>
          </cell>
          <cell r="O150">
            <v>96774.815428559989</v>
          </cell>
          <cell r="P150">
            <v>96774.815428559989</v>
          </cell>
          <cell r="Q150">
            <v>96774.815428559989</v>
          </cell>
          <cell r="R150">
            <v>96774.815428559989</v>
          </cell>
          <cell r="S150">
            <v>98710.311737131182</v>
          </cell>
          <cell r="T150">
            <v>98710.311737131182</v>
          </cell>
          <cell r="U150">
            <v>98710.311737131182</v>
          </cell>
          <cell r="V150">
            <v>98710.311737131182</v>
          </cell>
          <cell r="W150">
            <v>100684.51797187381</v>
          </cell>
          <cell r="X150">
            <v>100684.51797187381</v>
          </cell>
          <cell r="Y150">
            <v>100684.51797187381</v>
          </cell>
          <cell r="Z150">
            <v>100684.51797187381</v>
          </cell>
          <cell r="AA150">
            <v>102698.20833131128</v>
          </cell>
          <cell r="AB150">
            <v>102698.20833131128</v>
          </cell>
          <cell r="AC150">
            <v>102698.20833131128</v>
          </cell>
          <cell r="AD150">
            <v>102698.20833131128</v>
          </cell>
          <cell r="AE150">
            <v>104752.1724979375</v>
          </cell>
          <cell r="AF150">
            <v>104752.1724979375</v>
          </cell>
          <cell r="AG150">
            <v>104752.1724979375</v>
          </cell>
          <cell r="AH150">
            <v>104752.1724979375</v>
          </cell>
          <cell r="AI150">
            <v>106847.21594789624</v>
          </cell>
          <cell r="AJ150">
            <v>106847.21594789624</v>
          </cell>
          <cell r="AK150">
            <v>106847.21594789624</v>
          </cell>
          <cell r="AL150">
            <v>106847.21594789624</v>
          </cell>
          <cell r="AM150">
            <v>108984.16026685419</v>
          </cell>
          <cell r="AN150">
            <v>108984.16026685419</v>
          </cell>
          <cell r="AO150">
            <v>108984.16026685419</v>
          </cell>
          <cell r="AP150">
            <v>108984.16026685419</v>
          </cell>
          <cell r="AQ150">
            <v>111163.84347219128</v>
          </cell>
          <cell r="AR150">
            <v>111163.84347219128</v>
          </cell>
          <cell r="AS150">
            <v>111163.84347219128</v>
          </cell>
          <cell r="AT150">
            <v>111163.84347219128</v>
          </cell>
          <cell r="AU150">
            <v>113387.12034163511</v>
          </cell>
          <cell r="AV150">
            <v>113387.12034163511</v>
          </cell>
          <cell r="AW150">
            <v>113387.12034163511</v>
          </cell>
          <cell r="AX150">
            <v>113387.12034163511</v>
          </cell>
          <cell r="AY150">
            <v>115654.86274846781</v>
          </cell>
          <cell r="AZ150">
            <v>115654.86274846781</v>
          </cell>
          <cell r="BA150">
            <v>115654.86274846781</v>
          </cell>
          <cell r="BB150">
            <v>115654.86274846781</v>
          </cell>
          <cell r="BC150">
            <v>117967.96000343718</v>
          </cell>
          <cell r="BD150">
            <v>117967.96000343718</v>
          </cell>
          <cell r="BE150">
            <v>117967.96000343718</v>
          </cell>
          <cell r="BF150">
            <v>117967.96000343718</v>
          </cell>
          <cell r="BG150">
            <v>120327.31920350592</v>
          </cell>
          <cell r="BH150">
            <v>120327.31920350592</v>
          </cell>
          <cell r="BI150">
            <v>120327.31920350592</v>
          </cell>
          <cell r="BJ150">
            <v>120327.31920350592</v>
          </cell>
          <cell r="BK150">
            <v>122733.86558757603</v>
          </cell>
          <cell r="BL150">
            <v>122733.86558757603</v>
          </cell>
          <cell r="BM150">
            <v>122733.86558757603</v>
          </cell>
          <cell r="BN150">
            <v>122733.86558757603</v>
          </cell>
          <cell r="BO150">
            <v>125188.54289932756</v>
          </cell>
          <cell r="BP150">
            <v>125188.54289932756</v>
          </cell>
          <cell r="BQ150">
            <v>125188.54289932756</v>
          </cell>
          <cell r="BR150">
            <v>125188.54289932756</v>
          </cell>
          <cell r="BS150">
            <v>127692.31375731411</v>
          </cell>
          <cell r="BT150">
            <v>127692.31375731411</v>
          </cell>
          <cell r="BU150">
            <v>127692.31375731411</v>
          </cell>
          <cell r="BV150">
            <v>127692.31375731411</v>
          </cell>
          <cell r="BW150">
            <v>130246.16003246041</v>
          </cell>
          <cell r="BX150">
            <v>130246.16003246041</v>
          </cell>
          <cell r="BY150">
            <v>130246.16003246041</v>
          </cell>
          <cell r="BZ150">
            <v>130246.16003246041</v>
          </cell>
          <cell r="CA150">
            <v>132851.08323310962</v>
          </cell>
          <cell r="CB150">
            <v>132851.08323310962</v>
          </cell>
          <cell r="CC150">
            <v>132851.08323310962</v>
          </cell>
          <cell r="CD150">
            <v>132851.08323310962</v>
          </cell>
          <cell r="CE150">
            <v>135508.10489777179</v>
          </cell>
          <cell r="CF150">
            <v>135508.10489777179</v>
          </cell>
          <cell r="CG150">
            <v>135508.10489777179</v>
          </cell>
          <cell r="CH150">
            <v>135508.10489777179</v>
          </cell>
          <cell r="CI150">
            <v>138218.26699572723</v>
          </cell>
          <cell r="CJ150">
            <v>138218.26699572723</v>
          </cell>
          <cell r="CK150">
            <v>0</v>
          </cell>
          <cell r="CL150">
            <v>0</v>
          </cell>
        </row>
        <row r="151">
          <cell r="G151">
            <v>0</v>
          </cell>
          <cell r="H151">
            <v>490270.52250000002</v>
          </cell>
          <cell r="I151">
            <v>490270.52250000002</v>
          </cell>
          <cell r="J151">
            <v>490270.52250000002</v>
          </cell>
          <cell r="K151">
            <v>500075.93294999993</v>
          </cell>
          <cell r="L151">
            <v>500075.93294999993</v>
          </cell>
          <cell r="M151">
            <v>500075.93294999993</v>
          </cell>
          <cell r="N151">
            <v>500075.93294999993</v>
          </cell>
          <cell r="O151">
            <v>510077.45160899998</v>
          </cell>
          <cell r="P151">
            <v>510077.45160899998</v>
          </cell>
          <cell r="Q151">
            <v>510077.45160899998</v>
          </cell>
          <cell r="R151">
            <v>510077.45160899998</v>
          </cell>
          <cell r="S151">
            <v>520279.00064117997</v>
          </cell>
          <cell r="T151">
            <v>520279.00064117997</v>
          </cell>
          <cell r="U151">
            <v>520279.00064117997</v>
          </cell>
          <cell r="V151">
            <v>520279.00064117997</v>
          </cell>
          <cell r="W151">
            <v>530684.58065400366</v>
          </cell>
          <cell r="X151">
            <v>530684.58065400366</v>
          </cell>
          <cell r="Y151">
            <v>530684.58065400366</v>
          </cell>
          <cell r="Z151">
            <v>530684.58065400366</v>
          </cell>
          <cell r="AA151">
            <v>541298.27226708375</v>
          </cell>
          <cell r="AB151">
            <v>541298.27226708375</v>
          </cell>
          <cell r="AC151">
            <v>541298.27226708375</v>
          </cell>
          <cell r="AD151">
            <v>541298.27226708375</v>
          </cell>
          <cell r="AE151">
            <v>552124.23771242541</v>
          </cell>
          <cell r="AF151">
            <v>552124.23771242541</v>
          </cell>
          <cell r="AG151">
            <v>552124.23771242541</v>
          </cell>
          <cell r="AH151">
            <v>552124.23771242541</v>
          </cell>
          <cell r="AI151">
            <v>563166.72246667393</v>
          </cell>
          <cell r="AJ151">
            <v>563166.72246667393</v>
          </cell>
          <cell r="AK151">
            <v>563166.72246667393</v>
          </cell>
          <cell r="AL151">
            <v>563166.72246667393</v>
          </cell>
          <cell r="AM151">
            <v>574430.05691600742</v>
          </cell>
          <cell r="AN151">
            <v>574430.05691600742</v>
          </cell>
          <cell r="AO151">
            <v>574430.05691600742</v>
          </cell>
          <cell r="AP151">
            <v>574430.05691600742</v>
          </cell>
          <cell r="AQ151">
            <v>585918.65805432748</v>
          </cell>
          <cell r="AR151">
            <v>585918.65805432748</v>
          </cell>
          <cell r="AS151">
            <v>585918.65805432748</v>
          </cell>
          <cell r="AT151">
            <v>585918.65805432748</v>
          </cell>
          <cell r="AU151">
            <v>597637.03121541406</v>
          </cell>
          <cell r="AV151">
            <v>597637.03121541406</v>
          </cell>
          <cell r="AW151">
            <v>597637.03121541406</v>
          </cell>
          <cell r="AX151">
            <v>597637.03121541406</v>
          </cell>
          <cell r="AY151">
            <v>609589.77183972241</v>
          </cell>
          <cell r="AZ151">
            <v>609589.77183972241</v>
          </cell>
          <cell r="BA151">
            <v>609589.77183972241</v>
          </cell>
          <cell r="BB151">
            <v>609589.77183972241</v>
          </cell>
          <cell r="BC151">
            <v>621781.56727651693</v>
          </cell>
          <cell r="BD151">
            <v>621781.56727651693</v>
          </cell>
          <cell r="BE151">
            <v>621781.56727651693</v>
          </cell>
          <cell r="BF151">
            <v>621781.56727651693</v>
          </cell>
          <cell r="BG151">
            <v>634217.1986220472</v>
          </cell>
          <cell r="BH151">
            <v>634217.1986220472</v>
          </cell>
          <cell r="BI151">
            <v>634217.1986220472</v>
          </cell>
          <cell r="BJ151">
            <v>634217.1986220472</v>
          </cell>
          <cell r="BK151">
            <v>646901.54259448824</v>
          </cell>
          <cell r="BL151">
            <v>646901.54259448824</v>
          </cell>
          <cell r="BM151">
            <v>646901.54259448824</v>
          </cell>
          <cell r="BN151">
            <v>646901.54259448824</v>
          </cell>
          <cell r="BO151">
            <v>659839.573446378</v>
          </cell>
          <cell r="BP151">
            <v>659839.573446378</v>
          </cell>
          <cell r="BQ151">
            <v>659839.573446378</v>
          </cell>
          <cell r="BR151">
            <v>659839.573446378</v>
          </cell>
          <cell r="BS151">
            <v>673036.36491530552</v>
          </cell>
          <cell r="BT151">
            <v>673036.36491530552</v>
          </cell>
          <cell r="BU151">
            <v>673036.36491530552</v>
          </cell>
          <cell r="BV151">
            <v>673036.36491530552</v>
          </cell>
          <cell r="BW151">
            <v>686497.09221361182</v>
          </cell>
          <cell r="BX151">
            <v>686497.09221361182</v>
          </cell>
          <cell r="BY151">
            <v>686497.09221361182</v>
          </cell>
          <cell r="BZ151">
            <v>686497.09221361182</v>
          </cell>
          <cell r="CA151">
            <v>700227.03405788401</v>
          </cell>
          <cell r="CB151">
            <v>700227.03405788401</v>
          </cell>
          <cell r="CC151">
            <v>700227.03405788401</v>
          </cell>
          <cell r="CD151">
            <v>700227.03405788401</v>
          </cell>
          <cell r="CE151">
            <v>714231.57473904174</v>
          </cell>
          <cell r="CF151">
            <v>714231.57473904174</v>
          </cell>
          <cell r="CG151">
            <v>714231.57473904174</v>
          </cell>
          <cell r="CH151">
            <v>714231.57473904174</v>
          </cell>
          <cell r="CI151">
            <v>728516.20623382239</v>
          </cell>
          <cell r="CJ151">
            <v>728516.20623382239</v>
          </cell>
          <cell r="CK151">
            <v>0</v>
          </cell>
          <cell r="CL151">
            <v>0</v>
          </cell>
        </row>
        <row r="152">
          <cell r="G152">
            <v>0</v>
          </cell>
          <cell r="H152">
            <v>644103.95940000005</v>
          </cell>
          <cell r="I152">
            <v>644103.95940000005</v>
          </cell>
          <cell r="J152">
            <v>644103.95940000005</v>
          </cell>
          <cell r="K152">
            <v>656986.03858800011</v>
          </cell>
          <cell r="L152">
            <v>656986.03858800011</v>
          </cell>
          <cell r="M152">
            <v>656986.03858800011</v>
          </cell>
          <cell r="N152">
            <v>656986.03858800011</v>
          </cell>
          <cell r="O152">
            <v>670125.75935976009</v>
          </cell>
          <cell r="P152">
            <v>670125.75935976009</v>
          </cell>
          <cell r="Q152">
            <v>670125.75935976009</v>
          </cell>
          <cell r="R152">
            <v>670125.75935976009</v>
          </cell>
          <cell r="S152">
            <v>683528.27454695525</v>
          </cell>
          <cell r="T152">
            <v>683528.27454695525</v>
          </cell>
          <cell r="U152">
            <v>683528.27454695525</v>
          </cell>
          <cell r="V152">
            <v>683528.27454695525</v>
          </cell>
          <cell r="W152">
            <v>697198.84003789444</v>
          </cell>
          <cell r="X152">
            <v>697198.84003789444</v>
          </cell>
          <cell r="Y152">
            <v>697198.84003789444</v>
          </cell>
          <cell r="Z152">
            <v>697198.84003789444</v>
          </cell>
          <cell r="AA152">
            <v>711142.81683865224</v>
          </cell>
          <cell r="AB152">
            <v>711142.81683865224</v>
          </cell>
          <cell r="AC152">
            <v>711142.81683865224</v>
          </cell>
          <cell r="AD152">
            <v>711142.81683865224</v>
          </cell>
          <cell r="AE152">
            <v>725365.67317542539</v>
          </cell>
          <cell r="AF152">
            <v>725365.67317542539</v>
          </cell>
          <cell r="AG152">
            <v>725365.67317542539</v>
          </cell>
          <cell r="AH152">
            <v>725365.67317542539</v>
          </cell>
          <cell r="AI152">
            <v>739872.98663893389</v>
          </cell>
          <cell r="AJ152">
            <v>739872.98663893389</v>
          </cell>
          <cell r="AK152">
            <v>739872.98663893389</v>
          </cell>
          <cell r="AL152">
            <v>739872.98663893389</v>
          </cell>
          <cell r="AM152">
            <v>754670.44637171261</v>
          </cell>
          <cell r="AN152">
            <v>754670.44637171261</v>
          </cell>
          <cell r="AO152">
            <v>754670.44637171261</v>
          </cell>
          <cell r="AP152">
            <v>754670.44637171261</v>
          </cell>
          <cell r="AQ152">
            <v>769763.85529914673</v>
          </cell>
          <cell r="AR152">
            <v>769763.85529914673</v>
          </cell>
          <cell r="AS152">
            <v>769763.85529914673</v>
          </cell>
          <cell r="AT152">
            <v>769763.85529914673</v>
          </cell>
          <cell r="AU152">
            <v>785159.13240512973</v>
          </cell>
          <cell r="AV152">
            <v>785159.13240512973</v>
          </cell>
          <cell r="AW152">
            <v>785159.13240512973</v>
          </cell>
          <cell r="AX152">
            <v>785159.13240512973</v>
          </cell>
          <cell r="AY152">
            <v>800862.31505323236</v>
          </cell>
          <cell r="AZ152">
            <v>800862.31505323236</v>
          </cell>
          <cell r="BA152">
            <v>800862.31505323236</v>
          </cell>
          <cell r="BB152">
            <v>800862.31505323236</v>
          </cell>
          <cell r="BC152">
            <v>816879.56135429698</v>
          </cell>
          <cell r="BD152">
            <v>816879.56135429698</v>
          </cell>
          <cell r="BE152">
            <v>816879.56135429698</v>
          </cell>
          <cell r="BF152">
            <v>816879.56135429698</v>
          </cell>
          <cell r="BG152">
            <v>833217.15258138289</v>
          </cell>
          <cell r="BH152">
            <v>833217.15258138289</v>
          </cell>
          <cell r="BI152">
            <v>833217.15258138289</v>
          </cell>
          <cell r="BJ152">
            <v>833217.15258138289</v>
          </cell>
          <cell r="BK152">
            <v>849881.49563301052</v>
          </cell>
          <cell r="BL152">
            <v>849881.49563301052</v>
          </cell>
          <cell r="BM152">
            <v>849881.49563301052</v>
          </cell>
          <cell r="BN152">
            <v>849881.49563301052</v>
          </cell>
          <cell r="BO152">
            <v>866879.12554567074</v>
          </cell>
          <cell r="BP152">
            <v>866879.12554567074</v>
          </cell>
          <cell r="BQ152">
            <v>866879.12554567074</v>
          </cell>
          <cell r="BR152">
            <v>866879.12554567074</v>
          </cell>
          <cell r="BS152">
            <v>884216.70805658412</v>
          </cell>
          <cell r="BT152">
            <v>884216.70805658412</v>
          </cell>
          <cell r="BU152">
            <v>884216.70805658412</v>
          </cell>
          <cell r="BV152">
            <v>884216.70805658412</v>
          </cell>
          <cell r="BW152">
            <v>901901.04221771576</v>
          </cell>
          <cell r="BX152">
            <v>901901.04221771576</v>
          </cell>
          <cell r="BY152">
            <v>901901.04221771576</v>
          </cell>
          <cell r="BZ152">
            <v>901901.04221771576</v>
          </cell>
          <cell r="CA152">
            <v>919939.06306207005</v>
          </cell>
          <cell r="CB152">
            <v>919939.06306207005</v>
          </cell>
          <cell r="CC152">
            <v>919939.06306207005</v>
          </cell>
          <cell r="CD152">
            <v>919939.06306207005</v>
          </cell>
          <cell r="CE152">
            <v>938337.84432331147</v>
          </cell>
          <cell r="CF152">
            <v>938337.84432331147</v>
          </cell>
          <cell r="CG152">
            <v>938337.84432331147</v>
          </cell>
          <cell r="CH152">
            <v>938337.84432331147</v>
          </cell>
          <cell r="CI152">
            <v>957104.60120977764</v>
          </cell>
          <cell r="CJ152">
            <v>957104.60120977764</v>
          </cell>
          <cell r="CK152">
            <v>0</v>
          </cell>
          <cell r="CL152">
            <v>0</v>
          </cell>
        </row>
        <row r="153">
          <cell r="G153">
            <v>0</v>
          </cell>
          <cell r="H153">
            <v>217422.01336633667</v>
          </cell>
          <cell r="I153">
            <v>217422.01336633667</v>
          </cell>
          <cell r="J153">
            <v>217422.01336633667</v>
          </cell>
          <cell r="K153">
            <v>221770.45363366342</v>
          </cell>
          <cell r="L153">
            <v>221770.45363366342</v>
          </cell>
          <cell r="M153">
            <v>221770.45363366342</v>
          </cell>
          <cell r="N153">
            <v>221770.45363366342</v>
          </cell>
          <cell r="O153">
            <v>226205.86270633669</v>
          </cell>
          <cell r="P153">
            <v>226205.86270633669</v>
          </cell>
          <cell r="Q153">
            <v>226205.86270633669</v>
          </cell>
          <cell r="R153">
            <v>226205.86270633669</v>
          </cell>
          <cell r="S153">
            <v>230729.97996046342</v>
          </cell>
          <cell r="T153">
            <v>230729.97996046342</v>
          </cell>
          <cell r="U153">
            <v>230729.97996046342</v>
          </cell>
          <cell r="V153">
            <v>230729.97996046342</v>
          </cell>
          <cell r="W153">
            <v>235344.57955967268</v>
          </cell>
          <cell r="X153">
            <v>235344.57955967268</v>
          </cell>
          <cell r="Y153">
            <v>235344.57955967268</v>
          </cell>
          <cell r="Z153">
            <v>235344.57955967268</v>
          </cell>
          <cell r="AA153">
            <v>240051.47115086613</v>
          </cell>
          <cell r="AB153">
            <v>240051.47115086613</v>
          </cell>
          <cell r="AC153">
            <v>240051.47115086613</v>
          </cell>
          <cell r="AD153">
            <v>240051.47115086613</v>
          </cell>
          <cell r="AE153">
            <v>244852.50057388344</v>
          </cell>
          <cell r="AF153">
            <v>244852.50057388344</v>
          </cell>
          <cell r="AG153">
            <v>244852.50057388344</v>
          </cell>
          <cell r="AH153">
            <v>244852.50057388344</v>
          </cell>
          <cell r="AI153">
            <v>249749.55058536111</v>
          </cell>
          <cell r="AJ153">
            <v>249749.55058536111</v>
          </cell>
          <cell r="AK153">
            <v>249749.55058536111</v>
          </cell>
          <cell r="AL153">
            <v>249749.55058536111</v>
          </cell>
          <cell r="AM153">
            <v>254744.54159706834</v>
          </cell>
          <cell r="AN153">
            <v>254744.54159706834</v>
          </cell>
          <cell r="AO153">
            <v>254744.54159706834</v>
          </cell>
          <cell r="AP153">
            <v>254744.54159706834</v>
          </cell>
          <cell r="AQ153">
            <v>259839.4324290097</v>
          </cell>
          <cell r="AR153">
            <v>259839.4324290097</v>
          </cell>
          <cell r="AS153">
            <v>259839.4324290097</v>
          </cell>
          <cell r="AT153">
            <v>259839.4324290097</v>
          </cell>
          <cell r="AU153">
            <v>265036.2210775899</v>
          </cell>
          <cell r="AV153">
            <v>265036.2210775899</v>
          </cell>
          <cell r="AW153">
            <v>265036.2210775899</v>
          </cell>
          <cell r="AX153">
            <v>265036.2210775899</v>
          </cell>
          <cell r="AY153">
            <v>270336.9454991417</v>
          </cell>
          <cell r="AZ153">
            <v>270336.9454991417</v>
          </cell>
          <cell r="BA153">
            <v>270336.9454991417</v>
          </cell>
          <cell r="BB153">
            <v>270336.9454991417</v>
          </cell>
          <cell r="BC153">
            <v>275743.68440912454</v>
          </cell>
          <cell r="BD153">
            <v>275743.68440912454</v>
          </cell>
          <cell r="BE153">
            <v>275743.68440912454</v>
          </cell>
          <cell r="BF153">
            <v>275743.68440912454</v>
          </cell>
          <cell r="BG153">
            <v>281258.55809730705</v>
          </cell>
          <cell r="BH153">
            <v>281258.55809730705</v>
          </cell>
          <cell r="BI153">
            <v>281258.55809730705</v>
          </cell>
          <cell r="BJ153">
            <v>281258.55809730705</v>
          </cell>
          <cell r="BK153">
            <v>286883.72925925319</v>
          </cell>
          <cell r="BL153">
            <v>286883.72925925319</v>
          </cell>
          <cell r="BM153">
            <v>286883.72925925319</v>
          </cell>
          <cell r="BN153">
            <v>286883.72925925319</v>
          </cell>
          <cell r="BO153">
            <v>292621.40384443826</v>
          </cell>
          <cell r="BP153">
            <v>292621.40384443826</v>
          </cell>
          <cell r="BQ153">
            <v>292621.40384443826</v>
          </cell>
          <cell r="BR153">
            <v>292621.40384443826</v>
          </cell>
          <cell r="BS153">
            <v>298473.83192132704</v>
          </cell>
          <cell r="BT153">
            <v>298473.83192132704</v>
          </cell>
          <cell r="BU153">
            <v>298473.83192132704</v>
          </cell>
          <cell r="BV153">
            <v>298473.83192132704</v>
          </cell>
          <cell r="BW153">
            <v>304443.30855975358</v>
          </cell>
          <cell r="BX153">
            <v>304443.30855975358</v>
          </cell>
          <cell r="BY153">
            <v>304443.30855975358</v>
          </cell>
          <cell r="BZ153">
            <v>304443.30855975358</v>
          </cell>
          <cell r="CA153">
            <v>310532.17473094864</v>
          </cell>
          <cell r="CB153">
            <v>310532.17473094864</v>
          </cell>
          <cell r="CC153">
            <v>310532.17473094864</v>
          </cell>
          <cell r="CD153">
            <v>310532.17473094864</v>
          </cell>
          <cell r="CE153">
            <v>316742.81822556764</v>
          </cell>
          <cell r="CF153">
            <v>316742.81822556764</v>
          </cell>
          <cell r="CG153">
            <v>316742.81822556764</v>
          </cell>
          <cell r="CH153">
            <v>316742.81822556764</v>
          </cell>
          <cell r="CI153">
            <v>323077.674590079</v>
          </cell>
          <cell r="CJ153">
            <v>323077.674590079</v>
          </cell>
          <cell r="CK153">
            <v>0</v>
          </cell>
          <cell r="CL153">
            <v>0</v>
          </cell>
        </row>
        <row r="154">
          <cell r="G154">
            <v>0</v>
          </cell>
          <cell r="H154">
            <v>211787.00640000001</v>
          </cell>
          <cell r="I154">
            <v>211787.00640000001</v>
          </cell>
          <cell r="J154">
            <v>211787.00640000001</v>
          </cell>
          <cell r="K154">
            <v>216022.74652799999</v>
          </cell>
          <cell r="L154">
            <v>216022.74652799999</v>
          </cell>
          <cell r="M154">
            <v>216022.74652799999</v>
          </cell>
          <cell r="N154">
            <v>216022.74652799999</v>
          </cell>
          <cell r="O154">
            <v>220343.20145856001</v>
          </cell>
          <cell r="P154">
            <v>220343.20145856001</v>
          </cell>
          <cell r="Q154">
            <v>220343.20145856001</v>
          </cell>
          <cell r="R154">
            <v>220343.20145856001</v>
          </cell>
          <cell r="S154">
            <v>224750.06548773122</v>
          </cell>
          <cell r="T154">
            <v>224750.06548773122</v>
          </cell>
          <cell r="U154">
            <v>224750.06548773122</v>
          </cell>
          <cell r="V154">
            <v>224750.06548773122</v>
          </cell>
          <cell r="W154">
            <v>229245.06679748587</v>
          </cell>
          <cell r="X154">
            <v>229245.06679748587</v>
          </cell>
          <cell r="Y154">
            <v>229245.06679748587</v>
          </cell>
          <cell r="Z154">
            <v>229245.06679748587</v>
          </cell>
          <cell r="AA154">
            <v>233829.96813343558</v>
          </cell>
          <cell r="AB154">
            <v>233829.96813343558</v>
          </cell>
          <cell r="AC154">
            <v>233829.96813343558</v>
          </cell>
          <cell r="AD154">
            <v>233829.96813343558</v>
          </cell>
          <cell r="AE154">
            <v>238506.56749610434</v>
          </cell>
          <cell r="AF154">
            <v>238506.56749610434</v>
          </cell>
          <cell r="AG154">
            <v>238506.56749610434</v>
          </cell>
          <cell r="AH154">
            <v>238506.56749610434</v>
          </cell>
          <cell r="AI154">
            <v>243276.69884602644</v>
          </cell>
          <cell r="AJ154">
            <v>243276.69884602644</v>
          </cell>
          <cell r="AK154">
            <v>243276.69884602644</v>
          </cell>
          <cell r="AL154">
            <v>243276.69884602644</v>
          </cell>
          <cell r="AM154">
            <v>248142.23282294697</v>
          </cell>
          <cell r="AN154">
            <v>248142.23282294697</v>
          </cell>
          <cell r="AO154">
            <v>248142.23282294697</v>
          </cell>
          <cell r="AP154">
            <v>248142.23282294697</v>
          </cell>
          <cell r="AQ154">
            <v>253105.07747940591</v>
          </cell>
          <cell r="AR154">
            <v>253105.07747940591</v>
          </cell>
          <cell r="AS154">
            <v>253105.07747940591</v>
          </cell>
          <cell r="AT154">
            <v>253105.07747940591</v>
          </cell>
          <cell r="AU154">
            <v>258167.17902899403</v>
          </cell>
          <cell r="AV154">
            <v>258167.17902899403</v>
          </cell>
          <cell r="AW154">
            <v>258167.17902899403</v>
          </cell>
          <cell r="AX154">
            <v>258167.17902899403</v>
          </cell>
          <cell r="AY154">
            <v>263330.52260957391</v>
          </cell>
          <cell r="AZ154">
            <v>263330.52260957391</v>
          </cell>
          <cell r="BA154">
            <v>263330.52260957391</v>
          </cell>
          <cell r="BB154">
            <v>263330.52260957391</v>
          </cell>
          <cell r="BC154">
            <v>268597.1330617654</v>
          </cell>
          <cell r="BD154">
            <v>268597.1330617654</v>
          </cell>
          <cell r="BE154">
            <v>268597.1330617654</v>
          </cell>
          <cell r="BF154">
            <v>268597.1330617654</v>
          </cell>
          <cell r="BG154">
            <v>273969.07572300074</v>
          </cell>
          <cell r="BH154">
            <v>273969.07572300074</v>
          </cell>
          <cell r="BI154">
            <v>273969.07572300074</v>
          </cell>
          <cell r="BJ154">
            <v>273969.07572300074</v>
          </cell>
          <cell r="BK154">
            <v>279448.45723746077</v>
          </cell>
          <cell r="BL154">
            <v>279448.45723746077</v>
          </cell>
          <cell r="BM154">
            <v>279448.45723746077</v>
          </cell>
          <cell r="BN154">
            <v>279448.45723746077</v>
          </cell>
          <cell r="BO154">
            <v>285037.42638220993</v>
          </cell>
          <cell r="BP154">
            <v>285037.42638220993</v>
          </cell>
          <cell r="BQ154">
            <v>285037.42638220993</v>
          </cell>
          <cell r="BR154">
            <v>285037.42638220993</v>
          </cell>
          <cell r="BS154">
            <v>290738.17490985413</v>
          </cell>
          <cell r="BT154">
            <v>290738.17490985413</v>
          </cell>
          <cell r="BU154">
            <v>290738.17490985413</v>
          </cell>
          <cell r="BV154">
            <v>290738.17490985413</v>
          </cell>
          <cell r="BW154">
            <v>296552.93840805121</v>
          </cell>
          <cell r="BX154">
            <v>296552.93840805121</v>
          </cell>
          <cell r="BY154">
            <v>296552.93840805121</v>
          </cell>
          <cell r="BZ154">
            <v>296552.93840805121</v>
          </cell>
          <cell r="CA154">
            <v>302483.99717621226</v>
          </cell>
          <cell r="CB154">
            <v>302483.99717621226</v>
          </cell>
          <cell r="CC154">
            <v>302483.99717621226</v>
          </cell>
          <cell r="CD154">
            <v>302483.99717621226</v>
          </cell>
          <cell r="CE154">
            <v>308533.6771197365</v>
          </cell>
          <cell r="CF154">
            <v>308533.6771197365</v>
          </cell>
          <cell r="CG154">
            <v>308533.6771197365</v>
          </cell>
          <cell r="CH154">
            <v>308533.6771197365</v>
          </cell>
          <cell r="CI154">
            <v>314704.35066213127</v>
          </cell>
          <cell r="CJ154">
            <v>314704.35066213127</v>
          </cell>
          <cell r="CK154">
            <v>0</v>
          </cell>
          <cell r="CL154">
            <v>0</v>
          </cell>
        </row>
        <row r="155">
          <cell r="G155">
            <v>0</v>
          </cell>
          <cell r="H155">
            <v>363881.48680693074</v>
          </cell>
          <cell r="I155">
            <v>363881.48680693074</v>
          </cell>
          <cell r="J155">
            <v>363881.48680693074</v>
          </cell>
          <cell r="K155">
            <v>371159.11654306937</v>
          </cell>
          <cell r="L155">
            <v>371159.11654306937</v>
          </cell>
          <cell r="M155">
            <v>371159.11654306937</v>
          </cell>
          <cell r="N155">
            <v>371159.11654306937</v>
          </cell>
          <cell r="O155">
            <v>378582.2988739307</v>
          </cell>
          <cell r="P155">
            <v>378582.2988739307</v>
          </cell>
          <cell r="Q155">
            <v>378582.2988739307</v>
          </cell>
          <cell r="R155">
            <v>378582.2988739307</v>
          </cell>
          <cell r="S155">
            <v>386153.94485140935</v>
          </cell>
          <cell r="T155">
            <v>386153.94485140935</v>
          </cell>
          <cell r="U155">
            <v>386153.94485140935</v>
          </cell>
          <cell r="V155">
            <v>386153.94485140935</v>
          </cell>
          <cell r="W155">
            <v>393877.02374843752</v>
          </cell>
          <cell r="X155">
            <v>393877.02374843752</v>
          </cell>
          <cell r="Y155">
            <v>393877.02374843752</v>
          </cell>
          <cell r="Z155">
            <v>393877.02374843752</v>
          </cell>
          <cell r="AA155">
            <v>401754.56422340631</v>
          </cell>
          <cell r="AB155">
            <v>401754.56422340631</v>
          </cell>
          <cell r="AC155">
            <v>401754.56422340631</v>
          </cell>
          <cell r="AD155">
            <v>401754.56422340631</v>
          </cell>
          <cell r="AE155">
            <v>409789.65550787444</v>
          </cell>
          <cell r="AF155">
            <v>409789.65550787444</v>
          </cell>
          <cell r="AG155">
            <v>409789.65550787444</v>
          </cell>
          <cell r="AH155">
            <v>409789.65550787444</v>
          </cell>
          <cell r="AI155">
            <v>417985.44861803192</v>
          </cell>
          <cell r="AJ155">
            <v>417985.44861803192</v>
          </cell>
          <cell r="AK155">
            <v>417985.44861803192</v>
          </cell>
          <cell r="AL155">
            <v>417985.44861803192</v>
          </cell>
          <cell r="AM155">
            <v>426345.15759039257</v>
          </cell>
          <cell r="AN155">
            <v>426345.15759039257</v>
          </cell>
          <cell r="AO155">
            <v>426345.15759039257</v>
          </cell>
          <cell r="AP155">
            <v>426345.15759039257</v>
          </cell>
          <cell r="AQ155">
            <v>434872.06074220047</v>
          </cell>
          <cell r="AR155">
            <v>434872.06074220047</v>
          </cell>
          <cell r="AS155">
            <v>434872.06074220047</v>
          </cell>
          <cell r="AT155">
            <v>434872.06074220047</v>
          </cell>
          <cell r="AU155">
            <v>443569.50195704441</v>
          </cell>
          <cell r="AV155">
            <v>443569.50195704441</v>
          </cell>
          <cell r="AW155">
            <v>443569.50195704441</v>
          </cell>
          <cell r="AX155">
            <v>443569.50195704441</v>
          </cell>
          <cell r="AY155">
            <v>452440.8919961853</v>
          </cell>
          <cell r="AZ155">
            <v>452440.8919961853</v>
          </cell>
          <cell r="BA155">
            <v>452440.8919961853</v>
          </cell>
          <cell r="BB155">
            <v>452440.8919961853</v>
          </cell>
          <cell r="BC155">
            <v>461489.70983610902</v>
          </cell>
          <cell r="BD155">
            <v>461489.70983610902</v>
          </cell>
          <cell r="BE155">
            <v>461489.70983610902</v>
          </cell>
          <cell r="BF155">
            <v>461489.70983610902</v>
          </cell>
          <cell r="BG155">
            <v>470719.50403283117</v>
          </cell>
          <cell r="BH155">
            <v>470719.50403283117</v>
          </cell>
          <cell r="BI155">
            <v>470719.50403283117</v>
          </cell>
          <cell r="BJ155">
            <v>470719.50403283117</v>
          </cell>
          <cell r="BK155">
            <v>480133.8941134878</v>
          </cell>
          <cell r="BL155">
            <v>480133.8941134878</v>
          </cell>
          <cell r="BM155">
            <v>480133.8941134878</v>
          </cell>
          <cell r="BN155">
            <v>480133.8941134878</v>
          </cell>
          <cell r="BO155">
            <v>489736.57199575758</v>
          </cell>
          <cell r="BP155">
            <v>489736.57199575758</v>
          </cell>
          <cell r="BQ155">
            <v>489736.57199575758</v>
          </cell>
          <cell r="BR155">
            <v>489736.57199575758</v>
          </cell>
          <cell r="BS155">
            <v>499531.30343567271</v>
          </cell>
          <cell r="BT155">
            <v>499531.30343567271</v>
          </cell>
          <cell r="BU155">
            <v>499531.30343567271</v>
          </cell>
          <cell r="BV155">
            <v>499531.30343567271</v>
          </cell>
          <cell r="BW155">
            <v>509521.92950438615</v>
          </cell>
          <cell r="BX155">
            <v>509521.92950438615</v>
          </cell>
          <cell r="BY155">
            <v>509521.92950438615</v>
          </cell>
          <cell r="BZ155">
            <v>509521.92950438615</v>
          </cell>
          <cell r="CA155">
            <v>519712.3680944739</v>
          </cell>
          <cell r="CB155">
            <v>519712.3680944739</v>
          </cell>
          <cell r="CC155">
            <v>519712.3680944739</v>
          </cell>
          <cell r="CD155">
            <v>519712.3680944739</v>
          </cell>
          <cell r="CE155">
            <v>530106.6154563633</v>
          </cell>
          <cell r="CF155">
            <v>530106.6154563633</v>
          </cell>
          <cell r="CG155">
            <v>530106.6154563633</v>
          </cell>
          <cell r="CH155">
            <v>530106.6154563633</v>
          </cell>
          <cell r="CI155">
            <v>540708.74776549067</v>
          </cell>
          <cell r="CJ155">
            <v>540708.74776549067</v>
          </cell>
          <cell r="CK155">
            <v>0</v>
          </cell>
          <cell r="CL155">
            <v>0</v>
          </cell>
        </row>
        <row r="156">
          <cell r="G156">
            <v>0</v>
          </cell>
          <cell r="H156">
            <v>343156.40625</v>
          </cell>
          <cell r="I156">
            <v>343156.40625</v>
          </cell>
          <cell r="J156">
            <v>343156.40625</v>
          </cell>
          <cell r="K156">
            <v>350019.53437499999</v>
          </cell>
          <cell r="L156">
            <v>350019.53437499999</v>
          </cell>
          <cell r="M156">
            <v>350019.53437499999</v>
          </cell>
          <cell r="N156">
            <v>350019.53437499999</v>
          </cell>
          <cell r="O156">
            <v>357019.9250625</v>
          </cell>
          <cell r="P156">
            <v>357019.9250625</v>
          </cell>
          <cell r="Q156">
            <v>357019.9250625</v>
          </cell>
          <cell r="R156">
            <v>357019.9250625</v>
          </cell>
          <cell r="S156">
            <v>364160.32356374996</v>
          </cell>
          <cell r="T156">
            <v>364160.32356374996</v>
          </cell>
          <cell r="U156">
            <v>364160.32356374996</v>
          </cell>
          <cell r="V156">
            <v>364160.32356374996</v>
          </cell>
          <cell r="W156">
            <v>371443.53003502503</v>
          </cell>
          <cell r="X156">
            <v>371443.53003502503</v>
          </cell>
          <cell r="Y156">
            <v>371443.53003502503</v>
          </cell>
          <cell r="Z156">
            <v>371443.53003502503</v>
          </cell>
          <cell r="AA156">
            <v>378872.40063572547</v>
          </cell>
          <cell r="AB156">
            <v>378872.40063572547</v>
          </cell>
          <cell r="AC156">
            <v>378872.40063572547</v>
          </cell>
          <cell r="AD156">
            <v>378872.40063572547</v>
          </cell>
          <cell r="AE156">
            <v>386449.84864843998</v>
          </cell>
          <cell r="AF156">
            <v>386449.84864843998</v>
          </cell>
          <cell r="AG156">
            <v>386449.84864843998</v>
          </cell>
          <cell r="AH156">
            <v>386449.84864843998</v>
          </cell>
          <cell r="AI156">
            <v>394178.84562140884</v>
          </cell>
          <cell r="AJ156">
            <v>394178.84562140884</v>
          </cell>
          <cell r="AK156">
            <v>394178.84562140884</v>
          </cell>
          <cell r="AL156">
            <v>394178.84562140884</v>
          </cell>
          <cell r="AM156">
            <v>402062.42253383697</v>
          </cell>
          <cell r="AN156">
            <v>402062.42253383697</v>
          </cell>
          <cell r="AO156">
            <v>402062.42253383697</v>
          </cell>
          <cell r="AP156">
            <v>402062.42253383697</v>
          </cell>
          <cell r="AQ156">
            <v>410103.67098451371</v>
          </cell>
          <cell r="AR156">
            <v>410103.67098451371</v>
          </cell>
          <cell r="AS156">
            <v>410103.67098451371</v>
          </cell>
          <cell r="AT156">
            <v>410103.67098451371</v>
          </cell>
          <cell r="AU156">
            <v>418305.74440420402</v>
          </cell>
          <cell r="AV156">
            <v>418305.74440420402</v>
          </cell>
          <cell r="AW156">
            <v>418305.74440420402</v>
          </cell>
          <cell r="AX156">
            <v>418305.74440420402</v>
          </cell>
          <cell r="AY156">
            <v>426671.85929228814</v>
          </cell>
          <cell r="AZ156">
            <v>426671.85929228814</v>
          </cell>
          <cell r="BA156">
            <v>426671.85929228814</v>
          </cell>
          <cell r="BB156">
            <v>426671.85929228814</v>
          </cell>
          <cell r="BC156">
            <v>435205.29647813388</v>
          </cell>
          <cell r="BD156">
            <v>435205.29647813388</v>
          </cell>
          <cell r="BE156">
            <v>435205.29647813388</v>
          </cell>
          <cell r="BF156">
            <v>435205.29647813388</v>
          </cell>
          <cell r="BG156">
            <v>443909.40240769647</v>
          </cell>
          <cell r="BH156">
            <v>443909.40240769647</v>
          </cell>
          <cell r="BI156">
            <v>443909.40240769647</v>
          </cell>
          <cell r="BJ156">
            <v>443909.40240769647</v>
          </cell>
          <cell r="BK156">
            <v>452787.59045585047</v>
          </cell>
          <cell r="BL156">
            <v>452787.59045585047</v>
          </cell>
          <cell r="BM156">
            <v>452787.59045585047</v>
          </cell>
          <cell r="BN156">
            <v>452787.59045585047</v>
          </cell>
          <cell r="BO156">
            <v>461843.3422649675</v>
          </cell>
          <cell r="BP156">
            <v>461843.3422649675</v>
          </cell>
          <cell r="BQ156">
            <v>461843.3422649675</v>
          </cell>
          <cell r="BR156">
            <v>461843.3422649675</v>
          </cell>
          <cell r="BS156">
            <v>471080.20911026688</v>
          </cell>
          <cell r="BT156">
            <v>471080.20911026688</v>
          </cell>
          <cell r="BU156">
            <v>471080.20911026688</v>
          </cell>
          <cell r="BV156">
            <v>471080.20911026688</v>
          </cell>
          <cell r="BW156">
            <v>480501.81329247222</v>
          </cell>
          <cell r="BX156">
            <v>480501.81329247222</v>
          </cell>
          <cell r="BY156">
            <v>480501.81329247222</v>
          </cell>
          <cell r="BZ156">
            <v>480501.81329247222</v>
          </cell>
          <cell r="CA156">
            <v>490111.84955832164</v>
          </cell>
          <cell r="CB156">
            <v>490111.84955832164</v>
          </cell>
          <cell r="CC156">
            <v>490111.84955832164</v>
          </cell>
          <cell r="CD156">
            <v>490111.84955832164</v>
          </cell>
          <cell r="CE156">
            <v>499914.08654948813</v>
          </cell>
          <cell r="CF156">
            <v>499914.08654948813</v>
          </cell>
          <cell r="CG156">
            <v>499914.08654948813</v>
          </cell>
          <cell r="CH156">
            <v>499914.08654948813</v>
          </cell>
          <cell r="CI156">
            <v>509912.36828047788</v>
          </cell>
          <cell r="CJ156">
            <v>509912.36828047788</v>
          </cell>
          <cell r="CK156">
            <v>0</v>
          </cell>
          <cell r="CL156">
            <v>0</v>
          </cell>
        </row>
        <row r="157">
          <cell r="G157">
            <v>0</v>
          </cell>
          <cell r="H157">
            <v>362171.65500000003</v>
          </cell>
          <cell r="I157">
            <v>362171.65500000003</v>
          </cell>
          <cell r="J157">
            <v>362171.65500000003</v>
          </cell>
          <cell r="K157">
            <v>369415.08810000005</v>
          </cell>
          <cell r="L157">
            <v>369415.08810000005</v>
          </cell>
          <cell r="M157">
            <v>369415.08810000005</v>
          </cell>
          <cell r="N157">
            <v>369415.08810000005</v>
          </cell>
          <cell r="O157">
            <v>376803.38986200007</v>
          </cell>
          <cell r="P157">
            <v>376803.38986200007</v>
          </cell>
          <cell r="Q157">
            <v>376803.38986200007</v>
          </cell>
          <cell r="R157">
            <v>376803.38986200007</v>
          </cell>
          <cell r="S157">
            <v>384339.45765924011</v>
          </cell>
          <cell r="T157">
            <v>384339.45765924011</v>
          </cell>
          <cell r="U157">
            <v>384339.45765924011</v>
          </cell>
          <cell r="V157">
            <v>384339.45765924011</v>
          </cell>
          <cell r="W157">
            <v>392026.24681242491</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row>
        <row r="158">
          <cell r="G158">
            <v>0</v>
          </cell>
          <cell r="H158">
            <v>235669.28130000003</v>
          </cell>
          <cell r="I158">
            <v>235669.28130000003</v>
          </cell>
          <cell r="J158">
            <v>235669.28130000003</v>
          </cell>
          <cell r="K158">
            <v>240382.66692600003</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row>
        <row r="159">
          <cell r="G159">
            <v>0</v>
          </cell>
          <cell r="H159">
            <v>466336.19700000004</v>
          </cell>
          <cell r="I159">
            <v>466336.19700000004</v>
          </cell>
          <cell r="J159">
            <v>466336.19700000004</v>
          </cell>
          <cell r="K159">
            <v>475662.92093999998</v>
          </cell>
          <cell r="L159">
            <v>475662.92093999998</v>
          </cell>
          <cell r="M159">
            <v>475662.92093999998</v>
          </cell>
          <cell r="N159">
            <v>475662.92093999998</v>
          </cell>
          <cell r="O159">
            <v>485176.17935879994</v>
          </cell>
          <cell r="P159">
            <v>485176.17935879994</v>
          </cell>
          <cell r="Q159">
            <v>485176.17935879994</v>
          </cell>
          <cell r="R159">
            <v>485176.17935879994</v>
          </cell>
          <cell r="S159">
            <v>494879.70294597594</v>
          </cell>
          <cell r="T159">
            <v>494879.70294597594</v>
          </cell>
          <cell r="U159">
            <v>494879.70294597594</v>
          </cell>
          <cell r="V159">
            <v>494879.70294597594</v>
          </cell>
          <cell r="W159">
            <v>504777.29700489552</v>
          </cell>
          <cell r="X159">
            <v>504777.29700489552</v>
          </cell>
          <cell r="Y159">
            <v>504777.29700489552</v>
          </cell>
          <cell r="Z159">
            <v>504777.29700489552</v>
          </cell>
          <cell r="AA159">
            <v>514872.84294499346</v>
          </cell>
          <cell r="AB159">
            <v>514872.84294499346</v>
          </cell>
          <cell r="AC159">
            <v>514872.84294499346</v>
          </cell>
          <cell r="AD159">
            <v>514872.84294499346</v>
          </cell>
          <cell r="AE159">
            <v>525170.29980389331</v>
          </cell>
          <cell r="AF159">
            <v>525170.29980389331</v>
          </cell>
          <cell r="AG159">
            <v>525170.29980389331</v>
          </cell>
          <cell r="AH159">
            <v>525170.29980389331</v>
          </cell>
          <cell r="AI159">
            <v>535673.70579997124</v>
          </cell>
          <cell r="AJ159">
            <v>535673.70579997124</v>
          </cell>
          <cell r="AK159">
            <v>535673.70579997124</v>
          </cell>
          <cell r="AL159">
            <v>535673.70579997124</v>
          </cell>
          <cell r="AM159">
            <v>546387.17991597066</v>
          </cell>
          <cell r="AN159">
            <v>546387.17991597066</v>
          </cell>
          <cell r="AO159">
            <v>546387.17991597066</v>
          </cell>
          <cell r="AP159">
            <v>546387.17991597066</v>
          </cell>
          <cell r="AQ159">
            <v>557314.92351429001</v>
          </cell>
          <cell r="AR159">
            <v>557314.92351429001</v>
          </cell>
          <cell r="AS159">
            <v>557314.92351429001</v>
          </cell>
          <cell r="AT159">
            <v>557314.92351429001</v>
          </cell>
          <cell r="AU159">
            <v>568461.22198457574</v>
          </cell>
          <cell r="AV159">
            <v>568461.22198457574</v>
          </cell>
          <cell r="AW159">
            <v>568461.22198457574</v>
          </cell>
          <cell r="AX159">
            <v>568461.22198457574</v>
          </cell>
          <cell r="AY159">
            <v>579830.44642426725</v>
          </cell>
          <cell r="AZ159">
            <v>579830.44642426725</v>
          </cell>
          <cell r="BA159">
            <v>579830.44642426725</v>
          </cell>
          <cell r="BB159">
            <v>579830.44642426725</v>
          </cell>
          <cell r="BC159">
            <v>591427.05535275268</v>
          </cell>
          <cell r="BD159">
            <v>591427.05535275268</v>
          </cell>
          <cell r="BE159">
            <v>591427.05535275268</v>
          </cell>
          <cell r="BF159">
            <v>591427.05535275268</v>
          </cell>
          <cell r="BG159">
            <v>603255.59645980783</v>
          </cell>
          <cell r="BH159">
            <v>603255.59645980783</v>
          </cell>
          <cell r="BI159">
            <v>603255.59645980783</v>
          </cell>
          <cell r="BJ159">
            <v>603255.59645980783</v>
          </cell>
          <cell r="BK159">
            <v>615320.70838900399</v>
          </cell>
          <cell r="BL159">
            <v>615320.70838900399</v>
          </cell>
          <cell r="BM159">
            <v>615320.70838900399</v>
          </cell>
          <cell r="BN159">
            <v>615320.70838900399</v>
          </cell>
          <cell r="BO159">
            <v>627627.12255678396</v>
          </cell>
          <cell r="BP159">
            <v>627627.12255678396</v>
          </cell>
          <cell r="BQ159">
            <v>627627.12255678396</v>
          </cell>
          <cell r="BR159">
            <v>627627.12255678396</v>
          </cell>
          <cell r="BS159">
            <v>640179.66500791977</v>
          </cell>
          <cell r="BT159">
            <v>640179.66500791977</v>
          </cell>
          <cell r="BU159">
            <v>640179.66500791977</v>
          </cell>
          <cell r="BV159">
            <v>640179.66500791977</v>
          </cell>
          <cell r="BW159">
            <v>652983.25830807816</v>
          </cell>
          <cell r="BX159">
            <v>652983.25830807816</v>
          </cell>
          <cell r="BY159">
            <v>652983.25830807816</v>
          </cell>
          <cell r="BZ159">
            <v>652983.25830807816</v>
          </cell>
          <cell r="CA159">
            <v>666042.92347423965</v>
          </cell>
          <cell r="CB159">
            <v>666042.92347423965</v>
          </cell>
          <cell r="CC159">
            <v>666042.92347423965</v>
          </cell>
          <cell r="CD159">
            <v>666042.92347423965</v>
          </cell>
          <cell r="CE159">
            <v>679363.78194372449</v>
          </cell>
          <cell r="CF159">
            <v>679363.78194372449</v>
          </cell>
          <cell r="CG159">
            <v>679363.78194372449</v>
          </cell>
          <cell r="CH159">
            <v>679363.78194372449</v>
          </cell>
          <cell r="CI159">
            <v>692951.05758259899</v>
          </cell>
          <cell r="CJ159">
            <v>692951.05758259899</v>
          </cell>
          <cell r="CK159">
            <v>0</v>
          </cell>
          <cell r="CL159">
            <v>0</v>
          </cell>
        </row>
        <row r="160">
          <cell r="G160">
            <v>0</v>
          </cell>
          <cell r="H160">
            <v>302307.45719999995</v>
          </cell>
          <cell r="I160">
            <v>302307.45719999995</v>
          </cell>
          <cell r="J160">
            <v>302307.45719999995</v>
          </cell>
          <cell r="K160">
            <v>308353.60634399991</v>
          </cell>
          <cell r="L160">
            <v>308353.60634399991</v>
          </cell>
          <cell r="M160">
            <v>308353.60634399991</v>
          </cell>
          <cell r="N160">
            <v>308353.60634399991</v>
          </cell>
          <cell r="O160">
            <v>314520.67847087997</v>
          </cell>
          <cell r="P160">
            <v>314520.67847087997</v>
          </cell>
          <cell r="Q160">
            <v>314520.67847087997</v>
          </cell>
          <cell r="R160">
            <v>314520.67847087997</v>
          </cell>
          <cell r="S160">
            <v>320811.09204029758</v>
          </cell>
          <cell r="T160">
            <v>320811.09204029758</v>
          </cell>
          <cell r="U160">
            <v>320811.09204029758</v>
          </cell>
          <cell r="V160">
            <v>320811.09204029758</v>
          </cell>
          <cell r="W160">
            <v>327227.31388110353</v>
          </cell>
          <cell r="X160">
            <v>327227.31388110353</v>
          </cell>
          <cell r="Y160">
            <v>327227.31388110353</v>
          </cell>
          <cell r="Z160">
            <v>327227.31388110353</v>
          </cell>
          <cell r="AA160">
            <v>333771.86015872564</v>
          </cell>
          <cell r="AB160">
            <v>333771.86015872564</v>
          </cell>
          <cell r="AC160">
            <v>333771.86015872564</v>
          </cell>
          <cell r="AD160">
            <v>333771.86015872564</v>
          </cell>
          <cell r="AE160">
            <v>340447.29736190016</v>
          </cell>
          <cell r="AF160">
            <v>340447.29736190016</v>
          </cell>
          <cell r="AG160">
            <v>340447.29736190016</v>
          </cell>
          <cell r="AH160">
            <v>340447.29736190016</v>
          </cell>
          <cell r="AI160">
            <v>347256.24330913817</v>
          </cell>
          <cell r="AJ160">
            <v>347256.24330913817</v>
          </cell>
          <cell r="AK160">
            <v>347256.24330913817</v>
          </cell>
          <cell r="AL160">
            <v>347256.24330913817</v>
          </cell>
          <cell r="AM160">
            <v>354201.36817532097</v>
          </cell>
          <cell r="AN160">
            <v>354201.36817532097</v>
          </cell>
          <cell r="AO160">
            <v>354201.36817532097</v>
          </cell>
          <cell r="AP160">
            <v>354201.36817532097</v>
          </cell>
          <cell r="AQ160">
            <v>361285.3955388274</v>
          </cell>
          <cell r="AR160">
            <v>361285.3955388274</v>
          </cell>
          <cell r="AS160">
            <v>361285.3955388274</v>
          </cell>
          <cell r="AT160">
            <v>361285.3955388274</v>
          </cell>
          <cell r="AU160">
            <v>368511.10344960389</v>
          </cell>
          <cell r="AV160">
            <v>368511.10344960389</v>
          </cell>
          <cell r="AW160">
            <v>368511.10344960389</v>
          </cell>
          <cell r="AX160">
            <v>368511.10344960389</v>
          </cell>
          <cell r="AY160">
            <v>375881.32551859604</v>
          </cell>
          <cell r="AZ160">
            <v>375881.32551859604</v>
          </cell>
          <cell r="BA160">
            <v>375881.32551859604</v>
          </cell>
          <cell r="BB160">
            <v>375881.32551859604</v>
          </cell>
          <cell r="BC160">
            <v>383398.95202896796</v>
          </cell>
          <cell r="BD160">
            <v>383398.95202896796</v>
          </cell>
          <cell r="BE160">
            <v>383398.95202896796</v>
          </cell>
          <cell r="BF160">
            <v>383398.95202896796</v>
          </cell>
          <cell r="BG160">
            <v>391066.93106954737</v>
          </cell>
          <cell r="BH160">
            <v>391066.93106954737</v>
          </cell>
          <cell r="BI160">
            <v>391066.93106954737</v>
          </cell>
          <cell r="BJ160">
            <v>391066.93106954737</v>
          </cell>
          <cell r="BK160">
            <v>398888.26969093829</v>
          </cell>
          <cell r="BL160">
            <v>398888.26969093829</v>
          </cell>
          <cell r="BM160">
            <v>398888.26969093829</v>
          </cell>
          <cell r="BN160">
            <v>398888.26969093829</v>
          </cell>
          <cell r="BO160">
            <v>406866.03508475708</v>
          </cell>
          <cell r="BP160">
            <v>406866.03508475708</v>
          </cell>
          <cell r="BQ160">
            <v>406866.03508475708</v>
          </cell>
          <cell r="BR160">
            <v>406866.03508475708</v>
          </cell>
          <cell r="BS160">
            <v>415003.35578645224</v>
          </cell>
          <cell r="BT160">
            <v>415003.35578645224</v>
          </cell>
          <cell r="BU160">
            <v>415003.35578645224</v>
          </cell>
          <cell r="BV160">
            <v>415003.35578645224</v>
          </cell>
          <cell r="BW160">
            <v>423303.42290218128</v>
          </cell>
          <cell r="BX160">
            <v>423303.42290218128</v>
          </cell>
          <cell r="BY160">
            <v>423303.42290218128</v>
          </cell>
          <cell r="BZ160">
            <v>423303.42290218128</v>
          </cell>
          <cell r="CA160">
            <v>431769.4913602249</v>
          </cell>
          <cell r="CB160">
            <v>431769.4913602249</v>
          </cell>
          <cell r="CC160">
            <v>431769.4913602249</v>
          </cell>
          <cell r="CD160">
            <v>431769.4913602249</v>
          </cell>
          <cell r="CE160">
            <v>440404.88118742936</v>
          </cell>
          <cell r="CF160">
            <v>440404.88118742936</v>
          </cell>
          <cell r="CG160">
            <v>440404.88118742936</v>
          </cell>
          <cell r="CH160">
            <v>440404.88118742936</v>
          </cell>
          <cell r="CI160">
            <v>449212.97881117801</v>
          </cell>
          <cell r="CJ160">
            <v>449212.97881117801</v>
          </cell>
          <cell r="CK160">
            <v>0</v>
          </cell>
          <cell r="CL160">
            <v>0</v>
          </cell>
        </row>
        <row r="161">
          <cell r="G161">
            <v>0</v>
          </cell>
          <cell r="H161">
            <v>1064197.5893999999</v>
          </cell>
          <cell r="I161">
            <v>1064197.5893999999</v>
          </cell>
          <cell r="J161">
            <v>1064197.5893999999</v>
          </cell>
          <cell r="K161">
            <v>1085481.541188</v>
          </cell>
          <cell r="L161">
            <v>1085481.541188</v>
          </cell>
          <cell r="M161">
            <v>1085481.541188</v>
          </cell>
          <cell r="N161">
            <v>1085481.541188</v>
          </cell>
          <cell r="O161">
            <v>1107191.1720117601</v>
          </cell>
          <cell r="P161">
            <v>1107191.1720117601</v>
          </cell>
          <cell r="Q161">
            <v>1107191.1720117601</v>
          </cell>
          <cell r="R161">
            <v>1107191.1720117601</v>
          </cell>
          <cell r="S161">
            <v>1129334.9954519952</v>
          </cell>
          <cell r="T161">
            <v>1129334.9954519952</v>
          </cell>
          <cell r="U161">
            <v>1129334.9954519952</v>
          </cell>
          <cell r="V161">
            <v>1129334.9954519952</v>
          </cell>
          <cell r="W161">
            <v>1151921.6953610354</v>
          </cell>
          <cell r="X161">
            <v>1151921.6953610354</v>
          </cell>
          <cell r="Y161">
            <v>1151921.6953610354</v>
          </cell>
          <cell r="Z161">
            <v>1151921.6953610354</v>
          </cell>
          <cell r="AA161">
            <v>1174960.129268256</v>
          </cell>
          <cell r="AB161">
            <v>1174960.129268256</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row>
        <row r="162">
          <cell r="G162">
            <v>0</v>
          </cell>
          <cell r="H162">
            <v>354664.81818181818</v>
          </cell>
          <cell r="I162">
            <v>354664.81818181818</v>
          </cell>
          <cell r="J162">
            <v>354664.81818181818</v>
          </cell>
          <cell r="K162">
            <v>361758.11454545456</v>
          </cell>
          <cell r="L162">
            <v>361758.11454545456</v>
          </cell>
          <cell r="M162">
            <v>361758.11454545456</v>
          </cell>
          <cell r="N162">
            <v>361758.11454545456</v>
          </cell>
          <cell r="O162">
            <v>368993.27683636366</v>
          </cell>
          <cell r="P162">
            <v>368993.27683636366</v>
          </cell>
          <cell r="Q162">
            <v>368993.27683636366</v>
          </cell>
          <cell r="R162">
            <v>368993.27683636366</v>
          </cell>
          <cell r="S162">
            <v>376373.14237309096</v>
          </cell>
          <cell r="T162">
            <v>376373.14237309096</v>
          </cell>
          <cell r="U162">
            <v>376373.14237309096</v>
          </cell>
          <cell r="V162">
            <v>376373.14237309096</v>
          </cell>
          <cell r="W162">
            <v>383900.60522055277</v>
          </cell>
          <cell r="X162">
            <v>383900.60522055277</v>
          </cell>
          <cell r="Y162">
            <v>383900.60522055277</v>
          </cell>
          <cell r="Z162">
            <v>383900.60522055277</v>
          </cell>
          <cell r="AA162">
            <v>391578.61732496379</v>
          </cell>
          <cell r="AB162">
            <v>391578.61732496379</v>
          </cell>
          <cell r="AC162">
            <v>391578.61732496379</v>
          </cell>
          <cell r="AD162">
            <v>391578.61732496379</v>
          </cell>
          <cell r="AE162">
            <v>399410.1896714631</v>
          </cell>
          <cell r="AF162">
            <v>399410.1896714631</v>
          </cell>
          <cell r="AG162">
            <v>399410.1896714631</v>
          </cell>
          <cell r="AH162">
            <v>399410.1896714631</v>
          </cell>
          <cell r="AI162">
            <v>407398.39346489235</v>
          </cell>
          <cell r="AJ162">
            <v>407398.39346489235</v>
          </cell>
          <cell r="AK162">
            <v>407398.39346489235</v>
          </cell>
          <cell r="AL162">
            <v>407398.39346489235</v>
          </cell>
          <cell r="AM162">
            <v>415546.36133419024</v>
          </cell>
          <cell r="AN162">
            <v>415546.36133419024</v>
          </cell>
          <cell r="AO162">
            <v>415546.36133419024</v>
          </cell>
          <cell r="AP162">
            <v>415546.36133419024</v>
          </cell>
          <cell r="AQ162">
            <v>423857.28856087406</v>
          </cell>
          <cell r="AR162">
            <v>423857.28856087406</v>
          </cell>
          <cell r="AS162">
            <v>423857.28856087406</v>
          </cell>
          <cell r="AT162">
            <v>423857.28856087406</v>
          </cell>
          <cell r="AU162">
            <v>432334.43433209154</v>
          </cell>
          <cell r="AV162">
            <v>432334.43433209154</v>
          </cell>
          <cell r="AW162">
            <v>432334.43433209154</v>
          </cell>
          <cell r="AX162">
            <v>432334.43433209154</v>
          </cell>
          <cell r="AY162">
            <v>440981.1230187334</v>
          </cell>
          <cell r="AZ162">
            <v>440981.1230187334</v>
          </cell>
          <cell r="BA162">
            <v>440981.1230187334</v>
          </cell>
          <cell r="BB162">
            <v>440981.1230187334</v>
          </cell>
          <cell r="BC162">
            <v>449800.74547910807</v>
          </cell>
          <cell r="BD162">
            <v>449800.74547910807</v>
          </cell>
          <cell r="BE162">
            <v>449800.74547910807</v>
          </cell>
          <cell r="BF162">
            <v>449800.74547910807</v>
          </cell>
          <cell r="BG162">
            <v>458796.76038869028</v>
          </cell>
          <cell r="BH162">
            <v>458796.76038869028</v>
          </cell>
          <cell r="BI162">
            <v>458796.76038869028</v>
          </cell>
          <cell r="BJ162">
            <v>458796.76038869028</v>
          </cell>
          <cell r="BK162">
            <v>467972.69559646404</v>
          </cell>
          <cell r="BL162">
            <v>467972.69559646404</v>
          </cell>
          <cell r="BM162">
            <v>467972.69559646404</v>
          </cell>
          <cell r="BN162">
            <v>467972.69559646404</v>
          </cell>
          <cell r="BO162">
            <v>477332.14950839337</v>
          </cell>
          <cell r="BP162">
            <v>477332.14950839337</v>
          </cell>
          <cell r="BQ162">
            <v>477332.14950839337</v>
          </cell>
          <cell r="BR162">
            <v>477332.14950839337</v>
          </cell>
          <cell r="BS162">
            <v>486878.79249856126</v>
          </cell>
          <cell r="BT162">
            <v>486878.79249856126</v>
          </cell>
          <cell r="BU162">
            <v>486878.79249856126</v>
          </cell>
          <cell r="BV162">
            <v>486878.79249856126</v>
          </cell>
          <cell r="BW162">
            <v>496616.36834853247</v>
          </cell>
          <cell r="BX162">
            <v>496616.36834853247</v>
          </cell>
          <cell r="BY162">
            <v>496616.36834853247</v>
          </cell>
          <cell r="BZ162">
            <v>496616.36834853247</v>
          </cell>
          <cell r="CA162">
            <v>506548.69571550313</v>
          </cell>
          <cell r="CB162">
            <v>506548.69571550313</v>
          </cell>
          <cell r="CC162">
            <v>506548.69571550313</v>
          </cell>
          <cell r="CD162">
            <v>506548.69571550313</v>
          </cell>
          <cell r="CE162">
            <v>516679.66962981323</v>
          </cell>
          <cell r="CF162">
            <v>516679.66962981323</v>
          </cell>
          <cell r="CG162">
            <v>516679.66962981323</v>
          </cell>
          <cell r="CH162">
            <v>516679.66962981323</v>
          </cell>
          <cell r="CI162">
            <v>527013.26302240952</v>
          </cell>
          <cell r="CJ162">
            <v>527013.26302240952</v>
          </cell>
          <cell r="CK162">
            <v>0</v>
          </cell>
          <cell r="CL162">
            <v>0</v>
          </cell>
        </row>
        <row r="163">
          <cell r="G163">
            <v>0</v>
          </cell>
          <cell r="H163">
            <v>163894.53330000007</v>
          </cell>
          <cell r="I163">
            <v>163894.53330000007</v>
          </cell>
          <cell r="J163">
            <v>163894.53330000007</v>
          </cell>
          <cell r="K163">
            <v>167172.423966</v>
          </cell>
          <cell r="L163">
            <v>167172.423966</v>
          </cell>
          <cell r="M163">
            <v>167172.423966</v>
          </cell>
          <cell r="N163">
            <v>167172.423966</v>
          </cell>
          <cell r="O163">
            <v>170515.87244532004</v>
          </cell>
          <cell r="P163">
            <v>170515.87244532004</v>
          </cell>
          <cell r="Q163">
            <v>170515.87244532004</v>
          </cell>
          <cell r="R163">
            <v>170515.87244532004</v>
          </cell>
          <cell r="S163">
            <v>173926.18989422644</v>
          </cell>
          <cell r="T163">
            <v>173926.18989422644</v>
          </cell>
          <cell r="U163">
            <v>173926.18989422644</v>
          </cell>
          <cell r="V163">
            <v>173926.18989422644</v>
          </cell>
          <cell r="W163">
            <v>177404.71369211096</v>
          </cell>
          <cell r="X163">
            <v>177404.71369211096</v>
          </cell>
          <cell r="Y163">
            <v>177404.71369211096</v>
          </cell>
          <cell r="Z163">
            <v>177404.71369211096</v>
          </cell>
          <cell r="AA163">
            <v>180952.80796595319</v>
          </cell>
          <cell r="AB163">
            <v>180952.80796595319</v>
          </cell>
          <cell r="AC163">
            <v>180952.80796595319</v>
          </cell>
          <cell r="AD163">
            <v>180952.80796595319</v>
          </cell>
          <cell r="AE163">
            <v>184571.86412527223</v>
          </cell>
          <cell r="AF163">
            <v>184571.86412527223</v>
          </cell>
          <cell r="AG163">
            <v>184571.86412527223</v>
          </cell>
          <cell r="AH163">
            <v>184571.86412527223</v>
          </cell>
          <cell r="AI163">
            <v>188263.3014077777</v>
          </cell>
          <cell r="AJ163">
            <v>188263.3014077777</v>
          </cell>
          <cell r="AK163">
            <v>188263.3014077777</v>
          </cell>
          <cell r="AL163">
            <v>188263.3014077777</v>
          </cell>
          <cell r="AM163">
            <v>192028.56743593331</v>
          </cell>
          <cell r="AN163">
            <v>192028.56743593331</v>
          </cell>
          <cell r="AO163">
            <v>192028.56743593331</v>
          </cell>
          <cell r="AP163">
            <v>192028.56743593331</v>
          </cell>
          <cell r="AQ163">
            <v>195869.13878465194</v>
          </cell>
          <cell r="AR163">
            <v>195869.13878465194</v>
          </cell>
          <cell r="AS163">
            <v>195869.13878465194</v>
          </cell>
          <cell r="AT163">
            <v>195869.13878465194</v>
          </cell>
          <cell r="AU163">
            <v>199786.52156034496</v>
          </cell>
          <cell r="AV163">
            <v>199786.52156034496</v>
          </cell>
          <cell r="AW163">
            <v>199786.52156034496</v>
          </cell>
          <cell r="AX163">
            <v>199786.52156034496</v>
          </cell>
          <cell r="AY163">
            <v>203782.25199155189</v>
          </cell>
          <cell r="AZ163">
            <v>203782.25199155189</v>
          </cell>
          <cell r="BA163">
            <v>203782.25199155189</v>
          </cell>
          <cell r="BB163">
            <v>203782.25199155189</v>
          </cell>
          <cell r="BC163">
            <v>207857.89703138286</v>
          </cell>
          <cell r="BD163">
            <v>207857.89703138286</v>
          </cell>
          <cell r="BE163">
            <v>207857.89703138286</v>
          </cell>
          <cell r="BF163">
            <v>207857.89703138286</v>
          </cell>
          <cell r="BG163">
            <v>212015.05497201058</v>
          </cell>
          <cell r="BH163">
            <v>212015.05497201058</v>
          </cell>
          <cell r="BI163">
            <v>212015.05497201058</v>
          </cell>
          <cell r="BJ163">
            <v>212015.05497201058</v>
          </cell>
          <cell r="BK163">
            <v>216255.35607145081</v>
          </cell>
          <cell r="BL163">
            <v>216255.35607145081</v>
          </cell>
          <cell r="BM163">
            <v>216255.35607145081</v>
          </cell>
          <cell r="BN163">
            <v>216255.35607145081</v>
          </cell>
          <cell r="BO163">
            <v>220580.4631928798</v>
          </cell>
          <cell r="BP163">
            <v>220580.4631928798</v>
          </cell>
          <cell r="BQ163">
            <v>220580.4631928798</v>
          </cell>
          <cell r="BR163">
            <v>220580.4631928798</v>
          </cell>
          <cell r="BS163">
            <v>224992.0724567374</v>
          </cell>
          <cell r="BT163">
            <v>224992.0724567374</v>
          </cell>
          <cell r="BU163">
            <v>224992.0724567374</v>
          </cell>
          <cell r="BV163">
            <v>224992.0724567374</v>
          </cell>
          <cell r="BW163">
            <v>229491.91390587212</v>
          </cell>
          <cell r="BX163">
            <v>229491.91390587212</v>
          </cell>
          <cell r="BY163">
            <v>229491.91390587212</v>
          </cell>
          <cell r="BZ163">
            <v>229491.91390587212</v>
          </cell>
          <cell r="CA163">
            <v>234081.75218398956</v>
          </cell>
          <cell r="CB163">
            <v>234081.75218398956</v>
          </cell>
          <cell r="CC163">
            <v>234081.75218398956</v>
          </cell>
          <cell r="CD163">
            <v>234081.75218398956</v>
          </cell>
          <cell r="CE163">
            <v>238763.38722766942</v>
          </cell>
          <cell r="CF163">
            <v>238763.38722766942</v>
          </cell>
          <cell r="CG163">
            <v>238763.38722766942</v>
          </cell>
          <cell r="CH163">
            <v>238763.38722766942</v>
          </cell>
          <cell r="CI163">
            <v>243538.65497222281</v>
          </cell>
          <cell r="CJ163">
            <v>243538.65497222281</v>
          </cell>
          <cell r="CK163">
            <v>0</v>
          </cell>
          <cell r="CL163">
            <v>0</v>
          </cell>
        </row>
        <row r="164">
          <cell r="G164">
            <v>0</v>
          </cell>
          <cell r="H164">
            <v>202114.12200000003</v>
          </cell>
          <cell r="I164">
            <v>202114.12200000003</v>
          </cell>
          <cell r="J164">
            <v>202114.12200000003</v>
          </cell>
          <cell r="K164">
            <v>206156.40444000004</v>
          </cell>
          <cell r="L164">
            <v>206156.40444000004</v>
          </cell>
          <cell r="M164">
            <v>206156.40444000004</v>
          </cell>
          <cell r="N164">
            <v>206156.40444000004</v>
          </cell>
          <cell r="O164">
            <v>210279.53252880005</v>
          </cell>
          <cell r="P164">
            <v>210279.53252880005</v>
          </cell>
          <cell r="Q164">
            <v>210279.53252880005</v>
          </cell>
          <cell r="R164">
            <v>210279.53252880005</v>
          </cell>
          <cell r="S164">
            <v>214485.12317937601</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row>
        <row r="165">
          <cell r="G165">
            <v>0</v>
          </cell>
          <cell r="H165">
            <v>166494.86228571428</v>
          </cell>
          <cell r="I165">
            <v>166494.86228571428</v>
          </cell>
          <cell r="J165">
            <v>166494.86228571428</v>
          </cell>
          <cell r="K165">
            <v>169824.75953142857</v>
          </cell>
          <cell r="L165">
            <v>169824.75953142857</v>
          </cell>
          <cell r="M165">
            <v>169824.75953142857</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row>
        <row r="166">
          <cell r="G166">
            <v>0</v>
          </cell>
          <cell r="H166">
            <v>133868.625</v>
          </cell>
          <cell r="I166">
            <v>133868.625</v>
          </cell>
          <cell r="J166">
            <v>133868.625</v>
          </cell>
          <cell r="K166">
            <v>136545.9975</v>
          </cell>
          <cell r="L166">
            <v>136545.9975</v>
          </cell>
          <cell r="M166">
            <v>136545.9975</v>
          </cell>
          <cell r="N166">
            <v>136545.9975</v>
          </cell>
          <cell r="O166">
            <v>139276.91745000001</v>
          </cell>
          <cell r="P166">
            <v>139276.91745000001</v>
          </cell>
          <cell r="Q166">
            <v>139276.91745000001</v>
          </cell>
          <cell r="R166">
            <v>139276.91745000001</v>
          </cell>
          <cell r="S166">
            <v>142062.45579900002</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row>
        <row r="167">
          <cell r="G167">
            <v>0</v>
          </cell>
          <cell r="H167">
            <v>444678.97687499999</v>
          </cell>
          <cell r="I167">
            <v>444678.97687499999</v>
          </cell>
          <cell r="J167">
            <v>444678.97687499999</v>
          </cell>
          <cell r="K167">
            <v>453572.55641249998</v>
          </cell>
          <cell r="L167">
            <v>453572.55641249998</v>
          </cell>
          <cell r="M167">
            <v>453572.55641249998</v>
          </cell>
          <cell r="N167">
            <v>453572.55641249998</v>
          </cell>
          <cell r="O167">
            <v>462644.00754074997</v>
          </cell>
          <cell r="P167">
            <v>462644.00754074997</v>
          </cell>
          <cell r="Q167">
            <v>462644.00754074997</v>
          </cell>
          <cell r="R167">
            <v>462644.00754074997</v>
          </cell>
          <cell r="S167">
            <v>471896.88769156497</v>
          </cell>
          <cell r="T167">
            <v>471896.88769156497</v>
          </cell>
          <cell r="U167">
            <v>471896.88769156497</v>
          </cell>
          <cell r="V167">
            <v>471896.88769156497</v>
          </cell>
          <cell r="W167">
            <v>481334.82544539624</v>
          </cell>
          <cell r="X167">
            <v>481334.82544539624</v>
          </cell>
          <cell r="Y167">
            <v>481334.82544539624</v>
          </cell>
          <cell r="Z167">
            <v>481334.82544539624</v>
          </cell>
          <cell r="AA167">
            <v>490961.52195430425</v>
          </cell>
          <cell r="AB167">
            <v>490961.52195430425</v>
          </cell>
          <cell r="AC167">
            <v>490961.52195430425</v>
          </cell>
          <cell r="AD167">
            <v>490961.52195430425</v>
          </cell>
          <cell r="AE167">
            <v>500780.75239339028</v>
          </cell>
          <cell r="AF167">
            <v>500780.75239339028</v>
          </cell>
          <cell r="AG167">
            <v>500780.75239339028</v>
          </cell>
          <cell r="AH167">
            <v>500780.75239339028</v>
          </cell>
          <cell r="AI167">
            <v>510796.36744125816</v>
          </cell>
          <cell r="AJ167">
            <v>510796.36744125816</v>
          </cell>
          <cell r="AK167">
            <v>510796.36744125816</v>
          </cell>
          <cell r="AL167">
            <v>510796.36744125816</v>
          </cell>
          <cell r="AM167">
            <v>521012.29479008331</v>
          </cell>
          <cell r="AN167">
            <v>521012.29479008331</v>
          </cell>
          <cell r="AO167">
            <v>521012.29479008331</v>
          </cell>
          <cell r="AP167">
            <v>521012.29479008331</v>
          </cell>
          <cell r="AQ167">
            <v>531432.540685885</v>
          </cell>
          <cell r="AR167">
            <v>531432.540685885</v>
          </cell>
          <cell r="AS167">
            <v>531432.540685885</v>
          </cell>
          <cell r="AT167">
            <v>531432.540685885</v>
          </cell>
          <cell r="AU167">
            <v>542061.19149960263</v>
          </cell>
          <cell r="AV167">
            <v>542061.19149960263</v>
          </cell>
          <cell r="AW167">
            <v>542061.19149960263</v>
          </cell>
          <cell r="AX167">
            <v>542061.19149960263</v>
          </cell>
          <cell r="AY167">
            <v>552902.41532959475</v>
          </cell>
          <cell r="AZ167">
            <v>552902.41532959475</v>
          </cell>
          <cell r="BA167">
            <v>552902.41532959475</v>
          </cell>
          <cell r="BB167">
            <v>552902.41532959475</v>
          </cell>
          <cell r="BC167">
            <v>563960.46363618667</v>
          </cell>
          <cell r="BD167">
            <v>563960.46363618667</v>
          </cell>
          <cell r="BE167">
            <v>563960.46363618667</v>
          </cell>
          <cell r="BF167">
            <v>563960.46363618667</v>
          </cell>
          <cell r="BG167">
            <v>575239.67290891055</v>
          </cell>
          <cell r="BH167">
            <v>575239.67290891055</v>
          </cell>
          <cell r="BI167">
            <v>575239.67290891055</v>
          </cell>
          <cell r="BJ167">
            <v>575239.67290891055</v>
          </cell>
          <cell r="BK167">
            <v>586744.46636708872</v>
          </cell>
          <cell r="BL167">
            <v>586744.46636708872</v>
          </cell>
          <cell r="BM167">
            <v>586744.46636708872</v>
          </cell>
          <cell r="BN167">
            <v>586744.46636708872</v>
          </cell>
          <cell r="BO167">
            <v>598479.35569443041</v>
          </cell>
          <cell r="BP167">
            <v>598479.35569443041</v>
          </cell>
          <cell r="BQ167">
            <v>598479.35569443041</v>
          </cell>
          <cell r="BR167">
            <v>598479.35569443041</v>
          </cell>
          <cell r="BS167">
            <v>610448.94280831912</v>
          </cell>
          <cell r="BT167">
            <v>610448.94280831912</v>
          </cell>
          <cell r="BU167">
            <v>610448.94280831912</v>
          </cell>
          <cell r="BV167">
            <v>610448.94280831912</v>
          </cell>
          <cell r="BW167">
            <v>622657.92166448548</v>
          </cell>
          <cell r="BX167">
            <v>622657.92166448548</v>
          </cell>
          <cell r="BY167">
            <v>622657.92166448548</v>
          </cell>
          <cell r="BZ167">
            <v>622657.92166448548</v>
          </cell>
          <cell r="CA167">
            <v>635111.08009777521</v>
          </cell>
          <cell r="CB167">
            <v>635111.08009777521</v>
          </cell>
          <cell r="CC167">
            <v>635111.08009777521</v>
          </cell>
          <cell r="CD167">
            <v>635111.08009777521</v>
          </cell>
          <cell r="CE167">
            <v>647813.30169973068</v>
          </cell>
          <cell r="CF167">
            <v>647813.30169973068</v>
          </cell>
          <cell r="CG167">
            <v>647813.30169973068</v>
          </cell>
          <cell r="CH167">
            <v>647813.30169973068</v>
          </cell>
          <cell r="CI167">
            <v>660769.5677337253</v>
          </cell>
          <cell r="CJ167">
            <v>660769.5677337253</v>
          </cell>
          <cell r="CK167">
            <v>0</v>
          </cell>
          <cell r="CL167">
            <v>0</v>
          </cell>
        </row>
        <row r="168">
          <cell r="G168">
            <v>0</v>
          </cell>
          <cell r="H168">
            <v>381796.50297029712</v>
          </cell>
          <cell r="I168">
            <v>381796.50297029712</v>
          </cell>
          <cell r="J168">
            <v>381796.50297029712</v>
          </cell>
          <cell r="K168">
            <v>389432.4330297031</v>
          </cell>
          <cell r="L168">
            <v>389432.4330297031</v>
          </cell>
          <cell r="M168">
            <v>389432.4330297031</v>
          </cell>
          <cell r="N168">
            <v>389432.4330297031</v>
          </cell>
          <cell r="O168">
            <v>397221.08169029711</v>
          </cell>
          <cell r="P168">
            <v>397221.08169029711</v>
          </cell>
          <cell r="Q168">
            <v>397221.08169029711</v>
          </cell>
          <cell r="R168">
            <v>397221.08169029711</v>
          </cell>
          <cell r="S168">
            <v>405165.50332410308</v>
          </cell>
          <cell r="T168">
            <v>405165.50332410308</v>
          </cell>
          <cell r="U168">
            <v>405165.50332410308</v>
          </cell>
          <cell r="V168">
            <v>405165.50332410308</v>
          </cell>
          <cell r="W168">
            <v>413268.81339058513</v>
          </cell>
          <cell r="X168">
            <v>413268.81339058513</v>
          </cell>
          <cell r="Y168">
            <v>413268.81339058513</v>
          </cell>
          <cell r="Z168">
            <v>413268.81339058513</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row>
        <row r="169">
          <cell r="G169">
            <v>0</v>
          </cell>
          <cell r="H169">
            <v>365398.37198019796</v>
          </cell>
          <cell r="I169">
            <v>365398.37198019796</v>
          </cell>
          <cell r="J169">
            <v>365398.37198019796</v>
          </cell>
          <cell r="K169">
            <v>372706.33941980195</v>
          </cell>
          <cell r="L169">
            <v>372706.33941980195</v>
          </cell>
          <cell r="M169">
            <v>372706.33941980195</v>
          </cell>
          <cell r="N169">
            <v>372706.33941980195</v>
          </cell>
          <cell r="O169">
            <v>380160.46620819799</v>
          </cell>
          <cell r="P169">
            <v>380160.46620819799</v>
          </cell>
          <cell r="Q169">
            <v>380160.46620819799</v>
          </cell>
          <cell r="R169">
            <v>380160.46620819799</v>
          </cell>
          <cell r="S169">
            <v>387763.67553236196</v>
          </cell>
          <cell r="T169">
            <v>387763.67553236196</v>
          </cell>
          <cell r="U169">
            <v>387763.67553236196</v>
          </cell>
          <cell r="V169">
            <v>387763.67553236196</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row>
        <row r="170">
          <cell r="G170">
            <v>0</v>
          </cell>
          <cell r="H170">
            <v>159773.72727272729</v>
          </cell>
          <cell r="I170">
            <v>159773.72727272729</v>
          </cell>
          <cell r="J170">
            <v>159773.72727272729</v>
          </cell>
          <cell r="K170">
            <v>162969.20181818184</v>
          </cell>
          <cell r="L170">
            <v>162969.20181818184</v>
          </cell>
          <cell r="M170">
            <v>162969.20181818184</v>
          </cell>
          <cell r="N170">
            <v>162969.20181818184</v>
          </cell>
          <cell r="O170">
            <v>166228.5858545455</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row>
        <row r="171">
          <cell r="G171">
            <v>0</v>
          </cell>
          <cell r="H171">
            <v>222492.72240000003</v>
          </cell>
          <cell r="I171">
            <v>222492.72240000003</v>
          </cell>
          <cell r="J171">
            <v>222492.72240000003</v>
          </cell>
          <cell r="K171">
            <v>226942.57684800003</v>
          </cell>
          <cell r="L171">
            <v>226942.57684800003</v>
          </cell>
          <cell r="M171">
            <v>226942.57684800003</v>
          </cell>
          <cell r="N171">
            <v>226942.57684800003</v>
          </cell>
          <cell r="O171">
            <v>231481.42838496002</v>
          </cell>
          <cell r="P171">
            <v>231481.42838496002</v>
          </cell>
          <cell r="Q171">
            <v>231481.42838496002</v>
          </cell>
          <cell r="R171">
            <v>231481.42838496002</v>
          </cell>
          <cell r="S171">
            <v>236111.05695265922</v>
          </cell>
          <cell r="T171">
            <v>236111.05695265922</v>
          </cell>
          <cell r="U171">
            <v>236111.05695265922</v>
          </cell>
          <cell r="V171">
            <v>236111.05695265922</v>
          </cell>
          <cell r="W171">
            <v>240833.27809171242</v>
          </cell>
          <cell r="X171">
            <v>240833.27809171242</v>
          </cell>
          <cell r="Y171">
            <v>240833.27809171242</v>
          </cell>
          <cell r="Z171">
            <v>240833.27809171242</v>
          </cell>
          <cell r="AA171">
            <v>245649.94365354668</v>
          </cell>
          <cell r="AB171">
            <v>245649.94365354668</v>
          </cell>
          <cell r="AC171">
            <v>245649.94365354668</v>
          </cell>
          <cell r="AD171">
            <v>245649.94365354668</v>
          </cell>
          <cell r="AE171">
            <v>250562.94252661761</v>
          </cell>
          <cell r="AF171">
            <v>250562.94252661761</v>
          </cell>
          <cell r="AG171">
            <v>250562.94252661761</v>
          </cell>
          <cell r="AH171">
            <v>250562.94252661761</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row>
        <row r="172">
          <cell r="G172">
            <v>0</v>
          </cell>
          <cell r="H172">
            <v>362469.12386138609</v>
          </cell>
          <cell r="I172">
            <v>362469.12386138609</v>
          </cell>
          <cell r="J172">
            <v>362469.12386138609</v>
          </cell>
          <cell r="K172">
            <v>369718.50633861381</v>
          </cell>
          <cell r="L172">
            <v>369718.50633861381</v>
          </cell>
          <cell r="M172">
            <v>369718.50633861381</v>
          </cell>
          <cell r="N172">
            <v>369718.50633861381</v>
          </cell>
          <cell r="O172">
            <v>377112.87646538613</v>
          </cell>
          <cell r="P172">
            <v>377112.87646538613</v>
          </cell>
          <cell r="Q172">
            <v>377112.87646538613</v>
          </cell>
          <cell r="R172">
            <v>377112.87646538613</v>
          </cell>
          <cell r="S172">
            <v>384655.13399469387</v>
          </cell>
          <cell r="T172">
            <v>384655.13399469387</v>
          </cell>
          <cell r="U172">
            <v>384655.13399469387</v>
          </cell>
          <cell r="V172">
            <v>384655.13399469387</v>
          </cell>
          <cell r="W172">
            <v>392348.23667458777</v>
          </cell>
          <cell r="X172">
            <v>392348.23667458777</v>
          </cell>
          <cell r="Y172">
            <v>392348.23667458777</v>
          </cell>
          <cell r="Z172">
            <v>392348.23667458777</v>
          </cell>
          <cell r="AA172">
            <v>400195.20140807948</v>
          </cell>
          <cell r="AB172">
            <v>400195.20140807948</v>
          </cell>
          <cell r="AC172">
            <v>400195.20140807948</v>
          </cell>
          <cell r="AD172">
            <v>400195.20140807948</v>
          </cell>
          <cell r="AE172">
            <v>408199.10543624114</v>
          </cell>
          <cell r="AF172">
            <v>408199.10543624114</v>
          </cell>
          <cell r="AG172">
            <v>408199.10543624114</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row>
        <row r="173">
          <cell r="G173">
            <v>0</v>
          </cell>
          <cell r="H173">
            <v>301581.34470000002</v>
          </cell>
          <cell r="I173">
            <v>301581.34470000002</v>
          </cell>
          <cell r="J173">
            <v>301581.34470000002</v>
          </cell>
          <cell r="K173">
            <v>307612.971594</v>
          </cell>
          <cell r="L173">
            <v>307612.971594</v>
          </cell>
          <cell r="M173">
            <v>307612.971594</v>
          </cell>
          <cell r="N173">
            <v>307612.971594</v>
          </cell>
          <cell r="O173">
            <v>313765.23102588003</v>
          </cell>
          <cell r="P173">
            <v>313765.23102588003</v>
          </cell>
          <cell r="Q173">
            <v>313765.23102588003</v>
          </cell>
          <cell r="R173">
            <v>313765.23102588003</v>
          </cell>
          <cell r="S173">
            <v>320040.53564639762</v>
          </cell>
          <cell r="T173">
            <v>320040.53564639762</v>
          </cell>
          <cell r="U173">
            <v>320040.53564639762</v>
          </cell>
          <cell r="V173">
            <v>320040.53564639762</v>
          </cell>
          <cell r="W173">
            <v>326441.34635932557</v>
          </cell>
          <cell r="X173">
            <v>326441.34635932557</v>
          </cell>
          <cell r="Y173">
            <v>326441.34635932557</v>
          </cell>
          <cell r="Z173">
            <v>326441.34635932557</v>
          </cell>
          <cell r="AA173">
            <v>332970.17328651209</v>
          </cell>
          <cell r="AB173">
            <v>332970.17328651209</v>
          </cell>
          <cell r="AC173">
            <v>332970.17328651209</v>
          </cell>
          <cell r="AD173">
            <v>332970.17328651209</v>
          </cell>
          <cell r="AE173">
            <v>339629.57675224234</v>
          </cell>
          <cell r="AF173">
            <v>339629.57675224234</v>
          </cell>
          <cell r="AG173">
            <v>339629.57675224234</v>
          </cell>
          <cell r="AH173">
            <v>339629.57675224234</v>
          </cell>
          <cell r="AI173">
            <v>346422.16828728718</v>
          </cell>
          <cell r="AJ173">
            <v>346422.16828728718</v>
          </cell>
          <cell r="AK173">
            <v>346422.16828728718</v>
          </cell>
          <cell r="AL173">
            <v>346422.16828728718</v>
          </cell>
          <cell r="AM173">
            <v>353350.61165303295</v>
          </cell>
          <cell r="AN173">
            <v>353350.61165303295</v>
          </cell>
          <cell r="AO173">
            <v>353350.61165303295</v>
          </cell>
          <cell r="AP173">
            <v>353350.61165303295</v>
          </cell>
          <cell r="AQ173">
            <v>360417.62388609361</v>
          </cell>
          <cell r="AR173">
            <v>360417.62388609361</v>
          </cell>
          <cell r="AS173">
            <v>360417.62388609361</v>
          </cell>
          <cell r="AT173">
            <v>360417.62388609361</v>
          </cell>
          <cell r="AU173">
            <v>367625.97636381548</v>
          </cell>
          <cell r="AV173">
            <v>367625.97636381548</v>
          </cell>
          <cell r="AW173">
            <v>367625.97636381548</v>
          </cell>
          <cell r="AX173">
            <v>367625.97636381548</v>
          </cell>
          <cell r="AY173">
            <v>374978.49589109182</v>
          </cell>
          <cell r="AZ173">
            <v>374978.49589109182</v>
          </cell>
          <cell r="BA173">
            <v>374978.49589109182</v>
          </cell>
          <cell r="BB173">
            <v>374978.49589109182</v>
          </cell>
          <cell r="BC173">
            <v>382478.06580891367</v>
          </cell>
          <cell r="BD173">
            <v>382478.06580891367</v>
          </cell>
          <cell r="BE173">
            <v>382478.06580891367</v>
          </cell>
          <cell r="BF173">
            <v>382478.06580891367</v>
          </cell>
          <cell r="BG173">
            <v>390127.62712509197</v>
          </cell>
          <cell r="BH173">
            <v>390127.62712509197</v>
          </cell>
          <cell r="BI173">
            <v>390127.62712509197</v>
          </cell>
          <cell r="BJ173">
            <v>390127.62712509197</v>
          </cell>
          <cell r="BK173">
            <v>397930.17966759379</v>
          </cell>
          <cell r="BL173">
            <v>397930.17966759379</v>
          </cell>
          <cell r="BM173">
            <v>397930.17966759379</v>
          </cell>
          <cell r="BN173">
            <v>397930.17966759379</v>
          </cell>
          <cell r="BO173">
            <v>405888.7832609457</v>
          </cell>
          <cell r="BP173">
            <v>405888.7832609457</v>
          </cell>
          <cell r="BQ173">
            <v>405888.7832609457</v>
          </cell>
          <cell r="BR173">
            <v>405888.7832609457</v>
          </cell>
          <cell r="BS173">
            <v>414006.55892616464</v>
          </cell>
          <cell r="BT173">
            <v>414006.55892616464</v>
          </cell>
          <cell r="BU173">
            <v>414006.55892616464</v>
          </cell>
          <cell r="BV173">
            <v>414006.55892616464</v>
          </cell>
          <cell r="BW173">
            <v>422286.69010468794</v>
          </cell>
          <cell r="BX173">
            <v>422286.69010468794</v>
          </cell>
          <cell r="BY173">
            <v>422286.69010468794</v>
          </cell>
          <cell r="BZ173">
            <v>422286.69010468794</v>
          </cell>
          <cell r="CA173">
            <v>430732.42390678171</v>
          </cell>
          <cell r="CB173">
            <v>430732.42390678171</v>
          </cell>
          <cell r="CC173">
            <v>430732.42390678171</v>
          </cell>
          <cell r="CD173">
            <v>430732.42390678171</v>
          </cell>
          <cell r="CE173">
            <v>439347.07238491735</v>
          </cell>
          <cell r="CF173">
            <v>439347.07238491735</v>
          </cell>
          <cell r="CG173">
            <v>439347.07238491735</v>
          </cell>
          <cell r="CH173">
            <v>439347.07238491735</v>
          </cell>
          <cell r="CI173">
            <v>448134.01383261569</v>
          </cell>
          <cell r="CJ173">
            <v>448134.01383261569</v>
          </cell>
          <cell r="CK173">
            <v>0</v>
          </cell>
          <cell r="CL173">
            <v>0</v>
          </cell>
        </row>
        <row r="174">
          <cell r="G174">
            <v>0</v>
          </cell>
          <cell r="H174">
            <v>523767.87839999981</v>
          </cell>
          <cell r="I174">
            <v>523767.87839999981</v>
          </cell>
          <cell r="J174">
            <v>523767.87839999981</v>
          </cell>
          <cell r="K174">
            <v>534243.23596799991</v>
          </cell>
          <cell r="L174">
            <v>534243.23596799991</v>
          </cell>
          <cell r="M174">
            <v>534243.23596799991</v>
          </cell>
          <cell r="N174">
            <v>534243.23596799991</v>
          </cell>
          <cell r="O174">
            <v>544928.10068736004</v>
          </cell>
          <cell r="P174">
            <v>544928.10068736004</v>
          </cell>
          <cell r="Q174">
            <v>544928.10068736004</v>
          </cell>
          <cell r="R174">
            <v>544928.10068736004</v>
          </cell>
          <cell r="S174">
            <v>555826.6627011071</v>
          </cell>
          <cell r="T174">
            <v>555826.6627011071</v>
          </cell>
          <cell r="U174">
            <v>555826.6627011071</v>
          </cell>
          <cell r="V174">
            <v>555826.6627011071</v>
          </cell>
          <cell r="W174">
            <v>566943.19595512957</v>
          </cell>
          <cell r="X174">
            <v>566943.19595512957</v>
          </cell>
          <cell r="Y174">
            <v>566943.19595512957</v>
          </cell>
          <cell r="Z174">
            <v>566943.19595512957</v>
          </cell>
          <cell r="AA174">
            <v>578282.05987423193</v>
          </cell>
          <cell r="AB174">
            <v>578282.05987423193</v>
          </cell>
          <cell r="AC174">
            <v>578282.05987423193</v>
          </cell>
          <cell r="AD174">
            <v>578282.05987423193</v>
          </cell>
          <cell r="AE174">
            <v>589847.70107171673</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row>
        <row r="175">
          <cell r="G175">
            <v>0</v>
          </cell>
          <cell r="H175">
            <v>99886.815000000002</v>
          </cell>
          <cell r="I175">
            <v>99886.815000000002</v>
          </cell>
          <cell r="J175">
            <v>99886.815000000002</v>
          </cell>
          <cell r="K175">
            <v>101884.55130000001</v>
          </cell>
          <cell r="L175">
            <v>101884.55130000001</v>
          </cell>
          <cell r="M175">
            <v>101884.55130000001</v>
          </cell>
          <cell r="N175">
            <v>101884.55130000001</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row>
      </sheetData>
      <sheetData sheetId="14"/>
      <sheetData sheetId="15">
        <row r="17">
          <cell r="G17">
            <v>-45583000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row>
        <row r="18">
          <cell r="G18">
            <v>-6329000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row>
        <row r="19">
          <cell r="G19">
            <v>-19686000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row>
        <row r="20">
          <cell r="G20">
            <v>-30489000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row>
        <row r="21">
          <cell r="G21">
            <v>-11243000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row>
        <row r="22">
          <cell r="G22">
            <v>-15386000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row>
        <row r="23">
          <cell r="G23">
            <v>-25040000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row>
        <row r="24">
          <cell r="G24">
            <v>-20326000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row>
        <row r="25">
          <cell r="G25">
            <v>-13751000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row>
        <row r="26">
          <cell r="G26">
            <v>-13500000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row>
        <row r="27">
          <cell r="G27">
            <v>-23200000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row>
        <row r="28">
          <cell r="G28">
            <v>-16590000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row>
        <row r="29">
          <cell r="G29">
            <v>-52254000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row>
        <row r="30">
          <cell r="G30">
            <v>-18247000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row>
        <row r="31">
          <cell r="G31">
            <v>-13860000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row>
        <row r="32">
          <cell r="G32">
            <v>-20205000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row>
        <row r="33">
          <cell r="G33">
            <v>-7676000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row>
        <row r="34">
          <cell r="G34">
            <v>-13073000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row>
        <row r="35">
          <cell r="G35">
            <v>-20470000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row>
        <row r="36">
          <cell r="G36">
            <v>-17317000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row>
        <row r="37">
          <cell r="G37">
            <v>-15066000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row>
        <row r="38">
          <cell r="G38">
            <v>-6441000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row>
        <row r="39">
          <cell r="G39">
            <v>-11147000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row>
        <row r="40">
          <cell r="G40">
            <v>-19200000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row>
        <row r="41">
          <cell r="G41">
            <v>-14409000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row>
        <row r="42">
          <cell r="G42">
            <v>-21000000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row>
        <row r="43">
          <cell r="G43">
            <v>-6040000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row>
        <row r="83">
          <cell r="G83">
            <v>-18.666666666666668</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row>
        <row r="84">
          <cell r="G84">
            <v>-18.666666666666668</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row>
        <row r="85">
          <cell r="G85">
            <v>-18.666666666666668</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row>
        <row r="86">
          <cell r="G86">
            <v>-18.666666666666668</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row>
        <row r="87">
          <cell r="G87">
            <v>-18.666666666666668</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row>
        <row r="88">
          <cell r="G88">
            <v>-18.666666666666668</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row>
        <row r="89">
          <cell r="G89">
            <v>-18.666666666666668</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row>
        <row r="90">
          <cell r="G90">
            <v>-18.666666666666668</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row>
        <row r="91">
          <cell r="G91">
            <v>-18.666666666666668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row>
        <row r="92">
          <cell r="G92">
            <v>-18.666666666666668</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row>
        <row r="93">
          <cell r="G93">
            <v>-18.666666666666668</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row>
        <row r="94">
          <cell r="G94">
            <v>-18.666666666666668</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row>
        <row r="95">
          <cell r="G95">
            <v>-18.666666666666668</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row>
        <row r="96">
          <cell r="G96">
            <v>-18.666666666666668</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row>
        <row r="97">
          <cell r="G97">
            <v>-18.666666666666668</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row>
        <row r="98">
          <cell r="G98">
            <v>-18.666666666666668</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row>
        <row r="99">
          <cell r="G99">
            <v>-18.666666666666668</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row>
        <row r="100">
          <cell r="G100">
            <v>-18.666666666666668</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row>
        <row r="101">
          <cell r="G101">
            <v>-18.666666666666668</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row>
        <row r="102">
          <cell r="G102">
            <v>-18.666666666666668</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row>
        <row r="103">
          <cell r="G103">
            <v>-18.666666666666668</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row>
        <row r="104">
          <cell r="G104">
            <v>-18.666666666666668</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row>
        <row r="105">
          <cell r="G105">
            <v>-18.666666666666668</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row>
        <row r="106">
          <cell r="G106">
            <v>-18.666666666666668</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row>
        <row r="107">
          <cell r="G107">
            <v>-18.666666666666668</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row>
        <row r="108">
          <cell r="G108">
            <v>-18.666666666666668</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row>
        <row r="109">
          <cell r="G109">
            <v>-18.666666666666668</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row>
        <row r="149">
          <cell r="G149">
            <v>-68374.5</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row>
        <row r="150">
          <cell r="G150">
            <v>-9493.5</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row>
        <row r="151">
          <cell r="G151">
            <v>-29529</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row>
        <row r="152">
          <cell r="G152">
            <v>-45733.5</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row>
        <row r="153">
          <cell r="G153">
            <v>-16864.5</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row>
        <row r="154">
          <cell r="G154">
            <v>-23079</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row>
        <row r="155">
          <cell r="G155">
            <v>-37560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row>
        <row r="156">
          <cell r="G156">
            <v>-30489</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row>
        <row r="157">
          <cell r="G157">
            <v>-20626.5</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row>
        <row r="158">
          <cell r="G158">
            <v>-20250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row>
        <row r="159">
          <cell r="G159">
            <v>-34800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row>
        <row r="160">
          <cell r="G160">
            <v>-24885</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row>
        <row r="161">
          <cell r="G161">
            <v>-78381</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row>
        <row r="162">
          <cell r="G162">
            <v>-27370.5</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row>
        <row r="163">
          <cell r="G163">
            <v>-20790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row>
        <row r="164">
          <cell r="G164">
            <v>-30307.5</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row>
        <row r="165">
          <cell r="G165">
            <v>-11514</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row>
        <row r="166">
          <cell r="G166">
            <v>-19609.5</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row>
        <row r="167">
          <cell r="G167">
            <v>-30705</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row>
        <row r="168">
          <cell r="G168">
            <v>-25975.5</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row>
        <row r="169">
          <cell r="G169">
            <v>-22599</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row>
        <row r="170">
          <cell r="G170">
            <v>-9661.5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row>
        <row r="171">
          <cell r="G171">
            <v>-16720.5</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row>
        <row r="172">
          <cell r="G172">
            <v>-28800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row>
        <row r="173">
          <cell r="G173">
            <v>-21613.5</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row>
        <row r="174">
          <cell r="G174">
            <v>-31500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row>
        <row r="175">
          <cell r="G175">
            <v>-9060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row>
        <row r="215">
          <cell r="G215">
            <v>-68374.5</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row>
        <row r="216">
          <cell r="G216">
            <v>-9493.5</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row>
        <row r="217">
          <cell r="G217">
            <v>-29529</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row>
        <row r="218">
          <cell r="G218">
            <v>-45733.5</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row>
        <row r="219">
          <cell r="G219">
            <v>-16864.5</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row>
        <row r="220">
          <cell r="G220">
            <v>-23079</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row>
        <row r="221">
          <cell r="G221">
            <v>-37560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row>
        <row r="222">
          <cell r="G222">
            <v>-30489</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row>
        <row r="223">
          <cell r="G223">
            <v>-20626.5</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row>
        <row r="224">
          <cell r="G224">
            <v>-20250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row>
        <row r="225">
          <cell r="G225">
            <v>-34800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row>
        <row r="226">
          <cell r="G226">
            <v>-24885</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row>
        <row r="227">
          <cell r="G227">
            <v>-78381</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row>
        <row r="228">
          <cell r="G228">
            <v>-27370.5</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row>
        <row r="229">
          <cell r="G229">
            <v>-20790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row>
        <row r="230">
          <cell r="G230">
            <v>-30307.5</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row>
        <row r="231">
          <cell r="G231">
            <v>-11514</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row>
        <row r="232">
          <cell r="G232">
            <v>-19609.5</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row>
        <row r="233">
          <cell r="G233">
            <v>-30705</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row>
        <row r="234">
          <cell r="G234">
            <v>-25975.5</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row>
        <row r="235">
          <cell r="G235">
            <v>-22599</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row>
        <row r="236">
          <cell r="G236">
            <v>-9661.5</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row>
        <row r="237">
          <cell r="G237">
            <v>-16720.5</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row>
        <row r="238">
          <cell r="G238">
            <v>-28800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row>
        <row r="239">
          <cell r="G239">
            <v>-21613.5</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row>
        <row r="240">
          <cell r="G240">
            <v>-31500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row>
        <row r="241">
          <cell r="G241">
            <v>-9060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row>
        <row r="281">
          <cell r="G281">
            <v>-136749</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row>
        <row r="282">
          <cell r="G282">
            <v>-18987</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row>
        <row r="283">
          <cell r="G283">
            <v>-59058</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row>
        <row r="284">
          <cell r="G284">
            <v>-91467</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row>
        <row r="285">
          <cell r="G285">
            <v>-33729</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row>
        <row r="286">
          <cell r="G286">
            <v>-46158</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row>
        <row r="287">
          <cell r="G287">
            <v>-75120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row>
        <row r="288">
          <cell r="G288">
            <v>-60978</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row>
        <row r="289">
          <cell r="G289">
            <v>-41253</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row>
        <row r="290">
          <cell r="G290">
            <v>-40500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row>
        <row r="291">
          <cell r="G291">
            <v>-69600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row>
        <row r="292">
          <cell r="G292">
            <v>-49770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row>
        <row r="293">
          <cell r="G293">
            <v>-156762</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row>
        <row r="294">
          <cell r="G294">
            <v>-54741</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row>
        <row r="295">
          <cell r="G295">
            <v>-41580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row>
        <row r="296">
          <cell r="G296">
            <v>-60615</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row>
        <row r="297">
          <cell r="G297">
            <v>-23028</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row>
        <row r="298">
          <cell r="G298">
            <v>-39219</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row>
        <row r="299">
          <cell r="G299">
            <v>-61410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row>
        <row r="300">
          <cell r="G300">
            <v>-51951</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row>
        <row r="301">
          <cell r="G301">
            <v>-45198</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row>
        <row r="302">
          <cell r="G302">
            <v>-19323</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row>
        <row r="303">
          <cell r="G303">
            <v>-33441</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row>
        <row r="304">
          <cell r="G304">
            <v>-57600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row>
        <row r="305">
          <cell r="G305">
            <v>-43227</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row>
        <row r="306">
          <cell r="G306">
            <v>-63000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row>
        <row r="307">
          <cell r="G307">
            <v>-18120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row>
      </sheetData>
      <sheetData sheetId="16">
        <row r="17">
          <cell r="G17">
            <v>0</v>
          </cell>
          <cell r="H17">
            <v>-12546.033750000001</v>
          </cell>
          <cell r="I17">
            <v>-12546.033750000001</v>
          </cell>
          <cell r="J17">
            <v>-12546.033750000001</v>
          </cell>
          <cell r="K17">
            <v>-12796.954425</v>
          </cell>
          <cell r="L17">
            <v>-12796.954425</v>
          </cell>
          <cell r="M17">
            <v>-12796.954425</v>
          </cell>
          <cell r="N17">
            <v>-12796.954425</v>
          </cell>
          <cell r="O17">
            <v>-13052.893513500001</v>
          </cell>
          <cell r="P17">
            <v>-13052.893513500001</v>
          </cell>
          <cell r="Q17">
            <v>-13052.893513500001</v>
          </cell>
          <cell r="R17">
            <v>-13052.893513500001</v>
          </cell>
          <cell r="S17">
            <v>-13313.95138377</v>
          </cell>
          <cell r="T17">
            <v>-13313.95138377</v>
          </cell>
          <cell r="U17">
            <v>-13313.95138377</v>
          </cell>
          <cell r="V17">
            <v>-13313.95138377</v>
          </cell>
          <cell r="W17">
            <v>-13580.2304114454</v>
          </cell>
          <cell r="X17">
            <v>-13580.2304114454</v>
          </cell>
          <cell r="Y17">
            <v>-13580.2304114454</v>
          </cell>
          <cell r="Z17">
            <v>-13580.2304114454</v>
          </cell>
          <cell r="AA17">
            <v>-13851.835019674309</v>
          </cell>
          <cell r="AB17">
            <v>-13851.835019674309</v>
          </cell>
          <cell r="AC17">
            <v>-13851.835019674309</v>
          </cell>
          <cell r="AD17">
            <v>-13851.835019674309</v>
          </cell>
          <cell r="AE17">
            <v>-14128.871720067795</v>
          </cell>
          <cell r="AF17">
            <v>-14128.871720067795</v>
          </cell>
          <cell r="AG17">
            <v>-14128.871720067795</v>
          </cell>
          <cell r="AH17">
            <v>-14128.871720067795</v>
          </cell>
          <cell r="AI17">
            <v>-14411.449154469152</v>
          </cell>
          <cell r="AJ17">
            <v>-14411.449154469152</v>
          </cell>
          <cell r="AK17">
            <v>-14411.449154469152</v>
          </cell>
          <cell r="AL17">
            <v>-14411.449154469152</v>
          </cell>
          <cell r="AM17">
            <v>-14699.678137558536</v>
          </cell>
          <cell r="AN17">
            <v>-14699.678137558536</v>
          </cell>
          <cell r="AO17">
            <v>-14699.678137558536</v>
          </cell>
          <cell r="AP17">
            <v>-14699.678137558536</v>
          </cell>
          <cell r="AQ17">
            <v>-14993.671700309706</v>
          </cell>
          <cell r="AR17">
            <v>-14993.671700309706</v>
          </cell>
          <cell r="AS17">
            <v>-14993.671700309706</v>
          </cell>
          <cell r="AT17">
            <v>-14993.671700309706</v>
          </cell>
          <cell r="AU17">
            <v>-15293.5451343159</v>
          </cell>
          <cell r="AV17">
            <v>-15293.5451343159</v>
          </cell>
          <cell r="AW17">
            <v>-15293.5451343159</v>
          </cell>
          <cell r="AX17">
            <v>-15293.5451343159</v>
          </cell>
          <cell r="AY17">
            <v>-15599.416037002218</v>
          </cell>
          <cell r="AZ17">
            <v>-15599.416037002218</v>
          </cell>
          <cell r="BA17">
            <v>-15599.416037002218</v>
          </cell>
          <cell r="BB17">
            <v>-15599.416037002218</v>
          </cell>
          <cell r="BC17">
            <v>-15911.404357742264</v>
          </cell>
          <cell r="BD17">
            <v>-15911.404357742264</v>
          </cell>
          <cell r="BE17">
            <v>-15911.404357742264</v>
          </cell>
          <cell r="BF17">
            <v>-15911.404357742264</v>
          </cell>
          <cell r="BG17">
            <v>-16229.632444897106</v>
          </cell>
          <cell r="BH17">
            <v>-16229.632444897106</v>
          </cell>
          <cell r="BI17">
            <v>-16229.632444897106</v>
          </cell>
          <cell r="BJ17">
            <v>-16229.632444897106</v>
          </cell>
          <cell r="BK17">
            <v>-16554.225093795052</v>
          </cell>
          <cell r="BL17">
            <v>-16554.225093795052</v>
          </cell>
          <cell r="BM17">
            <v>-16554.225093795052</v>
          </cell>
          <cell r="BN17">
            <v>-16554.225093795052</v>
          </cell>
          <cell r="BO17">
            <v>-16885.309595670951</v>
          </cell>
          <cell r="BP17">
            <v>-16885.309595670951</v>
          </cell>
          <cell r="BQ17">
            <v>-16885.309595670951</v>
          </cell>
          <cell r="BR17">
            <v>-16885.309595670951</v>
          </cell>
          <cell r="BS17">
            <v>-17223.015787584372</v>
          </cell>
          <cell r="BT17">
            <v>-17223.015787584372</v>
          </cell>
          <cell r="BU17">
            <v>-17223.015787584372</v>
          </cell>
          <cell r="BV17">
            <v>-17223.015787584372</v>
          </cell>
          <cell r="BW17">
            <v>-17567.476103336059</v>
          </cell>
          <cell r="BX17">
            <v>-17567.476103336059</v>
          </cell>
          <cell r="BY17">
            <v>-17567.476103336059</v>
          </cell>
          <cell r="BZ17">
            <v>-17567.476103336059</v>
          </cell>
          <cell r="CA17">
            <v>-17918.825625402784</v>
          </cell>
          <cell r="CB17">
            <v>-17918.825625402784</v>
          </cell>
          <cell r="CC17">
            <v>-17918.825625402784</v>
          </cell>
          <cell r="CD17">
            <v>-17918.825625402784</v>
          </cell>
          <cell r="CE17">
            <v>-18277.202137910837</v>
          </cell>
          <cell r="CF17">
            <v>-18277.202137910837</v>
          </cell>
          <cell r="CG17">
            <v>-18277.202137910837</v>
          </cell>
          <cell r="CH17">
            <v>-18277.202137910837</v>
          </cell>
          <cell r="CI17">
            <v>-18642.746180669055</v>
          </cell>
          <cell r="CJ17">
            <v>0</v>
          </cell>
          <cell r="CK17">
            <v>0</v>
          </cell>
          <cell r="CL17">
            <v>0</v>
          </cell>
        </row>
        <row r="18">
          <cell r="G18">
            <v>0</v>
          </cell>
          <cell r="H18">
            <v>-7599.4224999999997</v>
          </cell>
          <cell r="I18">
            <v>-7599.4224999999997</v>
          </cell>
          <cell r="J18">
            <v>-7599.4224999999997</v>
          </cell>
          <cell r="K18">
            <v>-7751.4109499999995</v>
          </cell>
          <cell r="L18">
            <v>-7751.4109499999995</v>
          </cell>
          <cell r="M18">
            <v>-7751.4109499999995</v>
          </cell>
          <cell r="N18">
            <v>-7751.4109499999995</v>
          </cell>
          <cell r="O18">
            <v>-7906.4391689999993</v>
          </cell>
          <cell r="P18">
            <v>-7906.4391689999993</v>
          </cell>
          <cell r="Q18">
            <v>-7906.4391689999993</v>
          </cell>
          <cell r="R18">
            <v>-7906.4391689999993</v>
          </cell>
          <cell r="S18">
            <v>-8064.567952379999</v>
          </cell>
          <cell r="T18">
            <v>-8064.567952379999</v>
          </cell>
          <cell r="U18">
            <v>-8064.567952379999</v>
          </cell>
          <cell r="V18">
            <v>-8064.567952379999</v>
          </cell>
          <cell r="W18">
            <v>-8225.8593114275991</v>
          </cell>
          <cell r="X18">
            <v>-8225.8593114275991</v>
          </cell>
          <cell r="Y18">
            <v>-8225.8593114275991</v>
          </cell>
          <cell r="Z18">
            <v>-8225.8593114275991</v>
          </cell>
          <cell r="AA18">
            <v>-8390.3764976561524</v>
          </cell>
          <cell r="AB18">
            <v>-8390.3764976561524</v>
          </cell>
          <cell r="AC18">
            <v>-8390.3764976561524</v>
          </cell>
          <cell r="AD18">
            <v>-8390.3764976561524</v>
          </cell>
          <cell r="AE18">
            <v>-8558.1840276092753</v>
          </cell>
          <cell r="AF18">
            <v>-8558.1840276092753</v>
          </cell>
          <cell r="AG18">
            <v>-8558.1840276092753</v>
          </cell>
          <cell r="AH18">
            <v>-8558.1840276092753</v>
          </cell>
          <cell r="AI18">
            <v>-8729.3477081614601</v>
          </cell>
          <cell r="AJ18">
            <v>-8729.3477081614601</v>
          </cell>
          <cell r="AK18">
            <v>-8729.3477081614601</v>
          </cell>
          <cell r="AL18">
            <v>-8729.3477081614601</v>
          </cell>
          <cell r="AM18">
            <v>-8903.9346623246911</v>
          </cell>
          <cell r="AN18">
            <v>-8903.9346623246911</v>
          </cell>
          <cell r="AO18">
            <v>-8903.9346623246911</v>
          </cell>
          <cell r="AP18">
            <v>-8903.9346623246911</v>
          </cell>
          <cell r="AQ18">
            <v>-9082.0133555711836</v>
          </cell>
          <cell r="AR18">
            <v>-9082.0133555711836</v>
          </cell>
          <cell r="AS18">
            <v>-9082.0133555711836</v>
          </cell>
          <cell r="AT18">
            <v>-9082.0133555711836</v>
          </cell>
          <cell r="AU18">
            <v>-9263.6536226826083</v>
          </cell>
          <cell r="AV18">
            <v>-9263.6536226826083</v>
          </cell>
          <cell r="AW18">
            <v>-9263.6536226826083</v>
          </cell>
          <cell r="AX18">
            <v>-9263.6536226826083</v>
          </cell>
          <cell r="AY18">
            <v>-9448.9266951362606</v>
          </cell>
          <cell r="AZ18">
            <v>-9448.9266951362606</v>
          </cell>
          <cell r="BA18">
            <v>-9448.9266951362606</v>
          </cell>
          <cell r="BB18">
            <v>-9448.9266951362606</v>
          </cell>
          <cell r="BC18">
            <v>-9637.9052290389845</v>
          </cell>
          <cell r="BD18">
            <v>-9637.9052290389845</v>
          </cell>
          <cell r="BE18">
            <v>-9637.9052290389845</v>
          </cell>
          <cell r="BF18">
            <v>-9637.9052290389845</v>
          </cell>
          <cell r="BG18">
            <v>-9830.6633336197647</v>
          </cell>
          <cell r="BH18">
            <v>-9830.6633336197647</v>
          </cell>
          <cell r="BI18">
            <v>-9830.6633336197647</v>
          </cell>
          <cell r="BJ18">
            <v>-9830.6633336197647</v>
          </cell>
          <cell r="BK18">
            <v>-10027.276600292162</v>
          </cell>
          <cell r="BL18">
            <v>-10027.276600292162</v>
          </cell>
          <cell r="BM18">
            <v>-10027.276600292162</v>
          </cell>
          <cell r="BN18">
            <v>-10027.276600292162</v>
          </cell>
          <cell r="BO18">
            <v>-10227.822132298004</v>
          </cell>
          <cell r="BP18">
            <v>-10227.822132298004</v>
          </cell>
          <cell r="BQ18">
            <v>-10227.822132298004</v>
          </cell>
          <cell r="BR18">
            <v>-10227.822132298004</v>
          </cell>
          <cell r="BS18">
            <v>-10432.378574943965</v>
          </cell>
          <cell r="BT18">
            <v>-10432.378574943965</v>
          </cell>
          <cell r="BU18">
            <v>-10432.378574943965</v>
          </cell>
          <cell r="BV18">
            <v>-10432.378574943965</v>
          </cell>
          <cell r="BW18">
            <v>-10641.026146442844</v>
          </cell>
          <cell r="BX18">
            <v>-10641.026146442844</v>
          </cell>
          <cell r="BY18">
            <v>-10641.026146442844</v>
          </cell>
          <cell r="BZ18">
            <v>-10641.026146442844</v>
          </cell>
          <cell r="CA18">
            <v>-10853.846669371702</v>
          </cell>
          <cell r="CB18">
            <v>-10853.846669371702</v>
          </cell>
          <cell r="CC18">
            <v>-10853.846669371702</v>
          </cell>
          <cell r="CD18">
            <v>-10853.846669371702</v>
          </cell>
          <cell r="CE18">
            <v>-11070.923602759136</v>
          </cell>
          <cell r="CF18">
            <v>-11070.923602759136</v>
          </cell>
          <cell r="CG18">
            <v>-11070.923602759136</v>
          </cell>
          <cell r="CH18">
            <v>-11070.923602759136</v>
          </cell>
          <cell r="CI18">
            <v>-11292.34207481432</v>
          </cell>
          <cell r="CJ18">
            <v>0</v>
          </cell>
          <cell r="CK18">
            <v>0</v>
          </cell>
          <cell r="CL18">
            <v>0</v>
          </cell>
        </row>
        <row r="19">
          <cell r="G19">
            <v>0</v>
          </cell>
          <cell r="H19">
            <v>-6675.7968750000018</v>
          </cell>
          <cell r="I19">
            <v>-6675.7968750000018</v>
          </cell>
          <cell r="J19">
            <v>-6675.7968750000018</v>
          </cell>
          <cell r="K19">
            <v>-6809.3128125000021</v>
          </cell>
          <cell r="L19">
            <v>-6809.3128125000021</v>
          </cell>
          <cell r="M19">
            <v>-6809.3128125000021</v>
          </cell>
          <cell r="N19">
            <v>-6809.3128125000021</v>
          </cell>
          <cell r="O19">
            <v>-6945.4990687500022</v>
          </cell>
          <cell r="P19">
            <v>-6945.4990687500022</v>
          </cell>
          <cell r="Q19">
            <v>-6945.4990687500022</v>
          </cell>
          <cell r="R19">
            <v>-6945.4990687500022</v>
          </cell>
          <cell r="S19">
            <v>-7084.4090501250012</v>
          </cell>
          <cell r="T19">
            <v>-7084.4090501250012</v>
          </cell>
          <cell r="U19">
            <v>-7084.4090501250012</v>
          </cell>
          <cell r="V19">
            <v>-7084.4090501250012</v>
          </cell>
          <cell r="W19">
            <v>-7226.0972311275018</v>
          </cell>
          <cell r="X19">
            <v>-7226.0972311275018</v>
          </cell>
          <cell r="Y19">
            <v>-7226.0972311275018</v>
          </cell>
          <cell r="Z19">
            <v>-7226.0972311275018</v>
          </cell>
          <cell r="AA19">
            <v>-7370.6191757500519</v>
          </cell>
          <cell r="AB19">
            <v>-7370.6191757500519</v>
          </cell>
          <cell r="AC19">
            <v>-7370.6191757500519</v>
          </cell>
          <cell r="AD19">
            <v>-7370.6191757500519</v>
          </cell>
          <cell r="AE19">
            <v>-7518.0315592650531</v>
          </cell>
          <cell r="AF19">
            <v>-7518.0315592650531</v>
          </cell>
          <cell r="AG19">
            <v>-7518.0315592650531</v>
          </cell>
          <cell r="AH19">
            <v>-7518.0315592650531</v>
          </cell>
          <cell r="AI19">
            <v>-7668.3921904503541</v>
          </cell>
          <cell r="AJ19">
            <v>-7668.3921904503541</v>
          </cell>
          <cell r="AK19">
            <v>-7668.3921904503541</v>
          </cell>
          <cell r="AL19">
            <v>-7668.3921904503541</v>
          </cell>
          <cell r="AM19">
            <v>-7821.7600342593623</v>
          </cell>
          <cell r="AN19">
            <v>-7821.7600342593623</v>
          </cell>
          <cell r="AO19">
            <v>-7821.7600342593623</v>
          </cell>
          <cell r="AP19">
            <v>-7821.7600342593623</v>
          </cell>
          <cell r="AQ19">
            <v>-7978.1952349445492</v>
          </cell>
          <cell r="AR19">
            <v>-7978.1952349445492</v>
          </cell>
          <cell r="AS19">
            <v>-7978.1952349445492</v>
          </cell>
          <cell r="AT19">
            <v>-7978.1952349445492</v>
          </cell>
          <cell r="AU19">
            <v>-8137.7591396434409</v>
          </cell>
          <cell r="AV19">
            <v>-8137.7591396434409</v>
          </cell>
          <cell r="AW19">
            <v>-8137.7591396434409</v>
          </cell>
          <cell r="AX19">
            <v>-8137.7591396434409</v>
          </cell>
          <cell r="AY19">
            <v>-8300.5143224363092</v>
          </cell>
          <cell r="AZ19">
            <v>-8300.5143224363092</v>
          </cell>
          <cell r="BA19">
            <v>-8300.5143224363092</v>
          </cell>
          <cell r="BB19">
            <v>-8300.5143224363092</v>
          </cell>
          <cell r="BC19">
            <v>-8466.5246088850363</v>
          </cell>
          <cell r="BD19">
            <v>-8466.5246088850363</v>
          </cell>
          <cell r="BE19">
            <v>-8466.5246088850363</v>
          </cell>
          <cell r="BF19">
            <v>-8466.5246088850363</v>
          </cell>
          <cell r="BG19">
            <v>-8635.8551010627361</v>
          </cell>
          <cell r="BH19">
            <v>-8635.8551010627361</v>
          </cell>
          <cell r="BI19">
            <v>-8635.8551010627361</v>
          </cell>
          <cell r="BJ19">
            <v>-8635.8551010627361</v>
          </cell>
          <cell r="BK19">
            <v>-8808.5722030839916</v>
          </cell>
          <cell r="BL19">
            <v>-8808.5722030839916</v>
          </cell>
          <cell r="BM19">
            <v>-8808.5722030839916</v>
          </cell>
          <cell r="BN19">
            <v>-8808.5722030839916</v>
          </cell>
          <cell r="BO19">
            <v>-8984.7436471456713</v>
          </cell>
          <cell r="BP19">
            <v>-8984.7436471456713</v>
          </cell>
          <cell r="BQ19">
            <v>-8984.7436471456713</v>
          </cell>
          <cell r="BR19">
            <v>-8984.7436471456713</v>
          </cell>
          <cell r="BS19">
            <v>-9164.4385200885845</v>
          </cell>
          <cell r="BT19">
            <v>-9164.4385200885845</v>
          </cell>
          <cell r="BU19">
            <v>-9164.4385200885845</v>
          </cell>
          <cell r="BV19">
            <v>-9164.4385200885845</v>
          </cell>
          <cell r="BW19">
            <v>-9347.7272904903566</v>
          </cell>
          <cell r="BX19">
            <v>-9347.7272904903566</v>
          </cell>
          <cell r="BY19">
            <v>-9347.7272904903566</v>
          </cell>
          <cell r="BZ19">
            <v>-9347.7272904903566</v>
          </cell>
          <cell r="CA19">
            <v>-9534.6818363001639</v>
          </cell>
          <cell r="CB19">
            <v>-9534.6818363001639</v>
          </cell>
          <cell r="CC19">
            <v>-9534.6818363001639</v>
          </cell>
          <cell r="CD19">
            <v>-9534.6818363001639</v>
          </cell>
          <cell r="CE19">
            <v>-9725.375473026168</v>
          </cell>
          <cell r="CF19">
            <v>-9725.375473026168</v>
          </cell>
          <cell r="CG19">
            <v>-9725.375473026168</v>
          </cell>
          <cell r="CH19">
            <v>-9725.375473026168</v>
          </cell>
          <cell r="CI19">
            <v>-9919.8829824866916</v>
          </cell>
          <cell r="CJ19">
            <v>0</v>
          </cell>
          <cell r="CK19">
            <v>0</v>
          </cell>
          <cell r="CL19">
            <v>0</v>
          </cell>
        </row>
        <row r="20">
          <cell r="G20">
            <v>0</v>
          </cell>
          <cell r="H20">
            <v>-9567.7950000000019</v>
          </cell>
          <cell r="I20">
            <v>-9567.7950000000019</v>
          </cell>
          <cell r="J20">
            <v>-9567.7950000000019</v>
          </cell>
          <cell r="K20">
            <v>-9759.1509000000024</v>
          </cell>
          <cell r="L20">
            <v>-9759.1509000000024</v>
          </cell>
          <cell r="M20">
            <v>-9759.1509000000024</v>
          </cell>
          <cell r="N20">
            <v>-9759.1509000000024</v>
          </cell>
          <cell r="O20">
            <v>-9954.3339180000021</v>
          </cell>
          <cell r="P20">
            <v>-9954.3339180000021</v>
          </cell>
          <cell r="Q20">
            <v>-9954.3339180000021</v>
          </cell>
          <cell r="R20">
            <v>-9954.3339180000021</v>
          </cell>
          <cell r="S20">
            <v>-10153.420596360002</v>
          </cell>
          <cell r="T20">
            <v>-10153.420596360002</v>
          </cell>
          <cell r="U20">
            <v>-10153.420596360002</v>
          </cell>
          <cell r="V20">
            <v>-10153.420596360002</v>
          </cell>
          <cell r="W20">
            <v>-10356.489008287203</v>
          </cell>
          <cell r="X20">
            <v>-10356.489008287203</v>
          </cell>
          <cell r="Y20">
            <v>-10356.489008287203</v>
          </cell>
          <cell r="Z20">
            <v>-10356.489008287203</v>
          </cell>
          <cell r="AA20">
            <v>-10563.618788452946</v>
          </cell>
          <cell r="AB20">
            <v>-10563.618788452946</v>
          </cell>
          <cell r="AC20">
            <v>-10563.618788452946</v>
          </cell>
          <cell r="AD20">
            <v>-10563.618788452946</v>
          </cell>
          <cell r="AE20">
            <v>-10774.891164222006</v>
          </cell>
          <cell r="AF20">
            <v>-10774.891164222006</v>
          </cell>
          <cell r="AG20">
            <v>-10774.891164222006</v>
          </cell>
          <cell r="AH20">
            <v>-10774.891164222006</v>
          </cell>
          <cell r="AI20">
            <v>-10990.388987506445</v>
          </cell>
          <cell r="AJ20">
            <v>-10990.388987506445</v>
          </cell>
          <cell r="AK20">
            <v>-10990.388987506445</v>
          </cell>
          <cell r="AL20">
            <v>-10990.388987506445</v>
          </cell>
          <cell r="AM20">
            <v>-11210.196767256575</v>
          </cell>
          <cell r="AN20">
            <v>-11210.196767256575</v>
          </cell>
          <cell r="AO20">
            <v>-11210.196767256575</v>
          </cell>
          <cell r="AP20">
            <v>-11210.196767256575</v>
          </cell>
          <cell r="AQ20">
            <v>-11434.400702601706</v>
          </cell>
          <cell r="AR20">
            <v>-11434.400702601706</v>
          </cell>
          <cell r="AS20">
            <v>-11434.400702601706</v>
          </cell>
          <cell r="AT20">
            <v>-11434.400702601706</v>
          </cell>
          <cell r="AU20">
            <v>-11663.088716653741</v>
          </cell>
          <cell r="AV20">
            <v>-11663.088716653741</v>
          </cell>
          <cell r="AW20">
            <v>-11663.088716653741</v>
          </cell>
          <cell r="AX20">
            <v>-11663.088716653741</v>
          </cell>
          <cell r="AY20">
            <v>-11896.350490986817</v>
          </cell>
          <cell r="AZ20">
            <v>-11896.350490986817</v>
          </cell>
          <cell r="BA20">
            <v>-11896.350490986817</v>
          </cell>
          <cell r="BB20">
            <v>-11896.350490986817</v>
          </cell>
          <cell r="BC20">
            <v>-12134.277500806553</v>
          </cell>
          <cell r="BD20">
            <v>-12134.277500806553</v>
          </cell>
          <cell r="BE20">
            <v>-12134.277500806553</v>
          </cell>
          <cell r="BF20">
            <v>-12134.277500806553</v>
          </cell>
          <cell r="BG20">
            <v>-12376.963050822682</v>
          </cell>
          <cell r="BH20">
            <v>-12376.963050822682</v>
          </cell>
          <cell r="BI20">
            <v>-12376.963050822682</v>
          </cell>
          <cell r="BJ20">
            <v>-12376.963050822682</v>
          </cell>
          <cell r="BK20">
            <v>-12624.502311839138</v>
          </cell>
          <cell r="BL20">
            <v>-12624.502311839138</v>
          </cell>
          <cell r="BM20">
            <v>-12624.502311839138</v>
          </cell>
          <cell r="BN20">
            <v>-12624.502311839138</v>
          </cell>
          <cell r="BO20">
            <v>-12876.99235807592</v>
          </cell>
          <cell r="BP20">
            <v>-12876.99235807592</v>
          </cell>
          <cell r="BQ20">
            <v>-12876.99235807592</v>
          </cell>
          <cell r="BR20">
            <v>-12876.99235807592</v>
          </cell>
          <cell r="BS20">
            <v>-13134.532205237439</v>
          </cell>
          <cell r="BT20">
            <v>-13134.532205237439</v>
          </cell>
          <cell r="BU20">
            <v>-13134.532205237439</v>
          </cell>
          <cell r="BV20">
            <v>-13134.532205237439</v>
          </cell>
          <cell r="BW20">
            <v>-13397.22284934219</v>
          </cell>
          <cell r="BX20">
            <v>-13397.22284934219</v>
          </cell>
          <cell r="BY20">
            <v>-13397.22284934219</v>
          </cell>
          <cell r="BZ20">
            <v>-13397.22284934219</v>
          </cell>
          <cell r="CA20">
            <v>-13665.167306329033</v>
          </cell>
          <cell r="CB20">
            <v>-13665.167306329033</v>
          </cell>
          <cell r="CC20">
            <v>-13665.167306329033</v>
          </cell>
          <cell r="CD20">
            <v>-13665.167306329033</v>
          </cell>
          <cell r="CE20">
            <v>-13938.470652455613</v>
          </cell>
          <cell r="CF20">
            <v>-13938.470652455613</v>
          </cell>
          <cell r="CG20">
            <v>-13938.470652455613</v>
          </cell>
          <cell r="CH20">
            <v>-13938.470652455613</v>
          </cell>
          <cell r="CI20">
            <v>-14217.240065504728</v>
          </cell>
          <cell r="CJ20">
            <v>0</v>
          </cell>
          <cell r="CK20">
            <v>0</v>
          </cell>
          <cell r="CL20">
            <v>0</v>
          </cell>
        </row>
        <row r="21">
          <cell r="G21">
            <v>0</v>
          </cell>
          <cell r="H21">
            <v>-1121.8886138613864</v>
          </cell>
          <cell r="I21">
            <v>-1121.8886138613864</v>
          </cell>
          <cell r="J21">
            <v>-1121.8886138613864</v>
          </cell>
          <cell r="K21">
            <v>-1144.3263861386142</v>
          </cell>
          <cell r="L21">
            <v>-1144.3263861386142</v>
          </cell>
          <cell r="M21">
            <v>-1144.3263861386142</v>
          </cell>
          <cell r="N21">
            <v>-1144.3263861386142</v>
          </cell>
          <cell r="O21">
            <v>-1167.2129138613864</v>
          </cell>
          <cell r="P21">
            <v>-1167.2129138613864</v>
          </cell>
          <cell r="Q21">
            <v>-1167.2129138613864</v>
          </cell>
          <cell r="R21">
            <v>-1167.2129138613864</v>
          </cell>
          <cell r="S21">
            <v>-1190.5571721386141</v>
          </cell>
          <cell r="T21">
            <v>-1190.5571721386141</v>
          </cell>
          <cell r="U21">
            <v>-1190.5571721386141</v>
          </cell>
          <cell r="V21">
            <v>-1190.5571721386141</v>
          </cell>
          <cell r="W21">
            <v>-1214.3683155813865</v>
          </cell>
          <cell r="X21">
            <v>-1214.3683155813865</v>
          </cell>
          <cell r="Y21">
            <v>-1214.3683155813865</v>
          </cell>
          <cell r="Z21">
            <v>-1214.3683155813865</v>
          </cell>
          <cell r="AA21">
            <v>-1238.6556818930142</v>
          </cell>
          <cell r="AB21">
            <v>-1238.6556818930142</v>
          </cell>
          <cell r="AC21">
            <v>-1238.6556818930142</v>
          </cell>
          <cell r="AD21">
            <v>-1238.6556818930142</v>
          </cell>
          <cell r="AE21">
            <v>-1263.4287955308746</v>
          </cell>
          <cell r="AF21">
            <v>-1263.4287955308746</v>
          </cell>
          <cell r="AG21">
            <v>-1263.4287955308746</v>
          </cell>
          <cell r="AH21">
            <v>-1263.4287955308746</v>
          </cell>
          <cell r="AI21">
            <v>-1288.6973714414919</v>
          </cell>
          <cell r="AJ21">
            <v>-1288.6973714414919</v>
          </cell>
          <cell r="AK21">
            <v>-1288.6973714414919</v>
          </cell>
          <cell r="AL21">
            <v>-1288.6973714414919</v>
          </cell>
          <cell r="AM21">
            <v>-1314.471318870322</v>
          </cell>
          <cell r="AN21">
            <v>-1314.471318870322</v>
          </cell>
          <cell r="AO21">
            <v>-1314.471318870322</v>
          </cell>
          <cell r="AP21">
            <v>-1314.471318870322</v>
          </cell>
          <cell r="AQ21">
            <v>-1340.7607452477284</v>
          </cell>
          <cell r="AR21">
            <v>-1340.7607452477284</v>
          </cell>
          <cell r="AS21">
            <v>-1340.7607452477284</v>
          </cell>
          <cell r="AT21">
            <v>-1340.7607452477284</v>
          </cell>
          <cell r="AU21">
            <v>-1367.5759601526829</v>
          </cell>
          <cell r="AV21">
            <v>-1367.5759601526829</v>
          </cell>
          <cell r="AW21">
            <v>-1367.5759601526829</v>
          </cell>
          <cell r="AX21">
            <v>-1367.5759601526829</v>
          </cell>
          <cell r="AY21">
            <v>-1394.9274793557365</v>
          </cell>
          <cell r="AZ21">
            <v>-1394.9274793557365</v>
          </cell>
          <cell r="BA21">
            <v>-1394.9274793557365</v>
          </cell>
          <cell r="BB21">
            <v>-1394.9274793557365</v>
          </cell>
          <cell r="BC21">
            <v>-1422.8260289428513</v>
          </cell>
          <cell r="BD21">
            <v>-1422.8260289428513</v>
          </cell>
          <cell r="BE21">
            <v>-1422.8260289428513</v>
          </cell>
          <cell r="BF21">
            <v>-1422.8260289428513</v>
          </cell>
          <cell r="BG21">
            <v>-1451.2825495217082</v>
          </cell>
          <cell r="BH21">
            <v>-1451.2825495217082</v>
          </cell>
          <cell r="BI21">
            <v>-1451.2825495217082</v>
          </cell>
          <cell r="BJ21">
            <v>-1451.2825495217082</v>
          </cell>
          <cell r="BK21">
            <v>-1480.3082005121425</v>
          </cell>
          <cell r="BL21">
            <v>-1480.3082005121425</v>
          </cell>
          <cell r="BM21">
            <v>-1480.3082005121425</v>
          </cell>
          <cell r="BN21">
            <v>-1480.3082005121425</v>
          </cell>
          <cell r="BO21">
            <v>-1509.9143645223855</v>
          </cell>
          <cell r="BP21">
            <v>-1509.9143645223855</v>
          </cell>
          <cell r="BQ21">
            <v>-1509.9143645223855</v>
          </cell>
          <cell r="BR21">
            <v>-1509.9143645223855</v>
          </cell>
          <cell r="BS21">
            <v>-1540.1126518128333</v>
          </cell>
          <cell r="BT21">
            <v>-1540.1126518128333</v>
          </cell>
          <cell r="BU21">
            <v>-1540.1126518128333</v>
          </cell>
          <cell r="BV21">
            <v>-1540.1126518128333</v>
          </cell>
          <cell r="BW21">
            <v>-1570.9149048490899</v>
          </cell>
          <cell r="BX21">
            <v>-1570.9149048490899</v>
          </cell>
          <cell r="BY21">
            <v>-1570.9149048490899</v>
          </cell>
          <cell r="BZ21">
            <v>-1570.9149048490899</v>
          </cell>
          <cell r="CA21">
            <v>-1602.3332029460719</v>
          </cell>
          <cell r="CB21">
            <v>-1602.3332029460719</v>
          </cell>
          <cell r="CC21">
            <v>-1602.3332029460719</v>
          </cell>
          <cell r="CD21">
            <v>-1602.3332029460719</v>
          </cell>
          <cell r="CE21">
            <v>-1634.3798670049932</v>
          </cell>
          <cell r="CF21">
            <v>-1634.3798670049932</v>
          </cell>
          <cell r="CG21">
            <v>-1634.3798670049932</v>
          </cell>
          <cell r="CH21">
            <v>-1634.3798670049932</v>
          </cell>
          <cell r="CI21">
            <v>-1667.0674643450932</v>
          </cell>
          <cell r="CJ21">
            <v>0</v>
          </cell>
          <cell r="CK21">
            <v>0</v>
          </cell>
          <cell r="CL21">
            <v>0</v>
          </cell>
        </row>
        <row r="22">
          <cell r="G22">
            <v>0</v>
          </cell>
          <cell r="H22">
            <v>-11535.24</v>
          </cell>
          <cell r="I22">
            <v>-11535.24</v>
          </cell>
          <cell r="J22">
            <v>-11535.24</v>
          </cell>
          <cell r="K22">
            <v>-11765.944799999999</v>
          </cell>
          <cell r="L22">
            <v>-11765.944799999999</v>
          </cell>
          <cell r="M22">
            <v>-11765.944799999999</v>
          </cell>
          <cell r="N22">
            <v>-11765.944799999999</v>
          </cell>
          <cell r="O22">
            <v>-12001.263696</v>
          </cell>
          <cell r="P22">
            <v>-12001.263696</v>
          </cell>
          <cell r="Q22">
            <v>-12001.263696</v>
          </cell>
          <cell r="R22">
            <v>-12001.263696</v>
          </cell>
          <cell r="S22">
            <v>-12241.288969919999</v>
          </cell>
          <cell r="T22">
            <v>-12241.288969919999</v>
          </cell>
          <cell r="U22">
            <v>-12241.288969919999</v>
          </cell>
          <cell r="V22">
            <v>-12241.288969919999</v>
          </cell>
          <cell r="W22">
            <v>-12486.1147493184</v>
          </cell>
          <cell r="X22">
            <v>-12486.1147493184</v>
          </cell>
          <cell r="Y22">
            <v>-12486.1147493184</v>
          </cell>
          <cell r="Z22">
            <v>-12486.1147493184</v>
          </cell>
          <cell r="AA22">
            <v>-12735.837044304768</v>
          </cell>
          <cell r="AB22">
            <v>-12735.837044304768</v>
          </cell>
          <cell r="AC22">
            <v>-12735.837044304768</v>
          </cell>
          <cell r="AD22">
            <v>-12735.837044304768</v>
          </cell>
          <cell r="AE22">
            <v>-12990.553785190865</v>
          </cell>
          <cell r="AF22">
            <v>-12990.553785190865</v>
          </cell>
          <cell r="AG22">
            <v>-12990.553785190865</v>
          </cell>
          <cell r="AH22">
            <v>-12990.553785190865</v>
          </cell>
          <cell r="AI22">
            <v>-13250.364860894681</v>
          </cell>
          <cell r="AJ22">
            <v>-13250.364860894681</v>
          </cell>
          <cell r="AK22">
            <v>-13250.364860894681</v>
          </cell>
          <cell r="AL22">
            <v>-13250.364860894681</v>
          </cell>
          <cell r="AM22">
            <v>-13515.372158112576</v>
          </cell>
          <cell r="AN22">
            <v>-13515.372158112576</v>
          </cell>
          <cell r="AO22">
            <v>-13515.372158112576</v>
          </cell>
          <cell r="AP22">
            <v>-13515.372158112576</v>
          </cell>
          <cell r="AQ22">
            <v>-13785.679601274827</v>
          </cell>
          <cell r="AR22">
            <v>-13785.679601274827</v>
          </cell>
          <cell r="AS22">
            <v>-13785.679601274827</v>
          </cell>
          <cell r="AT22">
            <v>-13785.679601274827</v>
          </cell>
          <cell r="AU22">
            <v>-14061.393193300324</v>
          </cell>
          <cell r="AV22">
            <v>-14061.393193300324</v>
          </cell>
          <cell r="AW22">
            <v>-14061.393193300324</v>
          </cell>
          <cell r="AX22">
            <v>-14061.393193300324</v>
          </cell>
          <cell r="AY22">
            <v>-14342.621057166331</v>
          </cell>
          <cell r="AZ22">
            <v>-14342.621057166331</v>
          </cell>
          <cell r="BA22">
            <v>-14342.621057166331</v>
          </cell>
          <cell r="BB22">
            <v>-14342.621057166331</v>
          </cell>
          <cell r="BC22">
            <v>-14629.473478309657</v>
          </cell>
          <cell r="BD22">
            <v>-14629.473478309657</v>
          </cell>
          <cell r="BE22">
            <v>-14629.473478309657</v>
          </cell>
          <cell r="BF22">
            <v>-14629.473478309657</v>
          </cell>
          <cell r="BG22">
            <v>-14922.062947875849</v>
          </cell>
          <cell r="BH22">
            <v>-14922.062947875849</v>
          </cell>
          <cell r="BI22">
            <v>-14922.062947875849</v>
          </cell>
          <cell r="BJ22">
            <v>-14922.062947875849</v>
          </cell>
          <cell r="BK22">
            <v>-15220.504206833368</v>
          </cell>
          <cell r="BL22">
            <v>-15220.504206833368</v>
          </cell>
          <cell r="BM22">
            <v>-15220.504206833368</v>
          </cell>
          <cell r="BN22">
            <v>-15220.504206833368</v>
          </cell>
          <cell r="BO22">
            <v>-15524.914290970035</v>
          </cell>
          <cell r="BP22">
            <v>-15524.914290970035</v>
          </cell>
          <cell r="BQ22">
            <v>-15524.914290970035</v>
          </cell>
          <cell r="BR22">
            <v>-15524.914290970035</v>
          </cell>
          <cell r="BS22">
            <v>-15835.412576789437</v>
          </cell>
          <cell r="BT22">
            <v>-15835.412576789437</v>
          </cell>
          <cell r="BU22">
            <v>-15835.412576789437</v>
          </cell>
          <cell r="BV22">
            <v>-15835.412576789437</v>
          </cell>
          <cell r="BW22">
            <v>-16152.120828325227</v>
          </cell>
          <cell r="BX22">
            <v>-16152.120828325227</v>
          </cell>
          <cell r="BY22">
            <v>-16152.120828325227</v>
          </cell>
          <cell r="BZ22">
            <v>-16152.120828325227</v>
          </cell>
          <cell r="CA22">
            <v>-16475.16324489173</v>
          </cell>
          <cell r="CB22">
            <v>-16475.16324489173</v>
          </cell>
          <cell r="CC22">
            <v>-16475.16324489173</v>
          </cell>
          <cell r="CD22">
            <v>-16475.16324489173</v>
          </cell>
          <cell r="CE22">
            <v>-16804.666509789564</v>
          </cell>
          <cell r="CF22">
            <v>-16804.666509789564</v>
          </cell>
          <cell r="CG22">
            <v>-16804.666509789564</v>
          </cell>
          <cell r="CH22">
            <v>-16804.666509789564</v>
          </cell>
          <cell r="CI22">
            <v>-17140.75983998536</v>
          </cell>
          <cell r="CJ22">
            <v>0</v>
          </cell>
          <cell r="CK22">
            <v>0</v>
          </cell>
          <cell r="CL22">
            <v>0</v>
          </cell>
        </row>
        <row r="23">
          <cell r="G23">
            <v>0</v>
          </cell>
          <cell r="H23">
            <v>-1321.2835396039607</v>
          </cell>
          <cell r="I23">
            <v>-1321.2835396039607</v>
          </cell>
          <cell r="J23">
            <v>-1321.2835396039607</v>
          </cell>
          <cell r="K23">
            <v>-1347.7092103960399</v>
          </cell>
          <cell r="L23">
            <v>-1347.7092103960399</v>
          </cell>
          <cell r="M23">
            <v>-1347.7092103960399</v>
          </cell>
          <cell r="N23">
            <v>-1347.7092103960399</v>
          </cell>
          <cell r="O23">
            <v>-1374.6633946039606</v>
          </cell>
          <cell r="P23">
            <v>-1374.6633946039606</v>
          </cell>
          <cell r="Q23">
            <v>-1374.6633946039606</v>
          </cell>
          <cell r="R23">
            <v>-1374.6633946039606</v>
          </cell>
          <cell r="S23">
            <v>-1402.1566624960399</v>
          </cell>
          <cell r="T23">
            <v>-1402.1566624960399</v>
          </cell>
          <cell r="U23">
            <v>-1402.1566624960399</v>
          </cell>
          <cell r="V23">
            <v>-1402.1566624960399</v>
          </cell>
          <cell r="W23">
            <v>-1430.1997957459607</v>
          </cell>
          <cell r="X23">
            <v>-1430.1997957459607</v>
          </cell>
          <cell r="Y23">
            <v>-1430.1997957459607</v>
          </cell>
          <cell r="Z23">
            <v>-1430.1997957459607</v>
          </cell>
          <cell r="AA23">
            <v>-1458.8037916608798</v>
          </cell>
          <cell r="AB23">
            <v>-1458.8037916608798</v>
          </cell>
          <cell r="AC23">
            <v>-1458.8037916608798</v>
          </cell>
          <cell r="AD23">
            <v>-1458.8037916608798</v>
          </cell>
          <cell r="AE23">
            <v>-1487.9798674940976</v>
          </cell>
          <cell r="AF23">
            <v>-1487.9798674940976</v>
          </cell>
          <cell r="AG23">
            <v>-1487.9798674940976</v>
          </cell>
          <cell r="AH23">
            <v>-1487.9798674940976</v>
          </cell>
          <cell r="AI23">
            <v>-1517.7394648439795</v>
          </cell>
          <cell r="AJ23">
            <v>-1517.7394648439795</v>
          </cell>
          <cell r="AK23">
            <v>-1517.7394648439795</v>
          </cell>
          <cell r="AL23">
            <v>-1517.7394648439795</v>
          </cell>
          <cell r="AM23">
            <v>-1548.0942541408592</v>
          </cell>
          <cell r="AN23">
            <v>-1548.0942541408592</v>
          </cell>
          <cell r="AO23">
            <v>-1548.0942541408592</v>
          </cell>
          <cell r="AP23">
            <v>-1548.0942541408592</v>
          </cell>
          <cell r="AQ23">
            <v>-1579.0561392236764</v>
          </cell>
          <cell r="AR23">
            <v>-1579.0561392236764</v>
          </cell>
          <cell r="AS23">
            <v>-1579.0561392236764</v>
          </cell>
          <cell r="AT23">
            <v>-1579.0561392236764</v>
          </cell>
          <cell r="AU23">
            <v>-1610.6372620081499</v>
          </cell>
          <cell r="AV23">
            <v>-1610.6372620081499</v>
          </cell>
          <cell r="AW23">
            <v>-1610.6372620081499</v>
          </cell>
          <cell r="AX23">
            <v>-1610.6372620081499</v>
          </cell>
          <cell r="AY23">
            <v>-1642.850007248313</v>
          </cell>
          <cell r="AZ23">
            <v>-1642.850007248313</v>
          </cell>
          <cell r="BA23">
            <v>-1642.850007248313</v>
          </cell>
          <cell r="BB23">
            <v>-1642.850007248313</v>
          </cell>
          <cell r="BC23">
            <v>-1675.7070073932791</v>
          </cell>
          <cell r="BD23">
            <v>-1675.7070073932791</v>
          </cell>
          <cell r="BE23">
            <v>-1675.7070073932791</v>
          </cell>
          <cell r="BF23">
            <v>-1675.7070073932791</v>
          </cell>
          <cell r="BG23">
            <v>-1709.2211475411448</v>
          </cell>
          <cell r="BH23">
            <v>-1709.2211475411448</v>
          </cell>
          <cell r="BI23">
            <v>-1709.2211475411448</v>
          </cell>
          <cell r="BJ23">
            <v>-1709.2211475411448</v>
          </cell>
          <cell r="BK23">
            <v>-1743.4055704919679</v>
          </cell>
          <cell r="BL23">
            <v>-1743.4055704919679</v>
          </cell>
          <cell r="BM23">
            <v>-1743.4055704919679</v>
          </cell>
          <cell r="BN23">
            <v>-1743.4055704919679</v>
          </cell>
          <cell r="BO23">
            <v>-1778.2736819018071</v>
          </cell>
          <cell r="BP23">
            <v>-1778.2736819018071</v>
          </cell>
          <cell r="BQ23">
            <v>-1778.2736819018071</v>
          </cell>
          <cell r="BR23">
            <v>-1778.2736819018071</v>
          </cell>
          <cell r="BS23">
            <v>-1813.8391555398434</v>
          </cell>
          <cell r="BT23">
            <v>-1813.8391555398434</v>
          </cell>
          <cell r="BU23">
            <v>-1813.8391555398434</v>
          </cell>
          <cell r="BV23">
            <v>-1813.8391555398434</v>
          </cell>
          <cell r="BW23">
            <v>-1850.1159386506404</v>
          </cell>
          <cell r="BX23">
            <v>-1850.1159386506404</v>
          </cell>
          <cell r="BY23">
            <v>-1850.1159386506404</v>
          </cell>
          <cell r="BZ23">
            <v>-1850.1159386506404</v>
          </cell>
          <cell r="CA23">
            <v>-1887.1182574236532</v>
          </cell>
          <cell r="CB23">
            <v>-1887.1182574236532</v>
          </cell>
          <cell r="CC23">
            <v>-1887.1182574236532</v>
          </cell>
          <cell r="CD23">
            <v>-1887.1182574236532</v>
          </cell>
          <cell r="CE23">
            <v>-1924.8606225721262</v>
          </cell>
          <cell r="CF23">
            <v>-1924.8606225721262</v>
          </cell>
          <cell r="CG23">
            <v>-1924.8606225721262</v>
          </cell>
          <cell r="CH23">
            <v>-1924.8606225721262</v>
          </cell>
          <cell r="CI23">
            <v>-1963.3578350235689</v>
          </cell>
          <cell r="CJ23">
            <v>0</v>
          </cell>
          <cell r="CK23">
            <v>0</v>
          </cell>
          <cell r="CL23">
            <v>0</v>
          </cell>
        </row>
        <row r="24">
          <cell r="G24">
            <v>0</v>
          </cell>
          <cell r="H24">
            <v>-2403.0560661764703</v>
          </cell>
          <cell r="I24">
            <v>-2403.0560661764703</v>
          </cell>
          <cell r="J24">
            <v>-2403.0560661764703</v>
          </cell>
          <cell r="K24">
            <v>-2451.1171874999995</v>
          </cell>
          <cell r="L24">
            <v>-2451.1171874999995</v>
          </cell>
          <cell r="M24">
            <v>-2451.1171874999995</v>
          </cell>
          <cell r="N24">
            <v>-2451.1171874999995</v>
          </cell>
          <cell r="O24">
            <v>-2500.1395312499994</v>
          </cell>
          <cell r="P24">
            <v>-2500.1395312499994</v>
          </cell>
          <cell r="Q24">
            <v>-2500.1395312499994</v>
          </cell>
          <cell r="R24">
            <v>-2500.1395312499994</v>
          </cell>
          <cell r="S24">
            <v>-2550.1423218749997</v>
          </cell>
          <cell r="T24">
            <v>-2550.1423218749997</v>
          </cell>
          <cell r="U24">
            <v>-2550.1423218749997</v>
          </cell>
          <cell r="V24">
            <v>-2550.1423218749997</v>
          </cell>
          <cell r="W24">
            <v>-2601.1451683124997</v>
          </cell>
          <cell r="X24">
            <v>-2601.1451683124997</v>
          </cell>
          <cell r="Y24">
            <v>-2601.1451683124997</v>
          </cell>
          <cell r="Z24">
            <v>-2601.1451683124997</v>
          </cell>
          <cell r="AA24">
            <v>-2653.1680716787496</v>
          </cell>
          <cell r="AB24">
            <v>-2653.1680716787496</v>
          </cell>
          <cell r="AC24">
            <v>-2653.1680716787496</v>
          </cell>
          <cell r="AD24">
            <v>-2653.1680716787496</v>
          </cell>
          <cell r="AE24">
            <v>-2706.2314331123248</v>
          </cell>
          <cell r="AF24">
            <v>-2706.2314331123248</v>
          </cell>
          <cell r="AG24">
            <v>-2706.2314331123248</v>
          </cell>
          <cell r="AH24">
            <v>-2706.2314331123248</v>
          </cell>
          <cell r="AI24">
            <v>-2760.3560617745711</v>
          </cell>
          <cell r="AJ24">
            <v>-2760.3560617745711</v>
          </cell>
          <cell r="AK24">
            <v>-2760.3560617745711</v>
          </cell>
          <cell r="AL24">
            <v>-2760.3560617745711</v>
          </cell>
          <cell r="AM24">
            <v>-2815.5631830100629</v>
          </cell>
          <cell r="AN24">
            <v>-2815.5631830100629</v>
          </cell>
          <cell r="AO24">
            <v>-2815.5631830100629</v>
          </cell>
          <cell r="AP24">
            <v>-2815.5631830100629</v>
          </cell>
          <cell r="AQ24">
            <v>-2871.8744466702642</v>
          </cell>
          <cell r="AR24">
            <v>-2871.8744466702642</v>
          </cell>
          <cell r="AS24">
            <v>-2871.8744466702642</v>
          </cell>
          <cell r="AT24">
            <v>-2871.8744466702642</v>
          </cell>
          <cell r="AU24">
            <v>-2929.3119356036696</v>
          </cell>
          <cell r="AV24">
            <v>-2929.3119356036696</v>
          </cell>
          <cell r="AW24">
            <v>-2929.3119356036696</v>
          </cell>
          <cell r="AX24">
            <v>-2929.3119356036696</v>
          </cell>
          <cell r="AY24">
            <v>-2987.8981743157428</v>
          </cell>
          <cell r="AZ24">
            <v>-2987.8981743157428</v>
          </cell>
          <cell r="BA24">
            <v>-2987.8981743157428</v>
          </cell>
          <cell r="BB24">
            <v>-2987.8981743157428</v>
          </cell>
          <cell r="BC24">
            <v>-3047.6561378020579</v>
          </cell>
          <cell r="BD24">
            <v>-3047.6561378020579</v>
          </cell>
          <cell r="BE24">
            <v>-3047.6561378020579</v>
          </cell>
          <cell r="BF24">
            <v>-3047.6561378020579</v>
          </cell>
          <cell r="BG24">
            <v>-3108.6092605580989</v>
          </cell>
          <cell r="BH24">
            <v>-3108.6092605580989</v>
          </cell>
          <cell r="BI24">
            <v>-3108.6092605580989</v>
          </cell>
          <cell r="BJ24">
            <v>-3108.6092605580989</v>
          </cell>
          <cell r="BK24">
            <v>-3170.7814457692612</v>
          </cell>
          <cell r="BL24">
            <v>-3170.7814457692612</v>
          </cell>
          <cell r="BM24">
            <v>-3170.7814457692612</v>
          </cell>
          <cell r="BN24">
            <v>-3170.7814457692612</v>
          </cell>
          <cell r="BO24">
            <v>-3234.1970746846464</v>
          </cell>
          <cell r="BP24">
            <v>-3234.1970746846464</v>
          </cell>
          <cell r="BQ24">
            <v>-3234.1970746846464</v>
          </cell>
          <cell r="BR24">
            <v>-3234.1970746846464</v>
          </cell>
          <cell r="BS24">
            <v>-3298.8810161783395</v>
          </cell>
          <cell r="BT24">
            <v>-3298.8810161783395</v>
          </cell>
          <cell r="BU24">
            <v>-3298.8810161783395</v>
          </cell>
          <cell r="BV24">
            <v>-3298.8810161783395</v>
          </cell>
          <cell r="BW24">
            <v>-3364.8586365019064</v>
          </cell>
          <cell r="BX24">
            <v>-3364.8586365019064</v>
          </cell>
          <cell r="BY24">
            <v>-3364.8586365019064</v>
          </cell>
          <cell r="BZ24">
            <v>-3364.8586365019064</v>
          </cell>
          <cell r="CA24">
            <v>-3432.1558092319447</v>
          </cell>
          <cell r="CB24">
            <v>-3432.1558092319447</v>
          </cell>
          <cell r="CC24">
            <v>-3432.1558092319447</v>
          </cell>
          <cell r="CD24">
            <v>-3432.1558092319447</v>
          </cell>
          <cell r="CE24">
            <v>-3500.7989254165832</v>
          </cell>
          <cell r="CF24">
            <v>-3500.7989254165832</v>
          </cell>
          <cell r="CG24">
            <v>-3500.7989254165832</v>
          </cell>
          <cell r="CH24">
            <v>-3500.7989254165832</v>
          </cell>
          <cell r="CI24">
            <v>-3570.8149039249151</v>
          </cell>
          <cell r="CJ24">
            <v>0</v>
          </cell>
          <cell r="CK24">
            <v>0</v>
          </cell>
          <cell r="CL24">
            <v>0</v>
          </cell>
        </row>
        <row r="25">
          <cell r="G25">
            <v>0</v>
          </cell>
          <cell r="H25">
            <v>-31561.800000000007</v>
          </cell>
          <cell r="I25">
            <v>-31561.800000000007</v>
          </cell>
          <cell r="J25">
            <v>-31561.800000000007</v>
          </cell>
          <cell r="K25">
            <v>-32193.036000000007</v>
          </cell>
          <cell r="L25">
            <v>-32193.036000000007</v>
          </cell>
          <cell r="M25">
            <v>-32193.036000000007</v>
          </cell>
          <cell r="N25">
            <v>-32193.036000000007</v>
          </cell>
          <cell r="O25">
            <v>-32836.896720000004</v>
          </cell>
          <cell r="P25">
            <v>-32836.896720000004</v>
          </cell>
          <cell r="Q25">
            <v>-32836.896720000004</v>
          </cell>
          <cell r="R25">
            <v>-32836.896720000004</v>
          </cell>
          <cell r="S25">
            <v>-33493.634654400004</v>
          </cell>
          <cell r="T25">
            <v>-33493.634654400004</v>
          </cell>
          <cell r="U25">
            <v>-33493.634654400004</v>
          </cell>
          <cell r="V25">
            <v>-33493.634654400004</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row>
        <row r="26">
          <cell r="G26">
            <v>0</v>
          </cell>
          <cell r="H26">
            <v>-34229.379999999997</v>
          </cell>
          <cell r="I26">
            <v>-34229.379999999997</v>
          </cell>
          <cell r="J26">
            <v>-34229.379999999997</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row>
        <row r="27">
          <cell r="G27">
            <v>0</v>
          </cell>
          <cell r="H27">
            <v>-30479.490000000005</v>
          </cell>
          <cell r="I27">
            <v>-30479.490000000005</v>
          </cell>
          <cell r="J27">
            <v>-30479.490000000005</v>
          </cell>
          <cell r="K27">
            <v>-31089.079800000007</v>
          </cell>
          <cell r="L27">
            <v>-31089.079800000007</v>
          </cell>
          <cell r="M27">
            <v>-31089.079800000007</v>
          </cell>
          <cell r="N27">
            <v>-31089.079800000007</v>
          </cell>
          <cell r="O27">
            <v>-31710.861396000004</v>
          </cell>
          <cell r="P27">
            <v>-31710.861396000004</v>
          </cell>
          <cell r="Q27">
            <v>-31710.861396000004</v>
          </cell>
          <cell r="R27">
            <v>-31710.861396000004</v>
          </cell>
          <cell r="S27">
            <v>-32345.078623920002</v>
          </cell>
          <cell r="T27">
            <v>-32345.078623920002</v>
          </cell>
          <cell r="U27">
            <v>-32345.078623920002</v>
          </cell>
          <cell r="V27">
            <v>-32345.078623920002</v>
          </cell>
          <cell r="W27">
            <v>-32991.980196398406</v>
          </cell>
          <cell r="X27">
            <v>-32991.980196398406</v>
          </cell>
          <cell r="Y27">
            <v>-32991.980196398406</v>
          </cell>
          <cell r="Z27">
            <v>-32991.980196398406</v>
          </cell>
          <cell r="AA27">
            <v>-33651.819800326375</v>
          </cell>
          <cell r="AB27">
            <v>-33651.819800326375</v>
          </cell>
          <cell r="AC27">
            <v>-33651.819800326375</v>
          </cell>
          <cell r="AD27">
            <v>-33651.819800326375</v>
          </cell>
          <cell r="AE27">
            <v>-34324.856196332905</v>
          </cell>
          <cell r="AF27">
            <v>-34324.856196332905</v>
          </cell>
          <cell r="AG27">
            <v>-34324.856196332905</v>
          </cell>
          <cell r="AH27">
            <v>-34324.856196332905</v>
          </cell>
          <cell r="AI27">
            <v>-35011.353320259557</v>
          </cell>
          <cell r="AJ27">
            <v>-35011.353320259557</v>
          </cell>
          <cell r="AK27">
            <v>-35011.353320259557</v>
          </cell>
          <cell r="AL27">
            <v>-35011.353320259557</v>
          </cell>
          <cell r="AM27">
            <v>-35711.580386664755</v>
          </cell>
          <cell r="AN27">
            <v>-35711.580386664755</v>
          </cell>
          <cell r="AO27">
            <v>-35711.580386664755</v>
          </cell>
          <cell r="AP27">
            <v>-35711.580386664755</v>
          </cell>
          <cell r="AQ27">
            <v>-36425.811994398049</v>
          </cell>
          <cell r="AR27">
            <v>-36425.811994398049</v>
          </cell>
          <cell r="AS27">
            <v>-36425.811994398049</v>
          </cell>
          <cell r="AT27">
            <v>-36425.811994398049</v>
          </cell>
          <cell r="AU27">
            <v>-37154.328234286011</v>
          </cell>
          <cell r="AV27">
            <v>-37154.328234286011</v>
          </cell>
          <cell r="AW27">
            <v>-37154.328234286011</v>
          </cell>
          <cell r="AX27">
            <v>-37154.328234286011</v>
          </cell>
          <cell r="AY27">
            <v>-37897.414798971731</v>
          </cell>
          <cell r="AZ27">
            <v>-37897.414798971731</v>
          </cell>
          <cell r="BA27">
            <v>-37897.414798971731</v>
          </cell>
          <cell r="BB27">
            <v>-37897.414798971731</v>
          </cell>
          <cell r="BC27">
            <v>-38655.363094951164</v>
          </cell>
          <cell r="BD27">
            <v>-38655.363094951164</v>
          </cell>
          <cell r="BE27">
            <v>-38655.363094951164</v>
          </cell>
          <cell r="BF27">
            <v>-38655.363094951164</v>
          </cell>
          <cell r="BG27">
            <v>-39428.470356850186</v>
          </cell>
          <cell r="BH27">
            <v>-39428.470356850186</v>
          </cell>
          <cell r="BI27">
            <v>-39428.470356850186</v>
          </cell>
          <cell r="BJ27">
            <v>-39428.470356850186</v>
          </cell>
          <cell r="BK27">
            <v>-40217.039763987195</v>
          </cell>
          <cell r="BL27">
            <v>-40217.039763987195</v>
          </cell>
          <cell r="BM27">
            <v>-40217.039763987195</v>
          </cell>
          <cell r="BN27">
            <v>-40217.039763987195</v>
          </cell>
          <cell r="BO27">
            <v>-41021.380559266938</v>
          </cell>
          <cell r="BP27">
            <v>-41021.380559266938</v>
          </cell>
          <cell r="BQ27">
            <v>-41021.380559266938</v>
          </cell>
          <cell r="BR27">
            <v>-41021.380559266938</v>
          </cell>
          <cell r="BS27">
            <v>-41841.808170452277</v>
          </cell>
          <cell r="BT27">
            <v>-41841.808170452277</v>
          </cell>
          <cell r="BU27">
            <v>-41841.808170452277</v>
          </cell>
          <cell r="BV27">
            <v>-41841.808170452277</v>
          </cell>
          <cell r="BW27">
            <v>-42678.644333861332</v>
          </cell>
          <cell r="BX27">
            <v>-42678.644333861332</v>
          </cell>
          <cell r="BY27">
            <v>-42678.644333861332</v>
          </cell>
          <cell r="BZ27">
            <v>-42678.644333861332</v>
          </cell>
          <cell r="CA27">
            <v>-43532.217220538558</v>
          </cell>
          <cell r="CB27">
            <v>-43532.217220538558</v>
          </cell>
          <cell r="CC27">
            <v>-43532.217220538558</v>
          </cell>
          <cell r="CD27">
            <v>-43532.217220538558</v>
          </cell>
          <cell r="CE27">
            <v>-44402.861564949322</v>
          </cell>
          <cell r="CF27">
            <v>-44402.861564949322</v>
          </cell>
          <cell r="CG27">
            <v>-44402.861564949322</v>
          </cell>
          <cell r="CH27">
            <v>-44402.861564949322</v>
          </cell>
          <cell r="CI27">
            <v>-45290.918796248319</v>
          </cell>
          <cell r="CJ27">
            <v>0</v>
          </cell>
          <cell r="CK27">
            <v>0</v>
          </cell>
          <cell r="CL27">
            <v>0</v>
          </cell>
        </row>
        <row r="28">
          <cell r="G28">
            <v>0</v>
          </cell>
          <cell r="H28">
            <v>-1559.894</v>
          </cell>
          <cell r="I28">
            <v>-1559.894</v>
          </cell>
          <cell r="J28">
            <v>-1559.894</v>
          </cell>
          <cell r="K28">
            <v>-1591.0918799999999</v>
          </cell>
          <cell r="L28">
            <v>-1591.0918799999999</v>
          </cell>
          <cell r="M28">
            <v>-1591.0918799999999</v>
          </cell>
          <cell r="N28">
            <v>-1591.0918799999999</v>
          </cell>
          <cell r="O28">
            <v>-1622.9137175999999</v>
          </cell>
          <cell r="P28">
            <v>-1622.9137175999999</v>
          </cell>
          <cell r="Q28">
            <v>-1622.9137175999999</v>
          </cell>
          <cell r="R28">
            <v>-1622.9137175999999</v>
          </cell>
          <cell r="S28">
            <v>-1655.3719919519999</v>
          </cell>
          <cell r="T28">
            <v>-1655.3719919519999</v>
          </cell>
          <cell r="U28">
            <v>-1655.3719919519999</v>
          </cell>
          <cell r="V28">
            <v>-1655.3719919519999</v>
          </cell>
          <cell r="W28">
            <v>-1688.47943179104</v>
          </cell>
          <cell r="X28">
            <v>-1688.47943179104</v>
          </cell>
          <cell r="Y28">
            <v>-1688.47943179104</v>
          </cell>
          <cell r="Z28">
            <v>-1688.47943179104</v>
          </cell>
          <cell r="AA28">
            <v>-1722.2490204268609</v>
          </cell>
          <cell r="AB28">
            <v>-1722.2490204268609</v>
          </cell>
          <cell r="AC28">
            <v>-1722.2490204268609</v>
          </cell>
          <cell r="AD28">
            <v>-1722.2490204268609</v>
          </cell>
          <cell r="AE28">
            <v>-1756.6940008353981</v>
          </cell>
          <cell r="AF28">
            <v>-1756.6940008353981</v>
          </cell>
          <cell r="AG28">
            <v>-1756.6940008353981</v>
          </cell>
          <cell r="AH28">
            <v>-1756.6940008353981</v>
          </cell>
          <cell r="AI28">
            <v>-1791.8278808521061</v>
          </cell>
          <cell r="AJ28">
            <v>-1791.8278808521061</v>
          </cell>
          <cell r="AK28">
            <v>-1791.8278808521061</v>
          </cell>
          <cell r="AL28">
            <v>-1791.8278808521061</v>
          </cell>
          <cell r="AM28">
            <v>-1827.6644384691483</v>
          </cell>
          <cell r="AN28">
            <v>-1827.6644384691483</v>
          </cell>
          <cell r="AO28">
            <v>-1827.6644384691483</v>
          </cell>
          <cell r="AP28">
            <v>-1827.6644384691483</v>
          </cell>
          <cell r="AQ28">
            <v>-1864.2177272385313</v>
          </cell>
          <cell r="AR28">
            <v>-1864.2177272385313</v>
          </cell>
          <cell r="AS28">
            <v>-1864.2177272385313</v>
          </cell>
          <cell r="AT28">
            <v>-1864.2177272385313</v>
          </cell>
          <cell r="AU28">
            <v>-1901.5020817833019</v>
          </cell>
          <cell r="AV28">
            <v>-1901.5020817833019</v>
          </cell>
          <cell r="AW28">
            <v>-1901.5020817833019</v>
          </cell>
          <cell r="AX28">
            <v>-1901.5020817833019</v>
          </cell>
          <cell r="AY28">
            <v>-1939.532123418968</v>
          </cell>
          <cell r="AZ28">
            <v>-1939.532123418968</v>
          </cell>
          <cell r="BA28">
            <v>-1939.532123418968</v>
          </cell>
          <cell r="BB28">
            <v>-1939.532123418968</v>
          </cell>
          <cell r="BC28">
            <v>-1978.3227658873473</v>
          </cell>
          <cell r="BD28">
            <v>-1978.3227658873473</v>
          </cell>
          <cell r="BE28">
            <v>-1978.3227658873473</v>
          </cell>
          <cell r="BF28">
            <v>-1978.3227658873473</v>
          </cell>
          <cell r="BG28">
            <v>-2017.8892212050941</v>
          </cell>
          <cell r="BH28">
            <v>-2017.8892212050941</v>
          </cell>
          <cell r="BI28">
            <v>-2017.8892212050941</v>
          </cell>
          <cell r="BJ28">
            <v>-2017.8892212050941</v>
          </cell>
          <cell r="BK28">
            <v>-2058.2470056291963</v>
          </cell>
          <cell r="BL28">
            <v>-2058.2470056291963</v>
          </cell>
          <cell r="BM28">
            <v>-2058.2470056291963</v>
          </cell>
          <cell r="BN28">
            <v>-2058.2470056291963</v>
          </cell>
          <cell r="BO28">
            <v>-2099.4119457417801</v>
          </cell>
          <cell r="BP28">
            <v>-2099.4119457417801</v>
          </cell>
          <cell r="BQ28">
            <v>-2099.4119457417801</v>
          </cell>
          <cell r="BR28">
            <v>-2099.4119457417801</v>
          </cell>
          <cell r="BS28">
            <v>-2141.4001846566157</v>
          </cell>
          <cell r="BT28">
            <v>-2141.4001846566157</v>
          </cell>
          <cell r="BU28">
            <v>-2141.4001846566157</v>
          </cell>
          <cell r="BV28">
            <v>-2141.4001846566157</v>
          </cell>
          <cell r="BW28">
            <v>-2184.2281883497485</v>
          </cell>
          <cell r="BX28">
            <v>-2184.2281883497485</v>
          </cell>
          <cell r="BY28">
            <v>-2184.2281883497485</v>
          </cell>
          <cell r="BZ28">
            <v>-2184.2281883497485</v>
          </cell>
          <cell r="CA28">
            <v>-2227.9127521167434</v>
          </cell>
          <cell r="CB28">
            <v>-2227.9127521167434</v>
          </cell>
          <cell r="CC28">
            <v>-2227.9127521167434</v>
          </cell>
          <cell r="CD28">
            <v>-2227.9127521167434</v>
          </cell>
          <cell r="CE28">
            <v>-2272.471007159078</v>
          </cell>
          <cell r="CF28">
            <v>-2272.471007159078</v>
          </cell>
          <cell r="CG28">
            <v>-2272.471007159078</v>
          </cell>
          <cell r="CH28">
            <v>-2272.471007159078</v>
          </cell>
          <cell r="CI28">
            <v>-2317.9204273022601</v>
          </cell>
          <cell r="CJ28">
            <v>0</v>
          </cell>
          <cell r="CK28">
            <v>0</v>
          </cell>
          <cell r="CL28">
            <v>0</v>
          </cell>
        </row>
        <row r="29">
          <cell r="G29">
            <v>0</v>
          </cell>
          <cell r="H29">
            <v>-63232.179999999993</v>
          </cell>
          <cell r="I29">
            <v>-63232.179999999993</v>
          </cell>
          <cell r="J29">
            <v>-63232.179999999993</v>
          </cell>
          <cell r="K29">
            <v>-64496.823599999996</v>
          </cell>
          <cell r="L29">
            <v>-64496.823599999996</v>
          </cell>
          <cell r="M29">
            <v>-64496.823599999996</v>
          </cell>
          <cell r="N29">
            <v>-64496.823599999996</v>
          </cell>
          <cell r="O29">
            <v>-65786.76007199999</v>
          </cell>
          <cell r="P29">
            <v>-65786.76007199999</v>
          </cell>
          <cell r="Q29">
            <v>-65786.76007199999</v>
          </cell>
          <cell r="R29">
            <v>-65786.76007199999</v>
          </cell>
          <cell r="S29">
            <v>-67102.495273439985</v>
          </cell>
          <cell r="T29">
            <v>-67102.495273439985</v>
          </cell>
          <cell r="U29">
            <v>-67102.495273439985</v>
          </cell>
          <cell r="V29">
            <v>-67102.495273439985</v>
          </cell>
          <cell r="W29">
            <v>-68444.545178908797</v>
          </cell>
          <cell r="X29">
            <v>-68444.545178908797</v>
          </cell>
          <cell r="Y29">
            <v>-68444.545178908797</v>
          </cell>
          <cell r="Z29">
            <v>-68444.545178908797</v>
          </cell>
          <cell r="AA29">
            <v>-69813.436082486965</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row>
        <row r="30">
          <cell r="G30">
            <v>0</v>
          </cell>
          <cell r="H30">
            <v>-4346.382575757576</v>
          </cell>
          <cell r="I30">
            <v>-4346.382575757576</v>
          </cell>
          <cell r="J30">
            <v>-4346.382575757576</v>
          </cell>
          <cell r="K30">
            <v>-4433.3102272727274</v>
          </cell>
          <cell r="L30">
            <v>-4433.3102272727274</v>
          </cell>
          <cell r="M30">
            <v>-4433.3102272727274</v>
          </cell>
          <cell r="N30">
            <v>-4433.3102272727274</v>
          </cell>
          <cell r="O30">
            <v>-4521.9764318181824</v>
          </cell>
          <cell r="P30">
            <v>-4521.9764318181824</v>
          </cell>
          <cell r="Q30">
            <v>-4521.9764318181824</v>
          </cell>
          <cell r="R30">
            <v>-4521.9764318181824</v>
          </cell>
          <cell r="S30">
            <v>-4612.4159604545457</v>
          </cell>
          <cell r="T30">
            <v>-4612.4159604545457</v>
          </cell>
          <cell r="U30">
            <v>-4612.4159604545457</v>
          </cell>
          <cell r="V30">
            <v>-4612.4159604545457</v>
          </cell>
          <cell r="W30">
            <v>-4704.6642796636361</v>
          </cell>
          <cell r="X30">
            <v>-4704.6642796636361</v>
          </cell>
          <cell r="Y30">
            <v>-4704.6642796636361</v>
          </cell>
          <cell r="Z30">
            <v>-4704.6642796636361</v>
          </cell>
          <cell r="AA30">
            <v>-4798.7575652569094</v>
          </cell>
          <cell r="AB30">
            <v>-4798.7575652569094</v>
          </cell>
          <cell r="AC30">
            <v>-4798.7575652569094</v>
          </cell>
          <cell r="AD30">
            <v>-4798.7575652569094</v>
          </cell>
          <cell r="AE30">
            <v>-4894.7327165620482</v>
          </cell>
          <cell r="AF30">
            <v>-4894.7327165620482</v>
          </cell>
          <cell r="AG30">
            <v>-4894.7327165620482</v>
          </cell>
          <cell r="AH30">
            <v>-4894.7327165620482</v>
          </cell>
          <cell r="AI30">
            <v>-4992.6273708932886</v>
          </cell>
          <cell r="AJ30">
            <v>-4992.6273708932886</v>
          </cell>
          <cell r="AK30">
            <v>-4992.6273708932886</v>
          </cell>
          <cell r="AL30">
            <v>-4992.6273708932886</v>
          </cell>
          <cell r="AM30">
            <v>-5092.4799183111545</v>
          </cell>
          <cell r="AN30">
            <v>-5092.4799183111545</v>
          </cell>
          <cell r="AO30">
            <v>-5092.4799183111545</v>
          </cell>
          <cell r="AP30">
            <v>-5092.4799183111545</v>
          </cell>
          <cell r="AQ30">
            <v>-5194.3295166773778</v>
          </cell>
          <cell r="AR30">
            <v>-5194.3295166773778</v>
          </cell>
          <cell r="AS30">
            <v>-5194.3295166773778</v>
          </cell>
          <cell r="AT30">
            <v>-5194.3295166773778</v>
          </cell>
          <cell r="AU30">
            <v>-5298.216107010926</v>
          </cell>
          <cell r="AV30">
            <v>-5298.216107010926</v>
          </cell>
          <cell r="AW30">
            <v>-5298.216107010926</v>
          </cell>
          <cell r="AX30">
            <v>-5298.216107010926</v>
          </cell>
          <cell r="AY30">
            <v>-5404.1804291511444</v>
          </cell>
          <cell r="AZ30">
            <v>-5404.1804291511444</v>
          </cell>
          <cell r="BA30">
            <v>-5404.1804291511444</v>
          </cell>
          <cell r="BB30">
            <v>-5404.1804291511444</v>
          </cell>
          <cell r="BC30">
            <v>-5512.2640377341668</v>
          </cell>
          <cell r="BD30">
            <v>-5512.2640377341668</v>
          </cell>
          <cell r="BE30">
            <v>-5512.2640377341668</v>
          </cell>
          <cell r="BF30">
            <v>-5512.2640377341668</v>
          </cell>
          <cell r="BG30">
            <v>-5622.5093184888501</v>
          </cell>
          <cell r="BH30">
            <v>-5622.5093184888501</v>
          </cell>
          <cell r="BI30">
            <v>-5622.5093184888501</v>
          </cell>
          <cell r="BJ30">
            <v>-5622.5093184888501</v>
          </cell>
          <cell r="BK30">
            <v>-5734.959504858628</v>
          </cell>
          <cell r="BL30">
            <v>-5734.959504858628</v>
          </cell>
          <cell r="BM30">
            <v>-5734.959504858628</v>
          </cell>
          <cell r="BN30">
            <v>-5734.959504858628</v>
          </cell>
          <cell r="BO30">
            <v>-5849.6586949558005</v>
          </cell>
          <cell r="BP30">
            <v>-5849.6586949558005</v>
          </cell>
          <cell r="BQ30">
            <v>-5849.6586949558005</v>
          </cell>
          <cell r="BR30">
            <v>-5849.6586949558005</v>
          </cell>
          <cell r="BS30">
            <v>-5966.6518688549168</v>
          </cell>
          <cell r="BT30">
            <v>-5966.6518688549168</v>
          </cell>
          <cell r="BU30">
            <v>-5966.6518688549168</v>
          </cell>
          <cell r="BV30">
            <v>-5966.6518688549168</v>
          </cell>
          <cell r="BW30">
            <v>-6085.9849062320154</v>
          </cell>
          <cell r="BX30">
            <v>-6085.9849062320154</v>
          </cell>
          <cell r="BY30">
            <v>-6085.9849062320154</v>
          </cell>
          <cell r="BZ30">
            <v>-6085.9849062320154</v>
          </cell>
          <cell r="CA30">
            <v>-6207.7046043566561</v>
          </cell>
          <cell r="CB30">
            <v>-6207.7046043566561</v>
          </cell>
          <cell r="CC30">
            <v>-6207.7046043566561</v>
          </cell>
          <cell r="CD30">
            <v>-6207.7046043566561</v>
          </cell>
          <cell r="CE30">
            <v>-6331.8586964437882</v>
          </cell>
          <cell r="CF30">
            <v>-6331.8586964437882</v>
          </cell>
          <cell r="CG30">
            <v>-6331.8586964437882</v>
          </cell>
          <cell r="CH30">
            <v>-6331.8586964437882</v>
          </cell>
          <cell r="CI30">
            <v>-6458.4958703726652</v>
          </cell>
          <cell r="CJ30">
            <v>0</v>
          </cell>
          <cell r="CK30">
            <v>0</v>
          </cell>
          <cell r="CL30">
            <v>0</v>
          </cell>
        </row>
        <row r="31">
          <cell r="G31">
            <v>0</v>
          </cell>
          <cell r="H31">
            <v>-1487.7862500000003</v>
          </cell>
          <cell r="I31">
            <v>-1487.7862500000003</v>
          </cell>
          <cell r="J31">
            <v>-1487.7862500000003</v>
          </cell>
          <cell r="K31">
            <v>-1517.5419750000003</v>
          </cell>
          <cell r="L31">
            <v>-1517.5419750000003</v>
          </cell>
          <cell r="M31">
            <v>-1517.5419750000003</v>
          </cell>
          <cell r="N31">
            <v>-1517.5419750000003</v>
          </cell>
          <cell r="O31">
            <v>-1547.8928145000004</v>
          </cell>
          <cell r="P31">
            <v>-1547.8928145000004</v>
          </cell>
          <cell r="Q31">
            <v>-1547.8928145000004</v>
          </cell>
          <cell r="R31">
            <v>-1547.8928145000004</v>
          </cell>
          <cell r="S31">
            <v>-1578.8506707900003</v>
          </cell>
          <cell r="T31">
            <v>-1578.8506707900003</v>
          </cell>
          <cell r="U31">
            <v>-1578.8506707900003</v>
          </cell>
          <cell r="V31">
            <v>-1578.8506707900003</v>
          </cell>
          <cell r="W31">
            <v>-1610.4276842058002</v>
          </cell>
          <cell r="X31">
            <v>-1610.4276842058002</v>
          </cell>
          <cell r="Y31">
            <v>-1610.4276842058002</v>
          </cell>
          <cell r="Z31">
            <v>-1610.4276842058002</v>
          </cell>
          <cell r="AA31">
            <v>-1642.6362378899164</v>
          </cell>
          <cell r="AB31">
            <v>-1642.6362378899164</v>
          </cell>
          <cell r="AC31">
            <v>-1642.6362378899164</v>
          </cell>
          <cell r="AD31">
            <v>-1642.6362378899164</v>
          </cell>
          <cell r="AE31">
            <v>-1675.4889626477147</v>
          </cell>
          <cell r="AF31">
            <v>-1675.4889626477147</v>
          </cell>
          <cell r="AG31">
            <v>-1675.4889626477147</v>
          </cell>
          <cell r="AH31">
            <v>-1675.4889626477147</v>
          </cell>
          <cell r="AI31">
            <v>-1708.9987419006691</v>
          </cell>
          <cell r="AJ31">
            <v>-1708.9987419006691</v>
          </cell>
          <cell r="AK31">
            <v>-1708.9987419006691</v>
          </cell>
          <cell r="AL31">
            <v>-1708.9987419006691</v>
          </cell>
          <cell r="AM31">
            <v>-1743.1787167386826</v>
          </cell>
          <cell r="AN31">
            <v>-1743.1787167386826</v>
          </cell>
          <cell r="AO31">
            <v>-1743.1787167386826</v>
          </cell>
          <cell r="AP31">
            <v>-1743.1787167386826</v>
          </cell>
          <cell r="AQ31">
            <v>-1778.0422910734562</v>
          </cell>
          <cell r="AR31">
            <v>-1778.0422910734562</v>
          </cell>
          <cell r="AS31">
            <v>-1778.0422910734562</v>
          </cell>
          <cell r="AT31">
            <v>-1778.0422910734562</v>
          </cell>
          <cell r="AU31">
            <v>-1813.6031368949255</v>
          </cell>
          <cell r="AV31">
            <v>-1813.6031368949255</v>
          </cell>
          <cell r="AW31">
            <v>-1813.6031368949255</v>
          </cell>
          <cell r="AX31">
            <v>-1813.6031368949255</v>
          </cell>
          <cell r="AY31">
            <v>-1849.875199632824</v>
          </cell>
          <cell r="AZ31">
            <v>-1849.875199632824</v>
          </cell>
          <cell r="BA31">
            <v>-1849.875199632824</v>
          </cell>
          <cell r="BB31">
            <v>-1849.875199632824</v>
          </cell>
          <cell r="BC31">
            <v>-1886.8727036254804</v>
          </cell>
          <cell r="BD31">
            <v>-1886.8727036254804</v>
          </cell>
          <cell r="BE31">
            <v>-1886.8727036254804</v>
          </cell>
          <cell r="BF31">
            <v>-1886.8727036254804</v>
          </cell>
          <cell r="BG31">
            <v>-1924.61015769799</v>
          </cell>
          <cell r="BH31">
            <v>-1924.61015769799</v>
          </cell>
          <cell r="BI31">
            <v>-1924.61015769799</v>
          </cell>
          <cell r="BJ31">
            <v>-1924.61015769799</v>
          </cell>
          <cell r="BK31">
            <v>-1963.1023608519499</v>
          </cell>
          <cell r="BL31">
            <v>-1963.1023608519499</v>
          </cell>
          <cell r="BM31">
            <v>-1963.1023608519499</v>
          </cell>
          <cell r="BN31">
            <v>-1963.1023608519499</v>
          </cell>
          <cell r="BO31">
            <v>-2002.364408068989</v>
          </cell>
          <cell r="BP31">
            <v>-2002.364408068989</v>
          </cell>
          <cell r="BQ31">
            <v>-2002.364408068989</v>
          </cell>
          <cell r="BR31">
            <v>-2002.364408068989</v>
          </cell>
          <cell r="BS31">
            <v>-2042.4116962303688</v>
          </cell>
          <cell r="BT31">
            <v>-2042.4116962303688</v>
          </cell>
          <cell r="BU31">
            <v>-2042.4116962303688</v>
          </cell>
          <cell r="BV31">
            <v>-2042.4116962303688</v>
          </cell>
          <cell r="BW31">
            <v>-2083.2599301549762</v>
          </cell>
          <cell r="BX31">
            <v>-2083.2599301549762</v>
          </cell>
          <cell r="BY31">
            <v>-2083.2599301549762</v>
          </cell>
          <cell r="BZ31">
            <v>-2083.2599301549762</v>
          </cell>
          <cell r="CA31">
            <v>-2124.925128758076</v>
          </cell>
          <cell r="CB31">
            <v>-2124.925128758076</v>
          </cell>
          <cell r="CC31">
            <v>-2124.925128758076</v>
          </cell>
          <cell r="CD31">
            <v>-2124.925128758076</v>
          </cell>
          <cell r="CE31">
            <v>-2167.4236313332372</v>
          </cell>
          <cell r="CF31">
            <v>-2167.4236313332372</v>
          </cell>
          <cell r="CG31">
            <v>-2167.4236313332372</v>
          </cell>
          <cell r="CH31">
            <v>-2167.4236313332372</v>
          </cell>
          <cell r="CI31">
            <v>-2210.7721039599023</v>
          </cell>
          <cell r="CJ31">
            <v>0</v>
          </cell>
          <cell r="CK31">
            <v>0</v>
          </cell>
          <cell r="CL31">
            <v>0</v>
          </cell>
        </row>
        <row r="32">
          <cell r="G32">
            <v>0</v>
          </cell>
          <cell r="H32">
            <v>-7205.4945454545459</v>
          </cell>
          <cell r="I32">
            <v>-7205.4945454545459</v>
          </cell>
          <cell r="J32">
            <v>-7205.4945454545459</v>
          </cell>
          <cell r="K32">
            <v>-7349.6044363636365</v>
          </cell>
          <cell r="L32">
            <v>-7349.6044363636365</v>
          </cell>
          <cell r="M32">
            <v>-7349.6044363636365</v>
          </cell>
          <cell r="N32">
            <v>-7349.6044363636365</v>
          </cell>
          <cell r="O32">
            <v>-7496.5965250909094</v>
          </cell>
          <cell r="P32">
            <v>-7496.5965250909094</v>
          </cell>
          <cell r="Q32">
            <v>-7496.5965250909094</v>
          </cell>
          <cell r="R32">
            <v>-7496.5965250909094</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row>
        <row r="33">
          <cell r="G33">
            <v>0</v>
          </cell>
          <cell r="H33">
            <v>-23742.582857142857</v>
          </cell>
          <cell r="I33">
            <v>-23742.582857142857</v>
          </cell>
          <cell r="J33">
            <v>-23742.582857142857</v>
          </cell>
          <cell r="K33">
            <v>-24217.434514285716</v>
          </cell>
          <cell r="L33">
            <v>-24217.434514285716</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row>
        <row r="34">
          <cell r="G34">
            <v>0</v>
          </cell>
          <cell r="H34">
            <v>-4772.4999999999991</v>
          </cell>
          <cell r="I34">
            <v>-4772.4999999999991</v>
          </cell>
          <cell r="J34">
            <v>-4772.4999999999991</v>
          </cell>
          <cell r="K34">
            <v>-4867.9499999999989</v>
          </cell>
          <cell r="L34">
            <v>-4867.9499999999989</v>
          </cell>
          <cell r="M34">
            <v>-4867.9499999999989</v>
          </cell>
          <cell r="N34">
            <v>-4867.9499999999989</v>
          </cell>
          <cell r="O34">
            <v>-4965.3089999999993</v>
          </cell>
          <cell r="P34">
            <v>-4965.3089999999993</v>
          </cell>
          <cell r="Q34">
            <v>-4965.3089999999993</v>
          </cell>
          <cell r="R34">
            <v>-4965.3089999999993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row>
        <row r="35">
          <cell r="G35">
            <v>0</v>
          </cell>
          <cell r="H35">
            <v>-4359.5978125000001</v>
          </cell>
          <cell r="I35">
            <v>-4359.5978125000001</v>
          </cell>
          <cell r="J35">
            <v>-4359.5978125000001</v>
          </cell>
          <cell r="K35">
            <v>-4446.7897687499999</v>
          </cell>
          <cell r="L35">
            <v>-4446.7897687499999</v>
          </cell>
          <cell r="M35">
            <v>-4446.7897687499999</v>
          </cell>
          <cell r="N35">
            <v>-4446.7897687499999</v>
          </cell>
          <cell r="O35">
            <v>-4535.7255641250003</v>
          </cell>
          <cell r="P35">
            <v>-4535.7255641250003</v>
          </cell>
          <cell r="Q35">
            <v>-4535.7255641250003</v>
          </cell>
          <cell r="R35">
            <v>-4535.7255641250003</v>
          </cell>
          <cell r="S35">
            <v>-4626.4400754074995</v>
          </cell>
          <cell r="T35">
            <v>-4626.4400754074995</v>
          </cell>
          <cell r="U35">
            <v>-4626.4400754074995</v>
          </cell>
          <cell r="V35">
            <v>-4626.4400754074995</v>
          </cell>
          <cell r="W35">
            <v>-4718.9688769156501</v>
          </cell>
          <cell r="X35">
            <v>-4718.9688769156501</v>
          </cell>
          <cell r="Y35">
            <v>-4718.9688769156501</v>
          </cell>
          <cell r="Z35">
            <v>-4718.9688769156501</v>
          </cell>
          <cell r="AA35">
            <v>-4813.3482544539629</v>
          </cell>
          <cell r="AB35">
            <v>-4813.3482544539629</v>
          </cell>
          <cell r="AC35">
            <v>-4813.3482544539629</v>
          </cell>
          <cell r="AD35">
            <v>-4813.3482544539629</v>
          </cell>
          <cell r="AE35">
            <v>-4909.6152195430432</v>
          </cell>
          <cell r="AF35">
            <v>-4909.6152195430432</v>
          </cell>
          <cell r="AG35">
            <v>-4909.6152195430432</v>
          </cell>
          <cell r="AH35">
            <v>-4909.6152195430432</v>
          </cell>
          <cell r="AI35">
            <v>-5007.8075239339032</v>
          </cell>
          <cell r="AJ35">
            <v>-5007.8075239339032</v>
          </cell>
          <cell r="AK35">
            <v>-5007.8075239339032</v>
          </cell>
          <cell r="AL35">
            <v>-5007.8075239339032</v>
          </cell>
          <cell r="AM35">
            <v>-5107.9636744125819</v>
          </cell>
          <cell r="AN35">
            <v>-5107.9636744125819</v>
          </cell>
          <cell r="AO35">
            <v>-5107.9636744125819</v>
          </cell>
          <cell r="AP35">
            <v>-5107.9636744125819</v>
          </cell>
          <cell r="AQ35">
            <v>-5210.1229479008334</v>
          </cell>
          <cell r="AR35">
            <v>-5210.1229479008334</v>
          </cell>
          <cell r="AS35">
            <v>-5210.1229479008334</v>
          </cell>
          <cell r="AT35">
            <v>-5210.1229479008334</v>
          </cell>
          <cell r="AU35">
            <v>-5314.3254068588503</v>
          </cell>
          <cell r="AV35">
            <v>-5314.3254068588503</v>
          </cell>
          <cell r="AW35">
            <v>-5314.3254068588503</v>
          </cell>
          <cell r="AX35">
            <v>-5314.3254068588503</v>
          </cell>
          <cell r="AY35">
            <v>-5420.6119149960277</v>
          </cell>
          <cell r="AZ35">
            <v>-5420.6119149960277</v>
          </cell>
          <cell r="BA35">
            <v>-5420.6119149960277</v>
          </cell>
          <cell r="BB35">
            <v>-5420.6119149960277</v>
          </cell>
          <cell r="BC35">
            <v>-5529.0241532959481</v>
          </cell>
          <cell r="BD35">
            <v>-5529.0241532959481</v>
          </cell>
          <cell r="BE35">
            <v>-5529.0241532959481</v>
          </cell>
          <cell r="BF35">
            <v>-5529.0241532959481</v>
          </cell>
          <cell r="BG35">
            <v>-5639.6046363618661</v>
          </cell>
          <cell r="BH35">
            <v>-5639.6046363618661</v>
          </cell>
          <cell r="BI35">
            <v>-5639.6046363618661</v>
          </cell>
          <cell r="BJ35">
            <v>-5639.6046363618661</v>
          </cell>
          <cell r="BK35">
            <v>-5752.3967290891042</v>
          </cell>
          <cell r="BL35">
            <v>-5752.3967290891042</v>
          </cell>
          <cell r="BM35">
            <v>-5752.3967290891042</v>
          </cell>
          <cell r="BN35">
            <v>-5752.3967290891042</v>
          </cell>
          <cell r="BO35">
            <v>-5867.4446636708872</v>
          </cell>
          <cell r="BP35">
            <v>-5867.4446636708872</v>
          </cell>
          <cell r="BQ35">
            <v>-5867.4446636708872</v>
          </cell>
          <cell r="BR35">
            <v>-5867.4446636708872</v>
          </cell>
          <cell r="BS35">
            <v>-5984.7935569443043</v>
          </cell>
          <cell r="BT35">
            <v>-5984.7935569443043</v>
          </cell>
          <cell r="BU35">
            <v>-5984.7935569443043</v>
          </cell>
          <cell r="BV35">
            <v>-5984.7935569443043</v>
          </cell>
          <cell r="BW35">
            <v>-6104.4894280831913</v>
          </cell>
          <cell r="BX35">
            <v>-6104.4894280831913</v>
          </cell>
          <cell r="BY35">
            <v>-6104.4894280831913</v>
          </cell>
          <cell r="BZ35">
            <v>-6104.4894280831913</v>
          </cell>
          <cell r="CA35">
            <v>-6226.5792166448555</v>
          </cell>
          <cell r="CB35">
            <v>-6226.5792166448555</v>
          </cell>
          <cell r="CC35">
            <v>-6226.5792166448555</v>
          </cell>
          <cell r="CD35">
            <v>-6226.5792166448555</v>
          </cell>
          <cell r="CE35">
            <v>-6351.1108009777518</v>
          </cell>
          <cell r="CF35">
            <v>-6351.1108009777518</v>
          </cell>
          <cell r="CG35">
            <v>-6351.1108009777518</v>
          </cell>
          <cell r="CH35">
            <v>-6351.1108009777518</v>
          </cell>
          <cell r="CI35">
            <v>-6478.1330169973071</v>
          </cell>
          <cell r="CJ35">
            <v>0</v>
          </cell>
          <cell r="CK35">
            <v>0</v>
          </cell>
          <cell r="CL35">
            <v>0</v>
          </cell>
        </row>
        <row r="36">
          <cell r="G36">
            <v>0</v>
          </cell>
          <cell r="H36">
            <v>-27726.688668866889</v>
          </cell>
          <cell r="I36">
            <v>-27726.688668866889</v>
          </cell>
          <cell r="J36">
            <v>-27726.688668866889</v>
          </cell>
          <cell r="K36">
            <v>-28281.222442244227</v>
          </cell>
          <cell r="L36">
            <v>-28281.222442244227</v>
          </cell>
          <cell r="M36">
            <v>-28281.222442244227</v>
          </cell>
          <cell r="N36">
            <v>-28281.222442244227</v>
          </cell>
          <cell r="O36">
            <v>-28846.84689108911</v>
          </cell>
          <cell r="P36">
            <v>-28846.84689108911</v>
          </cell>
          <cell r="Q36">
            <v>-28846.84689108911</v>
          </cell>
          <cell r="R36">
            <v>-28846.84689108911</v>
          </cell>
          <cell r="S36">
            <v>-29423.783828910891</v>
          </cell>
          <cell r="T36">
            <v>-29423.783828910891</v>
          </cell>
          <cell r="U36">
            <v>-29423.783828910891</v>
          </cell>
          <cell r="V36">
            <v>-29423.783828910891</v>
          </cell>
          <cell r="W36">
            <v>-30012.25950548911</v>
          </cell>
          <cell r="X36">
            <v>-30012.25950548911</v>
          </cell>
          <cell r="Y36">
            <v>-30012.25950548911</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row>
        <row r="37">
          <cell r="G37">
            <v>0</v>
          </cell>
          <cell r="H37">
            <v>-35293.960396039591</v>
          </cell>
          <cell r="I37">
            <v>-35293.960396039591</v>
          </cell>
          <cell r="J37">
            <v>-35293.960396039591</v>
          </cell>
          <cell r="K37">
            <v>-35999.839603960383</v>
          </cell>
          <cell r="L37">
            <v>-35999.839603960383</v>
          </cell>
          <cell r="M37">
            <v>-35999.839603960383</v>
          </cell>
          <cell r="N37">
            <v>-35999.839603960383</v>
          </cell>
          <cell r="O37">
            <v>-36719.836396039587</v>
          </cell>
          <cell r="P37">
            <v>-36719.836396039587</v>
          </cell>
          <cell r="Q37">
            <v>-36719.836396039587</v>
          </cell>
          <cell r="R37">
            <v>-36719.836396039587</v>
          </cell>
          <cell r="S37">
            <v>-37454.233123960381</v>
          </cell>
          <cell r="T37">
            <v>-37454.233123960381</v>
          </cell>
          <cell r="U37">
            <v>-37454.233123960381</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row>
        <row r="38">
          <cell r="G38">
            <v>0</v>
          </cell>
          <cell r="H38">
            <v>-13260.606060606058</v>
          </cell>
          <cell r="I38">
            <v>-13260.606060606058</v>
          </cell>
          <cell r="J38">
            <v>-13260.606060606058</v>
          </cell>
          <cell r="K38">
            <v>-13525.81818181818</v>
          </cell>
          <cell r="L38">
            <v>-13525.81818181818</v>
          </cell>
          <cell r="M38">
            <v>-13525.81818181818</v>
          </cell>
          <cell r="N38">
            <v>-13525.81818181818</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row>
        <row r="39">
          <cell r="G39">
            <v>0</v>
          </cell>
          <cell r="H39">
            <v>-7457.4400000000005</v>
          </cell>
          <cell r="I39">
            <v>-7457.4400000000005</v>
          </cell>
          <cell r="J39">
            <v>-7457.4400000000005</v>
          </cell>
          <cell r="K39">
            <v>-7606.5888000000004</v>
          </cell>
          <cell r="L39">
            <v>-7606.5888000000004</v>
          </cell>
          <cell r="M39">
            <v>-7606.5888000000004</v>
          </cell>
          <cell r="N39">
            <v>-7606.5888000000004</v>
          </cell>
          <cell r="O39">
            <v>-7758.7205760000006</v>
          </cell>
          <cell r="P39">
            <v>-7758.7205760000006</v>
          </cell>
          <cell r="Q39">
            <v>-7758.7205760000006</v>
          </cell>
          <cell r="R39">
            <v>-7758.7205760000006</v>
          </cell>
          <cell r="S39">
            <v>-7913.8949875199996</v>
          </cell>
          <cell r="T39">
            <v>-7913.8949875199996</v>
          </cell>
          <cell r="U39">
            <v>-7913.8949875199996</v>
          </cell>
          <cell r="V39">
            <v>-7913.8949875199996</v>
          </cell>
          <cell r="W39">
            <v>-8072.1728872704007</v>
          </cell>
          <cell r="X39">
            <v>-8072.1728872704007</v>
          </cell>
          <cell r="Y39">
            <v>-8072.1728872704007</v>
          </cell>
          <cell r="Z39">
            <v>-8072.1728872704007</v>
          </cell>
          <cell r="AA39">
            <v>-8233.6163450158092</v>
          </cell>
          <cell r="AB39">
            <v>-8233.6163450158092</v>
          </cell>
          <cell r="AC39">
            <v>-8233.6163450158092</v>
          </cell>
          <cell r="AD39">
            <v>-8233.6163450158092</v>
          </cell>
          <cell r="AE39">
            <v>-8398.2886719161252</v>
          </cell>
          <cell r="AF39">
            <v>-8398.2886719161252</v>
          </cell>
          <cell r="AG39">
            <v>-8398.2886719161252</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row>
        <row r="40">
          <cell r="G40">
            <v>0</v>
          </cell>
          <cell r="H40">
            <v>-21868.423762376238</v>
          </cell>
          <cell r="I40">
            <v>-21868.423762376238</v>
          </cell>
          <cell r="J40">
            <v>-21868.423762376238</v>
          </cell>
          <cell r="K40">
            <v>-22305.792237623762</v>
          </cell>
          <cell r="L40">
            <v>-22305.792237623762</v>
          </cell>
          <cell r="M40">
            <v>-22305.792237623762</v>
          </cell>
          <cell r="N40">
            <v>-22305.792237623762</v>
          </cell>
          <cell r="O40">
            <v>-22751.908082376238</v>
          </cell>
          <cell r="P40">
            <v>-22751.908082376238</v>
          </cell>
          <cell r="Q40">
            <v>-22751.908082376238</v>
          </cell>
          <cell r="R40">
            <v>-22751.908082376238</v>
          </cell>
          <cell r="S40">
            <v>-23206.946244023762</v>
          </cell>
          <cell r="T40">
            <v>-23206.946244023762</v>
          </cell>
          <cell r="U40">
            <v>-23206.946244023762</v>
          </cell>
          <cell r="V40">
            <v>-23206.946244023762</v>
          </cell>
          <cell r="W40">
            <v>-23671.085168904239</v>
          </cell>
          <cell r="X40">
            <v>-23671.085168904239</v>
          </cell>
          <cell r="Y40">
            <v>-23671.085168904239</v>
          </cell>
          <cell r="Z40">
            <v>-23671.085168904239</v>
          </cell>
          <cell r="AA40">
            <v>-24144.506872282323</v>
          </cell>
          <cell r="AB40">
            <v>-24144.506872282323</v>
          </cell>
          <cell r="AC40">
            <v>-24144.506872282323</v>
          </cell>
          <cell r="AD40">
            <v>-24144.506872282323</v>
          </cell>
          <cell r="AE40">
            <v>-24627.397009727971</v>
          </cell>
          <cell r="AF40">
            <v>-24627.397009727971</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row>
        <row r="41">
          <cell r="G41">
            <v>0</v>
          </cell>
          <cell r="H41">
            <v>-882.59100000000001</v>
          </cell>
          <cell r="I41">
            <v>-882.59100000000001</v>
          </cell>
          <cell r="J41">
            <v>-882.59100000000001</v>
          </cell>
          <cell r="K41">
            <v>-900.24282000000005</v>
          </cell>
          <cell r="L41">
            <v>-900.24282000000005</v>
          </cell>
          <cell r="M41">
            <v>-900.24282000000005</v>
          </cell>
          <cell r="N41">
            <v>-900.24282000000005</v>
          </cell>
          <cell r="O41">
            <v>-918.24767640000005</v>
          </cell>
          <cell r="P41">
            <v>-918.24767640000005</v>
          </cell>
          <cell r="Q41">
            <v>-918.24767640000005</v>
          </cell>
          <cell r="R41">
            <v>-918.24767640000005</v>
          </cell>
          <cell r="S41">
            <v>-936.61262992799993</v>
          </cell>
          <cell r="T41">
            <v>-936.61262992799993</v>
          </cell>
          <cell r="U41">
            <v>-936.61262992799993</v>
          </cell>
          <cell r="V41">
            <v>-936.61262992799993</v>
          </cell>
          <cell r="W41">
            <v>-955.34488252656001</v>
          </cell>
          <cell r="X41">
            <v>-955.34488252656001</v>
          </cell>
          <cell r="Y41">
            <v>-955.34488252656001</v>
          </cell>
          <cell r="Z41">
            <v>-955.34488252656001</v>
          </cell>
          <cell r="AA41">
            <v>-974.45178017709122</v>
          </cell>
          <cell r="AB41">
            <v>-974.45178017709122</v>
          </cell>
          <cell r="AC41">
            <v>-974.45178017709122</v>
          </cell>
          <cell r="AD41">
            <v>-974.45178017709122</v>
          </cell>
          <cell r="AE41">
            <v>-993.9408157806331</v>
          </cell>
          <cell r="AF41">
            <v>-993.9408157806331</v>
          </cell>
          <cell r="AG41">
            <v>-993.9408157806331</v>
          </cell>
          <cell r="AH41">
            <v>-993.9408157806331</v>
          </cell>
          <cell r="AI41">
            <v>-1013.8196320962458</v>
          </cell>
          <cell r="AJ41">
            <v>-1013.8196320962458</v>
          </cell>
          <cell r="AK41">
            <v>-1013.8196320962458</v>
          </cell>
          <cell r="AL41">
            <v>-1013.8196320962458</v>
          </cell>
          <cell r="AM41">
            <v>-1034.0960247381706</v>
          </cell>
          <cell r="AN41">
            <v>-1034.0960247381706</v>
          </cell>
          <cell r="AO41">
            <v>-1034.0960247381706</v>
          </cell>
          <cell r="AP41">
            <v>-1034.0960247381706</v>
          </cell>
          <cell r="AQ41">
            <v>-1054.7779452329341</v>
          </cell>
          <cell r="AR41">
            <v>-1054.7779452329341</v>
          </cell>
          <cell r="AS41">
            <v>-1054.7779452329341</v>
          </cell>
          <cell r="AT41">
            <v>-1054.7779452329341</v>
          </cell>
          <cell r="AU41">
            <v>-1075.8735041375928</v>
          </cell>
          <cell r="AV41">
            <v>-1075.8735041375928</v>
          </cell>
          <cell r="AW41">
            <v>-1075.8735041375928</v>
          </cell>
          <cell r="AX41">
            <v>-1075.8735041375928</v>
          </cell>
          <cell r="AY41">
            <v>-1097.3909742203448</v>
          </cell>
          <cell r="AZ41">
            <v>-1097.3909742203448</v>
          </cell>
          <cell r="BA41">
            <v>-1097.3909742203448</v>
          </cell>
          <cell r="BB41">
            <v>-1097.3909742203448</v>
          </cell>
          <cell r="BC41">
            <v>-1119.3387937047517</v>
          </cell>
          <cell r="BD41">
            <v>-1119.3387937047517</v>
          </cell>
          <cell r="BE41">
            <v>-1119.3387937047517</v>
          </cell>
          <cell r="BF41">
            <v>-1119.3387937047517</v>
          </cell>
          <cell r="BG41">
            <v>-1141.7255695788465</v>
          </cell>
          <cell r="BH41">
            <v>-1141.7255695788465</v>
          </cell>
          <cell r="BI41">
            <v>-1141.7255695788465</v>
          </cell>
          <cell r="BJ41">
            <v>-1141.7255695788465</v>
          </cell>
          <cell r="BK41">
            <v>-1164.5600809704235</v>
          </cell>
          <cell r="BL41">
            <v>-1164.5600809704235</v>
          </cell>
          <cell r="BM41">
            <v>-1164.5600809704235</v>
          </cell>
          <cell r="BN41">
            <v>-1164.5600809704235</v>
          </cell>
          <cell r="BO41">
            <v>-1187.8512825898322</v>
          </cell>
          <cell r="BP41">
            <v>-1187.8512825898322</v>
          </cell>
          <cell r="BQ41">
            <v>-1187.8512825898322</v>
          </cell>
          <cell r="BR41">
            <v>-1187.8512825898322</v>
          </cell>
          <cell r="BS41">
            <v>-1211.6083082416287</v>
          </cell>
          <cell r="BT41">
            <v>-1211.6083082416287</v>
          </cell>
          <cell r="BU41">
            <v>-1211.6083082416287</v>
          </cell>
          <cell r="BV41">
            <v>-1211.6083082416287</v>
          </cell>
          <cell r="BW41">
            <v>-1235.8404744064615</v>
          </cell>
          <cell r="BX41">
            <v>-1235.8404744064615</v>
          </cell>
          <cell r="BY41">
            <v>-1235.8404744064615</v>
          </cell>
          <cell r="BZ41">
            <v>-1235.8404744064615</v>
          </cell>
          <cell r="CA41">
            <v>-1260.5572838945907</v>
          </cell>
          <cell r="CB41">
            <v>-1260.5572838945907</v>
          </cell>
          <cell r="CC41">
            <v>-1260.5572838945907</v>
          </cell>
          <cell r="CD41">
            <v>-1260.5572838945907</v>
          </cell>
          <cell r="CE41">
            <v>-1285.7684295724825</v>
          </cell>
          <cell r="CF41">
            <v>-1285.7684295724825</v>
          </cell>
          <cell r="CG41">
            <v>-1285.7684295724825</v>
          </cell>
          <cell r="CH41">
            <v>-1285.7684295724825</v>
          </cell>
          <cell r="CI41">
            <v>-1311.4837981639323</v>
          </cell>
          <cell r="CJ41">
            <v>0</v>
          </cell>
          <cell r="CK41">
            <v>0</v>
          </cell>
          <cell r="CL41">
            <v>0</v>
          </cell>
        </row>
        <row r="42">
          <cell r="G42">
            <v>0</v>
          </cell>
          <cell r="H42">
            <v>-26265.878260869558</v>
          </cell>
          <cell r="I42">
            <v>-26265.878260869558</v>
          </cell>
          <cell r="J42">
            <v>-26265.878260869558</v>
          </cell>
          <cell r="K42">
            <v>-26791.195826086951</v>
          </cell>
          <cell r="L42">
            <v>-26791.195826086951</v>
          </cell>
          <cell r="M42">
            <v>-26791.195826086951</v>
          </cell>
          <cell r="N42">
            <v>-26791.195826086951</v>
          </cell>
          <cell r="O42">
            <v>-27327.019742608689</v>
          </cell>
          <cell r="P42">
            <v>-27327.019742608689</v>
          </cell>
          <cell r="Q42">
            <v>-27327.019742608689</v>
          </cell>
          <cell r="R42">
            <v>-27327.019742608689</v>
          </cell>
          <cell r="S42">
            <v>-27873.56013746086</v>
          </cell>
          <cell r="T42">
            <v>-27873.56013746086</v>
          </cell>
          <cell r="U42">
            <v>-27873.56013746086</v>
          </cell>
          <cell r="V42">
            <v>-27873.56013746086</v>
          </cell>
          <cell r="W42">
            <v>-28431.03134021008</v>
          </cell>
          <cell r="X42">
            <v>-28431.03134021008</v>
          </cell>
          <cell r="Y42">
            <v>-28431.03134021008</v>
          </cell>
          <cell r="Z42">
            <v>-28431.03134021008</v>
          </cell>
          <cell r="AA42">
            <v>-28999.651967014281</v>
          </cell>
          <cell r="AB42">
            <v>-28999.651967014281</v>
          </cell>
          <cell r="AC42">
            <v>-28999.651967014281</v>
          </cell>
          <cell r="AD42">
            <v>-28999.651967014281</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row>
        <row r="43">
          <cell r="G43">
            <v>0</v>
          </cell>
          <cell r="H43">
            <v>-32642.75</v>
          </cell>
          <cell r="I43">
            <v>-32642.75</v>
          </cell>
          <cell r="J43">
            <v>-32642.75</v>
          </cell>
          <cell r="K43">
            <v>-33295.605000000003</v>
          </cell>
          <cell r="L43">
            <v>-33295.605000000003</v>
          </cell>
          <cell r="M43">
            <v>-33295.605000000003</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row>
        <row r="83">
          <cell r="G83">
            <v>0</v>
          </cell>
          <cell r="H83">
            <v>-752.76202499999999</v>
          </cell>
          <cell r="I83">
            <v>-752.76202499999999</v>
          </cell>
          <cell r="J83">
            <v>-752.76202499999999</v>
          </cell>
          <cell r="K83">
            <v>-62193.198505500011</v>
          </cell>
          <cell r="L83">
            <v>-77952.092667502351</v>
          </cell>
          <cell r="M83">
            <v>-7339.5894647243495</v>
          </cell>
          <cell r="N83">
            <v>-1852.4277567020424</v>
          </cell>
          <cell r="O83">
            <v>-1153.6452143856948</v>
          </cell>
          <cell r="P83">
            <v>-783.17361081000001</v>
          </cell>
          <cell r="Q83">
            <v>-783.17361081000001</v>
          </cell>
          <cell r="R83">
            <v>-13939.204908143478</v>
          </cell>
          <cell r="S83">
            <v>-798.83708302619993</v>
          </cell>
          <cell r="T83">
            <v>-798.83708302619993</v>
          </cell>
          <cell r="U83">
            <v>-798.83708302619993</v>
          </cell>
          <cell r="V83">
            <v>-26592.508330828612</v>
          </cell>
          <cell r="W83">
            <v>-814.81382468672393</v>
          </cell>
          <cell r="X83">
            <v>-1259.3834966868458</v>
          </cell>
          <cell r="Y83">
            <v>-814.81382468672393</v>
          </cell>
          <cell r="Z83">
            <v>-814.81382468672393</v>
          </cell>
          <cell r="AA83">
            <v>-831.11010118045851</v>
          </cell>
          <cell r="AB83">
            <v>-26897.673143124957</v>
          </cell>
          <cell r="AC83">
            <v>-831.11010118045851</v>
          </cell>
          <cell r="AD83">
            <v>-831.11010118045851</v>
          </cell>
          <cell r="AE83">
            <v>-847.73230320406765</v>
          </cell>
          <cell r="AF83">
            <v>-847.73230320406765</v>
          </cell>
          <cell r="AG83">
            <v>-847.73230320406765</v>
          </cell>
          <cell r="AH83">
            <v>-847.73230320406765</v>
          </cell>
          <cell r="AI83">
            <v>-864.68694926814908</v>
          </cell>
          <cell r="AJ83">
            <v>-864.68694926814908</v>
          </cell>
          <cell r="AK83">
            <v>-864.68694926814908</v>
          </cell>
          <cell r="AL83">
            <v>-864.68694926814908</v>
          </cell>
          <cell r="AM83">
            <v>-881.98068825351208</v>
          </cell>
          <cell r="AN83">
            <v>-881.98068825351208</v>
          </cell>
          <cell r="AO83">
            <v>-7993.1712257677764</v>
          </cell>
          <cell r="AP83">
            <v>-30529.874635753462</v>
          </cell>
          <cell r="AQ83">
            <v>-899.62030201858227</v>
          </cell>
          <cell r="AR83">
            <v>-899.62030201858227</v>
          </cell>
          <cell r="AS83">
            <v>-899.62030201858227</v>
          </cell>
          <cell r="AT83">
            <v>-899.62030201858227</v>
          </cell>
          <cell r="AU83">
            <v>-917.61270805895401</v>
          </cell>
          <cell r="AV83">
            <v>-917.61270805895401</v>
          </cell>
          <cell r="AW83">
            <v>-91377.945653146686</v>
          </cell>
          <cell r="AX83">
            <v>-917.61270805895401</v>
          </cell>
          <cell r="AY83">
            <v>-935.96496222013309</v>
          </cell>
          <cell r="AZ83">
            <v>-935.96496222013309</v>
          </cell>
          <cell r="BA83">
            <v>-22574.301465242417</v>
          </cell>
          <cell r="BB83">
            <v>-935.96496222013309</v>
          </cell>
          <cell r="BC83">
            <v>-954.68426146453578</v>
          </cell>
          <cell r="BD83">
            <v>-954.68426146453578</v>
          </cell>
          <cell r="BE83">
            <v>-1325.3561332553213</v>
          </cell>
          <cell r="BF83">
            <v>-954.68426146453578</v>
          </cell>
          <cell r="BG83">
            <v>-973.77794669382638</v>
          </cell>
          <cell r="BH83">
            <v>-973.77794669382638</v>
          </cell>
          <cell r="BI83">
            <v>-973.77794669382638</v>
          </cell>
          <cell r="BJ83">
            <v>-973.77794669382638</v>
          </cell>
          <cell r="BK83">
            <v>-62418.634745627714</v>
          </cell>
          <cell r="BL83">
            <v>-78177.528907630054</v>
          </cell>
          <cell r="BM83">
            <v>-7565.0257048520525</v>
          </cell>
          <cell r="BN83">
            <v>-2077.8639968297457</v>
          </cell>
          <cell r="BO83">
            <v>-1383.5901793159517</v>
          </cell>
          <cell r="BP83">
            <v>-1013.118575740257</v>
          </cell>
          <cell r="BQ83">
            <v>-1013.118575740257</v>
          </cell>
          <cell r="BR83">
            <v>-14169.149873073735</v>
          </cell>
          <cell r="BS83">
            <v>-1033.3809472550622</v>
          </cell>
          <cell r="BT83">
            <v>-1033.3809472550622</v>
          </cell>
          <cell r="BU83">
            <v>-1033.3809472550622</v>
          </cell>
          <cell r="BV83">
            <v>-26827.052195057473</v>
          </cell>
          <cell r="BW83">
            <v>-1054.0485662001636</v>
          </cell>
          <cell r="BX83">
            <v>-1498.6182382002853</v>
          </cell>
          <cell r="BY83">
            <v>-1054.0485662001636</v>
          </cell>
          <cell r="BZ83">
            <v>-1054.0485662001636</v>
          </cell>
          <cell r="CA83">
            <v>-1075.1295375241671</v>
          </cell>
          <cell r="CB83">
            <v>-27141.692579468669</v>
          </cell>
          <cell r="CC83">
            <v>-1075.1295375241671</v>
          </cell>
          <cell r="CD83">
            <v>-1075.1295375241671</v>
          </cell>
          <cell r="CE83">
            <v>-1096.6321282746503</v>
          </cell>
          <cell r="CF83">
            <v>-1096.6321282746503</v>
          </cell>
          <cell r="CG83">
            <v>-1096.6321282746503</v>
          </cell>
          <cell r="CH83">
            <v>-1096.6321282746503</v>
          </cell>
          <cell r="CI83">
            <v>-1118.5647708401432</v>
          </cell>
          <cell r="CJ83">
            <v>0</v>
          </cell>
          <cell r="CK83">
            <v>0</v>
          </cell>
          <cell r="CL83">
            <v>0</v>
          </cell>
        </row>
        <row r="84">
          <cell r="G84">
            <v>0</v>
          </cell>
          <cell r="H84">
            <v>-455.96534999999994</v>
          </cell>
          <cell r="I84">
            <v>-455.96534999999994</v>
          </cell>
          <cell r="J84">
            <v>-455.96534999999994</v>
          </cell>
          <cell r="K84">
            <v>-465.08465699999994</v>
          </cell>
          <cell r="L84">
            <v>-465.08465699999994</v>
          </cell>
          <cell r="M84">
            <v>-55180.926656999996</v>
          </cell>
          <cell r="N84">
            <v>-465.08465699999994</v>
          </cell>
          <cell r="O84">
            <v>-474.38635013999993</v>
          </cell>
          <cell r="P84">
            <v>-474.38635013999993</v>
          </cell>
          <cell r="Q84">
            <v>-474.38635013999993</v>
          </cell>
          <cell r="R84">
            <v>-474.38635013999993</v>
          </cell>
          <cell r="S84">
            <v>-483.87407714279993</v>
          </cell>
          <cell r="T84">
            <v>-483.87407714279993</v>
          </cell>
          <cell r="U84">
            <v>-483.87407714279993</v>
          </cell>
          <cell r="V84">
            <v>-483.87407714279993</v>
          </cell>
          <cell r="W84">
            <v>-493.55155868565595</v>
          </cell>
          <cell r="X84">
            <v>-493.55155868565595</v>
          </cell>
          <cell r="Y84">
            <v>-493.55155868565595</v>
          </cell>
          <cell r="Z84">
            <v>-493.55155868565595</v>
          </cell>
          <cell r="AA84">
            <v>-503.42258985936911</v>
          </cell>
          <cell r="AB84">
            <v>-503.42258985936911</v>
          </cell>
          <cell r="AC84">
            <v>-503.42258985936911</v>
          </cell>
          <cell r="AD84">
            <v>-503.42258985936911</v>
          </cell>
          <cell r="AE84">
            <v>-513.49104165655649</v>
          </cell>
          <cell r="AF84">
            <v>-513.49104165655649</v>
          </cell>
          <cell r="AG84">
            <v>-513.49104165655649</v>
          </cell>
          <cell r="AH84">
            <v>-513.49104165655649</v>
          </cell>
          <cell r="AI84">
            <v>-523.76086248968761</v>
          </cell>
          <cell r="AJ84">
            <v>-523.76086248968761</v>
          </cell>
          <cell r="AK84">
            <v>-523.76086248968761</v>
          </cell>
          <cell r="AL84">
            <v>-523.76086248968761</v>
          </cell>
          <cell r="AM84">
            <v>-534.2360797394814</v>
          </cell>
          <cell r="AN84">
            <v>-534.2360797394814</v>
          </cell>
          <cell r="AO84">
            <v>-534.2360797394814</v>
          </cell>
          <cell r="AP84">
            <v>-534.2360797394814</v>
          </cell>
          <cell r="AQ84">
            <v>-544.920801334271</v>
          </cell>
          <cell r="AR84">
            <v>-544.920801334271</v>
          </cell>
          <cell r="AS84">
            <v>-544.920801334271</v>
          </cell>
          <cell r="AT84">
            <v>-544.920801334271</v>
          </cell>
          <cell r="AU84">
            <v>-555.81921736095649</v>
          </cell>
          <cell r="AV84">
            <v>-555.81921736095649</v>
          </cell>
          <cell r="AW84">
            <v>-555.81921736095649</v>
          </cell>
          <cell r="AX84">
            <v>-555.81921736095649</v>
          </cell>
          <cell r="AY84">
            <v>-566.93560170817557</v>
          </cell>
          <cell r="AZ84">
            <v>-566.93560170817557</v>
          </cell>
          <cell r="BA84">
            <v>-566.93560170817557</v>
          </cell>
          <cell r="BB84">
            <v>-566.93560170817557</v>
          </cell>
          <cell r="BC84">
            <v>-578.27431374233902</v>
          </cell>
          <cell r="BD84">
            <v>-578.27431374233902</v>
          </cell>
          <cell r="BE84">
            <v>-578.27431374233902</v>
          </cell>
          <cell r="BF84">
            <v>-578.27431374233902</v>
          </cell>
          <cell r="BG84">
            <v>-589.83980001718589</v>
          </cell>
          <cell r="BH84">
            <v>-589.83980001718589</v>
          </cell>
          <cell r="BI84">
            <v>-589.83980001718589</v>
          </cell>
          <cell r="BJ84">
            <v>-589.83980001718589</v>
          </cell>
          <cell r="BK84">
            <v>-601.63659601752966</v>
          </cell>
          <cell r="BL84">
            <v>-601.63659601752966</v>
          </cell>
          <cell r="BM84">
            <v>-601.63659601752966</v>
          </cell>
          <cell r="BN84">
            <v>-601.63659601752966</v>
          </cell>
          <cell r="BO84">
            <v>-55329.511327937878</v>
          </cell>
          <cell r="BP84">
            <v>-613.66932793788021</v>
          </cell>
          <cell r="BQ84">
            <v>-613.66932793788021</v>
          </cell>
          <cell r="BR84">
            <v>-613.66932793788021</v>
          </cell>
          <cell r="BS84">
            <v>-625.9427144966379</v>
          </cell>
          <cell r="BT84">
            <v>-625.9427144966379</v>
          </cell>
          <cell r="BU84">
            <v>-625.9427144966379</v>
          </cell>
          <cell r="BV84">
            <v>-625.9427144966379</v>
          </cell>
          <cell r="BW84">
            <v>-638.46156878657064</v>
          </cell>
          <cell r="BX84">
            <v>-638.46156878657064</v>
          </cell>
          <cell r="BY84">
            <v>-638.46156878657064</v>
          </cell>
          <cell r="BZ84">
            <v>-638.46156878657064</v>
          </cell>
          <cell r="CA84">
            <v>-651.2308001623021</v>
          </cell>
          <cell r="CB84">
            <v>-651.2308001623021</v>
          </cell>
          <cell r="CC84">
            <v>-651.2308001623021</v>
          </cell>
          <cell r="CD84">
            <v>-651.2308001623021</v>
          </cell>
          <cell r="CE84">
            <v>-664.25541616554813</v>
          </cell>
          <cell r="CF84">
            <v>-664.25541616554813</v>
          </cell>
          <cell r="CG84">
            <v>-664.25541616554813</v>
          </cell>
          <cell r="CH84">
            <v>-664.25541616554813</v>
          </cell>
          <cell r="CI84">
            <v>-677.54052448885921</v>
          </cell>
          <cell r="CJ84">
            <v>0</v>
          </cell>
          <cell r="CK84">
            <v>0</v>
          </cell>
          <cell r="CL84">
            <v>0</v>
          </cell>
        </row>
        <row r="85">
          <cell r="G85">
            <v>0</v>
          </cell>
          <cell r="H85">
            <v>-400.54781250000008</v>
          </cell>
          <cell r="I85">
            <v>-400.54781250000008</v>
          </cell>
          <cell r="J85">
            <v>-400.54781250000008</v>
          </cell>
          <cell r="K85">
            <v>-19634.853768749996</v>
          </cell>
          <cell r="L85">
            <v>-34408.139932089543</v>
          </cell>
          <cell r="M85">
            <v>-408.55876875000013</v>
          </cell>
          <cell r="N85">
            <v>-408.55876875000013</v>
          </cell>
          <cell r="O85">
            <v>-416.72994412500009</v>
          </cell>
          <cell r="P85">
            <v>-416.72994412500009</v>
          </cell>
          <cell r="Q85">
            <v>-416.72994412500009</v>
          </cell>
          <cell r="R85">
            <v>-416.72994412500009</v>
          </cell>
          <cell r="S85">
            <v>-425.06454300750005</v>
          </cell>
          <cell r="T85">
            <v>-425.06454300750005</v>
          </cell>
          <cell r="U85">
            <v>-15460.240791183787</v>
          </cell>
          <cell r="V85">
            <v>-425.06454300750005</v>
          </cell>
          <cell r="W85">
            <v>-433.5658338676501</v>
          </cell>
          <cell r="X85">
            <v>-433.5658338676501</v>
          </cell>
          <cell r="Y85">
            <v>-433.5658338676501</v>
          </cell>
          <cell r="Z85">
            <v>-433.5658338676501</v>
          </cell>
          <cell r="AA85">
            <v>-442.23715054500309</v>
          </cell>
          <cell r="AB85">
            <v>-442.23715054500309</v>
          </cell>
          <cell r="AC85">
            <v>-442.23715054500309</v>
          </cell>
          <cell r="AD85">
            <v>-442.23715054500309</v>
          </cell>
          <cell r="AE85">
            <v>-451.08189355590315</v>
          </cell>
          <cell r="AF85">
            <v>-451.08189355590315</v>
          </cell>
          <cell r="AG85">
            <v>-79273.113878189091</v>
          </cell>
          <cell r="AH85">
            <v>-451.08189355590315</v>
          </cell>
          <cell r="AI85">
            <v>-460.10353142702121</v>
          </cell>
          <cell r="AJ85">
            <v>-16172.858506037952</v>
          </cell>
          <cell r="AK85">
            <v>-460.10353142702121</v>
          </cell>
          <cell r="AL85">
            <v>-460.10353142702121</v>
          </cell>
          <cell r="AM85">
            <v>-469.30560205556174</v>
          </cell>
          <cell r="AN85">
            <v>-469.30560205556174</v>
          </cell>
          <cell r="AO85">
            <v>-469.30560205556174</v>
          </cell>
          <cell r="AP85">
            <v>-469.30560205556174</v>
          </cell>
          <cell r="AQ85">
            <v>-478.69171409667291</v>
          </cell>
          <cell r="AR85">
            <v>-16799.601703044511</v>
          </cell>
          <cell r="AS85">
            <v>-478.69171409667291</v>
          </cell>
          <cell r="AT85">
            <v>-478.69171409667291</v>
          </cell>
          <cell r="AU85">
            <v>-488.26554837860641</v>
          </cell>
          <cell r="AV85">
            <v>-488.26554837860641</v>
          </cell>
          <cell r="AW85">
            <v>-488.26554837860641</v>
          </cell>
          <cell r="AX85">
            <v>-488.26554837860641</v>
          </cell>
          <cell r="AY85">
            <v>-498.03085934617854</v>
          </cell>
          <cell r="AZ85">
            <v>-498.03085934617854</v>
          </cell>
          <cell r="BA85">
            <v>-498.03085934617854</v>
          </cell>
          <cell r="BB85">
            <v>-498.03085934617854</v>
          </cell>
          <cell r="BC85">
            <v>-507.99147653310217</v>
          </cell>
          <cell r="BD85">
            <v>-13654.192116825303</v>
          </cell>
          <cell r="BE85">
            <v>-507.99147653310217</v>
          </cell>
          <cell r="BF85">
            <v>-507.99147653310217</v>
          </cell>
          <cell r="BG85">
            <v>-518.1513060637642</v>
          </cell>
          <cell r="BH85">
            <v>-518.1513060637642</v>
          </cell>
          <cell r="BI85">
            <v>-518.1513060637642</v>
          </cell>
          <cell r="BJ85">
            <v>-518.1513060637642</v>
          </cell>
          <cell r="BK85">
            <v>-19754.809332185036</v>
          </cell>
          <cell r="BL85">
            <v>-34528.095495524583</v>
          </cell>
          <cell r="BM85">
            <v>-528.51433218503951</v>
          </cell>
          <cell r="BN85">
            <v>-528.51433218503951</v>
          </cell>
          <cell r="BO85">
            <v>-539.0846188287403</v>
          </cell>
          <cell r="BP85">
            <v>-539.0846188287403</v>
          </cell>
          <cell r="BQ85">
            <v>-539.0846188287403</v>
          </cell>
          <cell r="BR85">
            <v>-539.0846188287403</v>
          </cell>
          <cell r="BS85">
            <v>-549.86631120531501</v>
          </cell>
          <cell r="BT85">
            <v>-549.86631120531501</v>
          </cell>
          <cell r="BU85">
            <v>-15585.042559381603</v>
          </cell>
          <cell r="BV85">
            <v>-549.86631120531501</v>
          </cell>
          <cell r="BW85">
            <v>-560.86363742942137</v>
          </cell>
          <cell r="BX85">
            <v>-560.86363742942137</v>
          </cell>
          <cell r="BY85">
            <v>-560.86363742942137</v>
          </cell>
          <cell r="BZ85">
            <v>-560.86363742942137</v>
          </cell>
          <cell r="CA85">
            <v>-572.08091017800984</v>
          </cell>
          <cell r="CB85">
            <v>-572.08091017800984</v>
          </cell>
          <cell r="CC85">
            <v>-572.08091017800984</v>
          </cell>
          <cell r="CD85">
            <v>-572.08091017800984</v>
          </cell>
          <cell r="CE85">
            <v>-583.52252838157005</v>
          </cell>
          <cell r="CF85">
            <v>-583.52252838157005</v>
          </cell>
          <cell r="CG85">
            <v>-79405.554513014766</v>
          </cell>
          <cell r="CH85">
            <v>-583.52252838157005</v>
          </cell>
          <cell r="CI85">
            <v>-595.19297894920146</v>
          </cell>
          <cell r="CJ85">
            <v>0</v>
          </cell>
          <cell r="CK85">
            <v>0</v>
          </cell>
          <cell r="CL85">
            <v>0</v>
          </cell>
        </row>
        <row r="86">
          <cell r="G86">
            <v>0</v>
          </cell>
          <cell r="H86">
            <v>-574.06770000000006</v>
          </cell>
          <cell r="I86">
            <v>-574.06770000000006</v>
          </cell>
          <cell r="J86">
            <v>-574.06770000000006</v>
          </cell>
          <cell r="K86">
            <v>-585.54905400000007</v>
          </cell>
          <cell r="L86">
            <v>-585.54905400000007</v>
          </cell>
          <cell r="M86">
            <v>-585.54905400000007</v>
          </cell>
          <cell r="N86">
            <v>-585.54905400000007</v>
          </cell>
          <cell r="O86">
            <v>-597.26003508000008</v>
          </cell>
          <cell r="P86">
            <v>-597.26003508000008</v>
          </cell>
          <cell r="Q86">
            <v>-273147.23652397399</v>
          </cell>
          <cell r="R86">
            <v>-597.26003508000008</v>
          </cell>
          <cell r="S86">
            <v>-609.20523578160009</v>
          </cell>
          <cell r="T86">
            <v>-609.20523578160009</v>
          </cell>
          <cell r="U86">
            <v>-609.20523578160009</v>
          </cell>
          <cell r="V86">
            <v>-609.20523578160009</v>
          </cell>
          <cell r="W86">
            <v>-621.38934049723218</v>
          </cell>
          <cell r="X86">
            <v>-621.38934049723218</v>
          </cell>
          <cell r="Y86">
            <v>-621.38934049723218</v>
          </cell>
          <cell r="Z86">
            <v>-621.38934049723218</v>
          </cell>
          <cell r="AA86">
            <v>-633.81712730717675</v>
          </cell>
          <cell r="AB86">
            <v>-633.81712730717675</v>
          </cell>
          <cell r="AC86">
            <v>-633.81712730717675</v>
          </cell>
          <cell r="AD86">
            <v>-633.81712730717675</v>
          </cell>
          <cell r="AE86">
            <v>-646.49346985332033</v>
          </cell>
          <cell r="AF86">
            <v>-646.49346985332033</v>
          </cell>
          <cell r="AG86">
            <v>-646.49346985332033</v>
          </cell>
          <cell r="AH86">
            <v>-646.49346985332033</v>
          </cell>
          <cell r="AI86">
            <v>-659.42333925038668</v>
          </cell>
          <cell r="AJ86">
            <v>-659.42333925038668</v>
          </cell>
          <cell r="AK86">
            <v>-659.42333925038668</v>
          </cell>
          <cell r="AL86">
            <v>-659.42333925038668</v>
          </cell>
          <cell r="AM86">
            <v>-672.61180603539447</v>
          </cell>
          <cell r="AN86">
            <v>-672.61180603539447</v>
          </cell>
          <cell r="AO86">
            <v>-672.61180603539447</v>
          </cell>
          <cell r="AP86">
            <v>-672.61180603539447</v>
          </cell>
          <cell r="AQ86">
            <v>-686.06404215610235</v>
          </cell>
          <cell r="AR86">
            <v>-686.06404215610235</v>
          </cell>
          <cell r="AS86">
            <v>-686.06404215610235</v>
          </cell>
          <cell r="AT86">
            <v>-686.06404215610235</v>
          </cell>
          <cell r="AU86">
            <v>-699.78532299922449</v>
          </cell>
          <cell r="AV86">
            <v>-699.78532299922449</v>
          </cell>
          <cell r="AW86">
            <v>-699.78532299922449</v>
          </cell>
          <cell r="AX86">
            <v>-699.78532299922449</v>
          </cell>
          <cell r="AY86">
            <v>-713.78102945920898</v>
          </cell>
          <cell r="AZ86">
            <v>-713.78102945920898</v>
          </cell>
          <cell r="BA86">
            <v>-713.78102945920898</v>
          </cell>
          <cell r="BB86">
            <v>-713.78102945920898</v>
          </cell>
          <cell r="BC86">
            <v>-728.05665004839318</v>
          </cell>
          <cell r="BD86">
            <v>-728.05665004839318</v>
          </cell>
          <cell r="BE86">
            <v>-3730.576161154384</v>
          </cell>
          <cell r="BF86">
            <v>-728.05665004839318</v>
          </cell>
          <cell r="BG86">
            <v>-742.61778304936092</v>
          </cell>
          <cell r="BH86">
            <v>-742.61778304936092</v>
          </cell>
          <cell r="BI86">
            <v>-742.61778304936092</v>
          </cell>
          <cell r="BJ86">
            <v>-742.61778304936092</v>
          </cell>
          <cell r="BK86">
            <v>-757.47013871034824</v>
          </cell>
          <cell r="BL86">
            <v>-757.47013871034824</v>
          </cell>
          <cell r="BM86">
            <v>-757.47013871034824</v>
          </cell>
          <cell r="BN86">
            <v>-757.47013871034824</v>
          </cell>
          <cell r="BO86">
            <v>-772.61954148455516</v>
          </cell>
          <cell r="BP86">
            <v>-772.61954148455516</v>
          </cell>
          <cell r="BQ86">
            <v>-273322.59603037854</v>
          </cell>
          <cell r="BR86">
            <v>-772.61954148455516</v>
          </cell>
          <cell r="BS86">
            <v>-788.0719323142464</v>
          </cell>
          <cell r="BT86">
            <v>-788.0719323142464</v>
          </cell>
          <cell r="BU86">
            <v>-788.0719323142464</v>
          </cell>
          <cell r="BV86">
            <v>-788.0719323142464</v>
          </cell>
          <cell r="BW86">
            <v>-803.8333709605314</v>
          </cell>
          <cell r="BX86">
            <v>-803.8333709605314</v>
          </cell>
          <cell r="BY86">
            <v>-803.8333709605314</v>
          </cell>
          <cell r="BZ86">
            <v>-803.8333709605314</v>
          </cell>
          <cell r="CA86">
            <v>-819.91003837974188</v>
          </cell>
          <cell r="CB86">
            <v>-819.91003837974188</v>
          </cell>
          <cell r="CC86">
            <v>-819.91003837974188</v>
          </cell>
          <cell r="CD86">
            <v>-819.91003837974188</v>
          </cell>
          <cell r="CE86">
            <v>-836.30823914733674</v>
          </cell>
          <cell r="CF86">
            <v>-836.30823914733674</v>
          </cell>
          <cell r="CG86">
            <v>-836.30823914733674</v>
          </cell>
          <cell r="CH86">
            <v>-836.30823914733674</v>
          </cell>
          <cell r="CI86">
            <v>-853.03440393028359</v>
          </cell>
          <cell r="CJ86">
            <v>0</v>
          </cell>
          <cell r="CK86">
            <v>0</v>
          </cell>
          <cell r="CL86">
            <v>0</v>
          </cell>
        </row>
        <row r="87">
          <cell r="G87">
            <v>0</v>
          </cell>
          <cell r="H87">
            <v>-67.313316831683181</v>
          </cell>
          <cell r="I87">
            <v>-67.313316831683181</v>
          </cell>
          <cell r="J87">
            <v>-67.313316831683181</v>
          </cell>
          <cell r="K87">
            <v>-68.659583168316857</v>
          </cell>
          <cell r="L87">
            <v>-68.659583168316857</v>
          </cell>
          <cell r="M87">
            <v>-68.659583168316857</v>
          </cell>
          <cell r="N87">
            <v>-68.659583168316857</v>
          </cell>
          <cell r="O87">
            <v>-70.032774831683184</v>
          </cell>
          <cell r="P87">
            <v>-70.032774831683184</v>
          </cell>
          <cell r="Q87">
            <v>-70.032774831683184</v>
          </cell>
          <cell r="R87">
            <v>-70.032774831683184</v>
          </cell>
          <cell r="S87">
            <v>-71.433430328316845</v>
          </cell>
          <cell r="T87">
            <v>-71.433430328316845</v>
          </cell>
          <cell r="U87">
            <v>-71.433430328316845</v>
          </cell>
          <cell r="V87">
            <v>-71.433430328316845</v>
          </cell>
          <cell r="W87">
            <v>-72.862098934883178</v>
          </cell>
          <cell r="X87">
            <v>-72.862098934883178</v>
          </cell>
          <cell r="Y87">
            <v>-72.862098934883178</v>
          </cell>
          <cell r="Z87">
            <v>-72.862098934883178</v>
          </cell>
          <cell r="AA87">
            <v>-74.319340913580845</v>
          </cell>
          <cell r="AB87">
            <v>-74.319340913580845</v>
          </cell>
          <cell r="AC87">
            <v>-32384.711420121501</v>
          </cell>
          <cell r="AD87">
            <v>-74.319340913580845</v>
          </cell>
          <cell r="AE87">
            <v>-75.805727731852471</v>
          </cell>
          <cell r="AF87">
            <v>-75.805727731852471</v>
          </cell>
          <cell r="AG87">
            <v>-75.805727731852471</v>
          </cell>
          <cell r="AH87">
            <v>-75.805727731852471</v>
          </cell>
          <cell r="AI87">
            <v>-77.321842286489513</v>
          </cell>
          <cell r="AJ87">
            <v>-77.321842286489513</v>
          </cell>
          <cell r="AK87">
            <v>-77.321842286489513</v>
          </cell>
          <cell r="AL87">
            <v>-77.321842286489513</v>
          </cell>
          <cell r="AM87">
            <v>-78.868279132219314</v>
          </cell>
          <cell r="AN87">
            <v>-78.868279132219314</v>
          </cell>
          <cell r="AO87">
            <v>-78.868279132219314</v>
          </cell>
          <cell r="AP87">
            <v>-78.868279132219314</v>
          </cell>
          <cell r="AQ87">
            <v>-80.445644714863704</v>
          </cell>
          <cell r="AR87">
            <v>-80.445644714863704</v>
          </cell>
          <cell r="AS87">
            <v>-80.445644714863704</v>
          </cell>
          <cell r="AT87">
            <v>-80.445644714863704</v>
          </cell>
          <cell r="AU87">
            <v>-82.054557609160966</v>
          </cell>
          <cell r="AV87">
            <v>-82.054557609160966</v>
          </cell>
          <cell r="AW87">
            <v>-82.054557609160966</v>
          </cell>
          <cell r="AX87">
            <v>-82.054557609160966</v>
          </cell>
          <cell r="AY87">
            <v>-83.695648761344188</v>
          </cell>
          <cell r="AZ87">
            <v>-83.695648761344188</v>
          </cell>
          <cell r="BA87">
            <v>-83.695648761344188</v>
          </cell>
          <cell r="BB87">
            <v>-83.695648761344188</v>
          </cell>
          <cell r="BC87">
            <v>-85.369561736571072</v>
          </cell>
          <cell r="BD87">
            <v>-85.369561736571072</v>
          </cell>
          <cell r="BE87">
            <v>-85.369561736571072</v>
          </cell>
          <cell r="BF87">
            <v>-85.369561736571072</v>
          </cell>
          <cell r="BG87">
            <v>-87.076952971302489</v>
          </cell>
          <cell r="BH87">
            <v>-87.076952971302489</v>
          </cell>
          <cell r="BI87">
            <v>-87.076952971302489</v>
          </cell>
          <cell r="BJ87">
            <v>-87.076952971302489</v>
          </cell>
          <cell r="BK87">
            <v>-88.818492030728549</v>
          </cell>
          <cell r="BL87">
            <v>-88.818492030728549</v>
          </cell>
          <cell r="BM87">
            <v>-88.818492030728549</v>
          </cell>
          <cell r="BN87">
            <v>-88.818492030728549</v>
          </cell>
          <cell r="BO87">
            <v>-90.594861871343127</v>
          </cell>
          <cell r="BP87">
            <v>-90.594861871343127</v>
          </cell>
          <cell r="BQ87">
            <v>-90.594861871343127</v>
          </cell>
          <cell r="BR87">
            <v>-90.594861871343127</v>
          </cell>
          <cell r="BS87">
            <v>-92.40675910876999</v>
          </cell>
          <cell r="BT87">
            <v>-92.40675910876999</v>
          </cell>
          <cell r="BU87">
            <v>-92.40675910876999</v>
          </cell>
          <cell r="BV87">
            <v>-92.40675910876999</v>
          </cell>
          <cell r="BW87">
            <v>-94.254894290945387</v>
          </cell>
          <cell r="BX87">
            <v>-94.254894290945387</v>
          </cell>
          <cell r="BY87">
            <v>-94.254894290945387</v>
          </cell>
          <cell r="BZ87">
            <v>-94.254894290945387</v>
          </cell>
          <cell r="CA87">
            <v>-96.139992176764309</v>
          </cell>
          <cell r="CB87">
            <v>-96.139992176764309</v>
          </cell>
          <cell r="CC87">
            <v>-32406.532071384689</v>
          </cell>
          <cell r="CD87">
            <v>-96.139992176764309</v>
          </cell>
          <cell r="CE87">
            <v>-98.062792020299597</v>
          </cell>
          <cell r="CF87">
            <v>-98.062792020299597</v>
          </cell>
          <cell r="CG87">
            <v>-98.062792020299597</v>
          </cell>
          <cell r="CH87">
            <v>-98.062792020299597</v>
          </cell>
          <cell r="CI87">
            <v>-100.02404786070559</v>
          </cell>
          <cell r="CJ87">
            <v>0</v>
          </cell>
          <cell r="CK87">
            <v>0</v>
          </cell>
          <cell r="CL87">
            <v>0</v>
          </cell>
        </row>
        <row r="88">
          <cell r="G88">
            <v>0</v>
          </cell>
          <cell r="H88">
            <v>-692.11439999999993</v>
          </cell>
          <cell r="I88">
            <v>-692.11439999999993</v>
          </cell>
          <cell r="J88">
            <v>-692.11439999999993</v>
          </cell>
          <cell r="K88">
            <v>-705.95668799999999</v>
          </cell>
          <cell r="L88">
            <v>-705.95668799999999</v>
          </cell>
          <cell r="M88">
            <v>-83759.684687999979</v>
          </cell>
          <cell r="N88">
            <v>-705.95668799999999</v>
          </cell>
          <cell r="O88">
            <v>-720.07582175999994</v>
          </cell>
          <cell r="P88">
            <v>-720.07582175999994</v>
          </cell>
          <cell r="Q88">
            <v>-720.07582175999994</v>
          </cell>
          <cell r="R88">
            <v>-720.07582175999994</v>
          </cell>
          <cell r="S88">
            <v>-734.47733819519988</v>
          </cell>
          <cell r="T88">
            <v>-734.47733819519988</v>
          </cell>
          <cell r="U88">
            <v>-734.47733819519988</v>
          </cell>
          <cell r="V88">
            <v>-734.47733819519988</v>
          </cell>
          <cell r="W88">
            <v>-749.16688495910398</v>
          </cell>
          <cell r="X88">
            <v>-749.16688495910398</v>
          </cell>
          <cell r="Y88">
            <v>-749.16688495910398</v>
          </cell>
          <cell r="Z88">
            <v>-749.16688495910398</v>
          </cell>
          <cell r="AA88">
            <v>-764.150222658286</v>
          </cell>
          <cell r="AB88">
            <v>-764.150222658286</v>
          </cell>
          <cell r="AC88">
            <v>-764.150222658286</v>
          </cell>
          <cell r="AD88">
            <v>-764.150222658286</v>
          </cell>
          <cell r="AE88">
            <v>-779.43322711145186</v>
          </cell>
          <cell r="AF88">
            <v>-779.43322711145186</v>
          </cell>
          <cell r="AG88">
            <v>-779.43322711145186</v>
          </cell>
          <cell r="AH88">
            <v>-779.43322711145186</v>
          </cell>
          <cell r="AI88">
            <v>-795.02189165368077</v>
          </cell>
          <cell r="AJ88">
            <v>-795.02189165368077</v>
          </cell>
          <cell r="AK88">
            <v>-795.02189165368077</v>
          </cell>
          <cell r="AL88">
            <v>-795.02189165368077</v>
          </cell>
          <cell r="AM88">
            <v>-810.92232948675451</v>
          </cell>
          <cell r="AN88">
            <v>-810.92232948675451</v>
          </cell>
          <cell r="AO88">
            <v>-810.92232948675451</v>
          </cell>
          <cell r="AP88">
            <v>-810.92232948675451</v>
          </cell>
          <cell r="AQ88">
            <v>-827.1407760764896</v>
          </cell>
          <cell r="AR88">
            <v>-827.1407760764896</v>
          </cell>
          <cell r="AS88">
            <v>-827.1407760764896</v>
          </cell>
          <cell r="AT88">
            <v>-827.1407760764896</v>
          </cell>
          <cell r="AU88">
            <v>-843.68359159801946</v>
          </cell>
          <cell r="AV88">
            <v>-843.68359159801946</v>
          </cell>
          <cell r="AW88">
            <v>-843.68359159801946</v>
          </cell>
          <cell r="AX88">
            <v>-843.68359159801946</v>
          </cell>
          <cell r="AY88">
            <v>-860.5572634299798</v>
          </cell>
          <cell r="AZ88">
            <v>-860.5572634299798</v>
          </cell>
          <cell r="BA88">
            <v>-860.5572634299798</v>
          </cell>
          <cell r="BB88">
            <v>-860.5572634299798</v>
          </cell>
          <cell r="BC88">
            <v>-877.76840869857938</v>
          </cell>
          <cell r="BD88">
            <v>-877.76840869857938</v>
          </cell>
          <cell r="BE88">
            <v>-877.76840869857938</v>
          </cell>
          <cell r="BF88">
            <v>-877.76840869857938</v>
          </cell>
          <cell r="BG88">
            <v>-895.32377687255087</v>
          </cell>
          <cell r="BH88">
            <v>-895.32377687255087</v>
          </cell>
          <cell r="BI88">
            <v>-895.32377687255087</v>
          </cell>
          <cell r="BJ88">
            <v>-895.32377687255087</v>
          </cell>
          <cell r="BK88">
            <v>-913.23025241000198</v>
          </cell>
          <cell r="BL88">
            <v>-913.23025241000198</v>
          </cell>
          <cell r="BM88">
            <v>-913.23025241000198</v>
          </cell>
          <cell r="BN88">
            <v>-913.23025241000198</v>
          </cell>
          <cell r="BO88">
            <v>-83985.222857458182</v>
          </cell>
          <cell r="BP88">
            <v>-931.49485745820209</v>
          </cell>
          <cell r="BQ88">
            <v>-931.49485745820209</v>
          </cell>
          <cell r="BR88">
            <v>-931.49485745820209</v>
          </cell>
          <cell r="BS88">
            <v>-950.12475460736619</v>
          </cell>
          <cell r="BT88">
            <v>-950.12475460736619</v>
          </cell>
          <cell r="BU88">
            <v>-950.12475460736619</v>
          </cell>
          <cell r="BV88">
            <v>-950.12475460736619</v>
          </cell>
          <cell r="BW88">
            <v>-969.12724969951364</v>
          </cell>
          <cell r="BX88">
            <v>-969.12724969951364</v>
          </cell>
          <cell r="BY88">
            <v>-969.12724969951364</v>
          </cell>
          <cell r="BZ88">
            <v>-969.12724969951364</v>
          </cell>
          <cell r="CA88">
            <v>-988.50979469350375</v>
          </cell>
          <cell r="CB88">
            <v>-988.50979469350375</v>
          </cell>
          <cell r="CC88">
            <v>-988.50979469350375</v>
          </cell>
          <cell r="CD88">
            <v>-988.50979469350375</v>
          </cell>
          <cell r="CE88">
            <v>-1008.2799905873738</v>
          </cell>
          <cell r="CF88">
            <v>-1008.2799905873738</v>
          </cell>
          <cell r="CG88">
            <v>-1008.2799905873738</v>
          </cell>
          <cell r="CH88">
            <v>-1008.2799905873738</v>
          </cell>
          <cell r="CI88">
            <v>-1028.4455903991216</v>
          </cell>
          <cell r="CJ88">
            <v>0</v>
          </cell>
          <cell r="CK88">
            <v>0</v>
          </cell>
          <cell r="CL88">
            <v>0</v>
          </cell>
        </row>
        <row r="89">
          <cell r="G89">
            <v>0</v>
          </cell>
          <cell r="H89">
            <v>-79.277012376237636</v>
          </cell>
          <cell r="I89">
            <v>-79.277012376237636</v>
          </cell>
          <cell r="J89">
            <v>-79.277012376237636</v>
          </cell>
          <cell r="K89">
            <v>-80.862552623762397</v>
          </cell>
          <cell r="L89">
            <v>-80.862552623762397</v>
          </cell>
          <cell r="M89">
            <v>-80.862552623762397</v>
          </cell>
          <cell r="N89">
            <v>-80.862552623762397</v>
          </cell>
          <cell r="O89">
            <v>-82.479803676237637</v>
          </cell>
          <cell r="P89">
            <v>-82.479803676237637</v>
          </cell>
          <cell r="Q89">
            <v>-82.479803676237637</v>
          </cell>
          <cell r="R89">
            <v>-82.479803676237637</v>
          </cell>
          <cell r="S89">
            <v>-84.129399749762385</v>
          </cell>
          <cell r="T89">
            <v>-84.129399749762385</v>
          </cell>
          <cell r="U89">
            <v>-84.129399749762385</v>
          </cell>
          <cell r="V89">
            <v>-84.129399749762385</v>
          </cell>
          <cell r="W89">
            <v>-85.811987744757644</v>
          </cell>
          <cell r="X89">
            <v>-85.811987744757644</v>
          </cell>
          <cell r="Y89">
            <v>-85.811987744757644</v>
          </cell>
          <cell r="Z89">
            <v>-85.811987744757644</v>
          </cell>
          <cell r="AA89">
            <v>-87.528227499652786</v>
          </cell>
          <cell r="AB89">
            <v>-87.528227499652786</v>
          </cell>
          <cell r="AC89">
            <v>-87.528227499652786</v>
          </cell>
          <cell r="AD89">
            <v>-87.528227499652786</v>
          </cell>
          <cell r="AE89">
            <v>-89.278792049645844</v>
          </cell>
          <cell r="AF89">
            <v>-89.278792049645844</v>
          </cell>
          <cell r="AG89">
            <v>-89.278792049645844</v>
          </cell>
          <cell r="AH89">
            <v>-89.278792049645844</v>
          </cell>
          <cell r="AI89">
            <v>-91.064367890638763</v>
          </cell>
          <cell r="AJ89">
            <v>-91.064367890638763</v>
          </cell>
          <cell r="AK89">
            <v>-91.064367890638763</v>
          </cell>
          <cell r="AL89">
            <v>-91.064367890638763</v>
          </cell>
          <cell r="AM89">
            <v>-92.885655248451556</v>
          </cell>
          <cell r="AN89">
            <v>-92.885655248451556</v>
          </cell>
          <cell r="AO89">
            <v>-92.885655248451556</v>
          </cell>
          <cell r="AP89">
            <v>-92.885655248451556</v>
          </cell>
          <cell r="AQ89">
            <v>-94.743368353420578</v>
          </cell>
          <cell r="AR89">
            <v>-94.743368353420578</v>
          </cell>
          <cell r="AS89">
            <v>-94.743368353420578</v>
          </cell>
          <cell r="AT89">
            <v>-94.743368353420578</v>
          </cell>
          <cell r="AU89">
            <v>-96.638235720488993</v>
          </cell>
          <cell r="AV89">
            <v>-96.638235720488993</v>
          </cell>
          <cell r="AW89">
            <v>-96.638235720488993</v>
          </cell>
          <cell r="AX89">
            <v>-96.638235720488993</v>
          </cell>
          <cell r="AY89">
            <v>-98.571000434898778</v>
          </cell>
          <cell r="AZ89">
            <v>-98.571000434898778</v>
          </cell>
          <cell r="BA89">
            <v>-98.571000434898778</v>
          </cell>
          <cell r="BB89">
            <v>-98.571000434898778</v>
          </cell>
          <cell r="BC89">
            <v>-100.54242044359674</v>
          </cell>
          <cell r="BD89">
            <v>-100.54242044359674</v>
          </cell>
          <cell r="BE89">
            <v>-100.54242044359674</v>
          </cell>
          <cell r="BF89">
            <v>-100.54242044359674</v>
          </cell>
          <cell r="BG89">
            <v>-102.55326885246868</v>
          </cell>
          <cell r="BH89">
            <v>-102.55326885246868</v>
          </cell>
          <cell r="BI89">
            <v>-102.55326885246868</v>
          </cell>
          <cell r="BJ89">
            <v>-102.55326885246868</v>
          </cell>
          <cell r="BK89">
            <v>-104.60433422951807</v>
          </cell>
          <cell r="BL89">
            <v>-104.60433422951807</v>
          </cell>
          <cell r="BM89">
            <v>-104.60433422951807</v>
          </cell>
          <cell r="BN89">
            <v>-104.60433422951807</v>
          </cell>
          <cell r="BO89">
            <v>-106.69642091410842</v>
          </cell>
          <cell r="BP89">
            <v>-106.69642091410842</v>
          </cell>
          <cell r="BQ89">
            <v>-106.69642091410842</v>
          </cell>
          <cell r="BR89">
            <v>-106.69642091410842</v>
          </cell>
          <cell r="BS89">
            <v>-108.8303493323906</v>
          </cell>
          <cell r="BT89">
            <v>-108.8303493323906</v>
          </cell>
          <cell r="BU89">
            <v>-108.8303493323906</v>
          </cell>
          <cell r="BV89">
            <v>-108.8303493323906</v>
          </cell>
          <cell r="BW89">
            <v>-111.00695631903842</v>
          </cell>
          <cell r="BX89">
            <v>-111.00695631903842</v>
          </cell>
          <cell r="BY89">
            <v>-111.00695631903842</v>
          </cell>
          <cell r="BZ89">
            <v>-111.00695631903842</v>
          </cell>
          <cell r="CA89">
            <v>-113.22709544541918</v>
          </cell>
          <cell r="CB89">
            <v>-113.22709544541918</v>
          </cell>
          <cell r="CC89">
            <v>-113.22709544541918</v>
          </cell>
          <cell r="CD89">
            <v>-113.22709544541918</v>
          </cell>
          <cell r="CE89">
            <v>-115.49163735432757</v>
          </cell>
          <cell r="CF89">
            <v>-115.49163735432757</v>
          </cell>
          <cell r="CG89">
            <v>-115.49163735432757</v>
          </cell>
          <cell r="CH89">
            <v>-115.49163735432757</v>
          </cell>
          <cell r="CI89">
            <v>-117.80147010141413</v>
          </cell>
          <cell r="CJ89">
            <v>0</v>
          </cell>
          <cell r="CK89">
            <v>0</v>
          </cell>
          <cell r="CL89">
            <v>0</v>
          </cell>
        </row>
        <row r="90">
          <cell r="G90">
            <v>0</v>
          </cell>
          <cell r="H90">
            <v>-144.1833639705882</v>
          </cell>
          <cell r="I90">
            <v>-144.1833639705882</v>
          </cell>
          <cell r="J90">
            <v>-144.1833639705882</v>
          </cell>
          <cell r="K90">
            <v>-3607.46776654412</v>
          </cell>
          <cell r="L90">
            <v>-147.06703124999996</v>
          </cell>
          <cell r="M90">
            <v>-147.06703124999996</v>
          </cell>
          <cell r="N90">
            <v>-147.06703124999996</v>
          </cell>
          <cell r="O90">
            <v>-150.00837187499997</v>
          </cell>
          <cell r="P90">
            <v>-150.00837187499997</v>
          </cell>
          <cell r="Q90">
            <v>-150.00837187499997</v>
          </cell>
          <cell r="R90">
            <v>-150.00837187499997</v>
          </cell>
          <cell r="S90">
            <v>-153.00853931249998</v>
          </cell>
          <cell r="T90">
            <v>-153.00853931249998</v>
          </cell>
          <cell r="U90">
            <v>-153.00853931249998</v>
          </cell>
          <cell r="V90">
            <v>-153.00853931249998</v>
          </cell>
          <cell r="W90">
            <v>-156.06871009874996</v>
          </cell>
          <cell r="X90">
            <v>-156.06871009874996</v>
          </cell>
          <cell r="Y90">
            <v>-156.06871009874996</v>
          </cell>
          <cell r="Z90">
            <v>-20721.863227975868</v>
          </cell>
          <cell r="AA90">
            <v>-159.19008430072498</v>
          </cell>
          <cell r="AB90">
            <v>-159.19008430072498</v>
          </cell>
          <cell r="AC90">
            <v>-159.19008430072498</v>
          </cell>
          <cell r="AD90">
            <v>-159.19008430072498</v>
          </cell>
          <cell r="AE90">
            <v>-5878.6274903020576</v>
          </cell>
          <cell r="AF90">
            <v>-162.37388598673948</v>
          </cell>
          <cell r="AG90">
            <v>-162.37388598673948</v>
          </cell>
          <cell r="AH90">
            <v>-162.37388598673948</v>
          </cell>
          <cell r="AI90">
            <v>-165.62136370647426</v>
          </cell>
          <cell r="AJ90">
            <v>-165.62136370647426</v>
          </cell>
          <cell r="AK90">
            <v>-165.62136370647426</v>
          </cell>
          <cell r="AL90">
            <v>-165.62136370647426</v>
          </cell>
          <cell r="AM90">
            <v>-168.93379098060376</v>
          </cell>
          <cell r="AN90">
            <v>-168.93379098060376</v>
          </cell>
          <cell r="AO90">
            <v>-168.93379098060376</v>
          </cell>
          <cell r="AP90">
            <v>-168.93379098060376</v>
          </cell>
          <cell r="AQ90">
            <v>-172.31246680021584</v>
          </cell>
          <cell r="AR90">
            <v>-172.31246680021584</v>
          </cell>
          <cell r="AS90">
            <v>-172.31246680021584</v>
          </cell>
          <cell r="AT90">
            <v>-172.31246680021584</v>
          </cell>
          <cell r="AU90">
            <v>-175.75871613622016</v>
          </cell>
          <cell r="AV90">
            <v>-175.75871613622016</v>
          </cell>
          <cell r="AW90">
            <v>-175.75871613622016</v>
          </cell>
          <cell r="AX90">
            <v>-175.75871613622016</v>
          </cell>
          <cell r="AY90">
            <v>-39644.839738854724</v>
          </cell>
          <cell r="AZ90">
            <v>-179.27389045894455</v>
          </cell>
          <cell r="BA90">
            <v>-179.27389045894455</v>
          </cell>
          <cell r="BB90">
            <v>-179.27389045894455</v>
          </cell>
          <cell r="BC90">
            <v>-182.85936826812346</v>
          </cell>
          <cell r="BD90">
            <v>-182.85936826812346</v>
          </cell>
          <cell r="BE90">
            <v>-182.85936826812346</v>
          </cell>
          <cell r="BF90">
            <v>-182.85936826812346</v>
          </cell>
          <cell r="BG90">
            <v>-186.51655563348592</v>
          </cell>
          <cell r="BH90">
            <v>-186.51655563348592</v>
          </cell>
          <cell r="BI90">
            <v>-186.51655563348592</v>
          </cell>
          <cell r="BJ90">
            <v>-186.51655563348592</v>
          </cell>
          <cell r="BK90">
            <v>-3650.6476220402756</v>
          </cell>
          <cell r="BL90">
            <v>-190.24688674615567</v>
          </cell>
          <cell r="BM90">
            <v>-190.24688674615567</v>
          </cell>
          <cell r="BN90">
            <v>-190.24688674615567</v>
          </cell>
          <cell r="BO90">
            <v>-194.05182448107877</v>
          </cell>
          <cell r="BP90">
            <v>-194.05182448107877</v>
          </cell>
          <cell r="BQ90">
            <v>-194.05182448107877</v>
          </cell>
          <cell r="BR90">
            <v>-194.05182448107877</v>
          </cell>
          <cell r="BS90">
            <v>-197.93286097070035</v>
          </cell>
          <cell r="BT90">
            <v>-197.93286097070035</v>
          </cell>
          <cell r="BU90">
            <v>-197.93286097070035</v>
          </cell>
          <cell r="BV90">
            <v>-197.93286097070035</v>
          </cell>
          <cell r="BW90">
            <v>-201.89151819011437</v>
          </cell>
          <cell r="BX90">
            <v>-201.89151819011437</v>
          </cell>
          <cell r="BY90">
            <v>-201.89151819011437</v>
          </cell>
          <cell r="BZ90">
            <v>-20767.686036067233</v>
          </cell>
          <cell r="CA90">
            <v>-205.92934855391667</v>
          </cell>
          <cell r="CB90">
            <v>-205.92934855391667</v>
          </cell>
          <cell r="CC90">
            <v>-205.92934855391667</v>
          </cell>
          <cell r="CD90">
            <v>-205.92934855391667</v>
          </cell>
          <cell r="CE90">
            <v>-5926.3015398403131</v>
          </cell>
          <cell r="CF90">
            <v>-210.04793552499498</v>
          </cell>
          <cell r="CG90">
            <v>-210.04793552499498</v>
          </cell>
          <cell r="CH90">
            <v>-210.04793552499498</v>
          </cell>
          <cell r="CI90">
            <v>-214.2488942354949</v>
          </cell>
          <cell r="CJ90">
            <v>0</v>
          </cell>
          <cell r="CK90">
            <v>0</v>
          </cell>
          <cell r="CL90">
            <v>0</v>
          </cell>
        </row>
        <row r="91">
          <cell r="G91">
            <v>0</v>
          </cell>
          <cell r="H91">
            <v>-1893.7080000000003</v>
          </cell>
          <cell r="I91">
            <v>-1893.7080000000003</v>
          </cell>
          <cell r="J91">
            <v>-1893.7080000000003</v>
          </cell>
          <cell r="K91">
            <v>-1931.5821600000004</v>
          </cell>
          <cell r="L91">
            <v>-1931.5821600000004</v>
          </cell>
          <cell r="M91">
            <v>-124643.86056</v>
          </cell>
          <cell r="N91">
            <v>-13097.561099060978</v>
          </cell>
          <cell r="O91">
            <v>-2074.8850005436157</v>
          </cell>
          <cell r="P91">
            <v>-2070.3891150864042</v>
          </cell>
          <cell r="Q91">
            <v>-1970.2138032000003</v>
          </cell>
          <cell r="R91">
            <v>-1970.2138032000003</v>
          </cell>
          <cell r="S91">
            <v>-7647.6781444527669</v>
          </cell>
          <cell r="T91">
            <v>-2009.6180792640002</v>
          </cell>
          <cell r="U91">
            <v>-2063.476313576899</v>
          </cell>
          <cell r="V91">
            <v>-2009.6180792640002</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row>
        <row r="92">
          <cell r="G92">
            <v>0</v>
          </cell>
          <cell r="H92">
            <v>-2053.7628</v>
          </cell>
          <cell r="I92">
            <v>-2053.7628</v>
          </cell>
          <cell r="J92">
            <v>-2053.7628</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row>
        <row r="93">
          <cell r="G93">
            <v>0</v>
          </cell>
          <cell r="H93">
            <v>-1828.7694000000004</v>
          </cell>
          <cell r="I93">
            <v>-1828.7694000000004</v>
          </cell>
          <cell r="J93">
            <v>-1828.7694000000004</v>
          </cell>
          <cell r="K93">
            <v>-1865.3447880000003</v>
          </cell>
          <cell r="L93">
            <v>-1865.3447880000003</v>
          </cell>
          <cell r="M93">
            <v>-1865.3447880000003</v>
          </cell>
          <cell r="N93">
            <v>-1865.3447880000003</v>
          </cell>
          <cell r="O93">
            <v>-221354.97968376</v>
          </cell>
          <cell r="P93">
            <v>-1902.6516837600002</v>
          </cell>
          <cell r="Q93">
            <v>-1902.6516837600002</v>
          </cell>
          <cell r="R93">
            <v>-1902.6516837600002</v>
          </cell>
          <cell r="S93">
            <v>-1940.7047174352001</v>
          </cell>
          <cell r="T93">
            <v>-1940.7047174352001</v>
          </cell>
          <cell r="U93">
            <v>-1940.7047174352001</v>
          </cell>
          <cell r="V93">
            <v>-1940.7047174352001</v>
          </cell>
          <cell r="W93">
            <v>-1979.5188117839043</v>
          </cell>
          <cell r="X93">
            <v>-1979.5188117839043</v>
          </cell>
          <cell r="Y93">
            <v>-1979.5188117839043</v>
          </cell>
          <cell r="Z93">
            <v>-1979.5188117839043</v>
          </cell>
          <cell r="AA93">
            <v>-2019.1091880195825</v>
          </cell>
          <cell r="AB93">
            <v>-2019.1091880195825</v>
          </cell>
          <cell r="AC93">
            <v>-2019.1091880195825</v>
          </cell>
          <cell r="AD93">
            <v>-2019.1091880195825</v>
          </cell>
          <cell r="AE93">
            <v>-2059.4913717799741</v>
          </cell>
          <cell r="AF93">
            <v>-2059.4913717799741</v>
          </cell>
          <cell r="AG93">
            <v>-2059.4913717799741</v>
          </cell>
          <cell r="AH93">
            <v>-2059.4913717799741</v>
          </cell>
          <cell r="AI93">
            <v>-2100.6811992155735</v>
          </cell>
          <cell r="AJ93">
            <v>-2100.6811992155735</v>
          </cell>
          <cell r="AK93">
            <v>-2100.6811992155735</v>
          </cell>
          <cell r="AL93">
            <v>-2100.6811992155735</v>
          </cell>
          <cell r="AM93">
            <v>-2142.6948231998854</v>
          </cell>
          <cell r="AN93">
            <v>-2142.6948231998854</v>
          </cell>
          <cell r="AO93">
            <v>-2142.6948231998854</v>
          </cell>
          <cell r="AP93">
            <v>-2142.6948231998854</v>
          </cell>
          <cell r="AQ93">
            <v>-2185.5487196638828</v>
          </cell>
          <cell r="AR93">
            <v>-2185.5487196638828</v>
          </cell>
          <cell r="AS93">
            <v>-2185.5487196638828</v>
          </cell>
          <cell r="AT93">
            <v>-2185.5487196638828</v>
          </cell>
          <cell r="AU93">
            <v>-2229.2596940571607</v>
          </cell>
          <cell r="AV93">
            <v>-2229.2596940571607</v>
          </cell>
          <cell r="AW93">
            <v>-2229.2596940571607</v>
          </cell>
          <cell r="AX93">
            <v>-2229.2596940571607</v>
          </cell>
          <cell r="AY93">
            <v>-2273.8448879383036</v>
          </cell>
          <cell r="AZ93">
            <v>-2273.8448879383036</v>
          </cell>
          <cell r="BA93">
            <v>-2273.8448879383036</v>
          </cell>
          <cell r="BB93">
            <v>-2273.8448879383036</v>
          </cell>
          <cell r="BC93">
            <v>-2319.3217856970696</v>
          </cell>
          <cell r="BD93">
            <v>-2319.3217856970696</v>
          </cell>
          <cell r="BE93">
            <v>-2319.3217856970696</v>
          </cell>
          <cell r="BF93">
            <v>-2319.3217856970696</v>
          </cell>
          <cell r="BG93">
            <v>-2365.708221411011</v>
          </cell>
          <cell r="BH93">
            <v>-2365.708221411011</v>
          </cell>
          <cell r="BI93">
            <v>-2365.708221411011</v>
          </cell>
          <cell r="BJ93">
            <v>-2365.708221411011</v>
          </cell>
          <cell r="BK93">
            <v>-2413.0223858392314</v>
          </cell>
          <cell r="BL93">
            <v>-2413.0223858392314</v>
          </cell>
          <cell r="BM93">
            <v>-2413.0223858392314</v>
          </cell>
          <cell r="BN93">
            <v>-2413.0223858392314</v>
          </cell>
          <cell r="BO93">
            <v>-2461.2828335560162</v>
          </cell>
          <cell r="BP93">
            <v>-2461.2828335560162</v>
          </cell>
          <cell r="BQ93">
            <v>-2461.2828335560162</v>
          </cell>
          <cell r="BR93">
            <v>-2461.2828335560162</v>
          </cell>
          <cell r="BS93">
            <v>-221962.83649022714</v>
          </cell>
          <cell r="BT93">
            <v>-2510.5084902271365</v>
          </cell>
          <cell r="BU93">
            <v>-2510.5084902271365</v>
          </cell>
          <cell r="BV93">
            <v>-2510.5084902271365</v>
          </cell>
          <cell r="BW93">
            <v>-2560.71866003168</v>
          </cell>
          <cell r="BX93">
            <v>-2560.71866003168</v>
          </cell>
          <cell r="BY93">
            <v>-2560.71866003168</v>
          </cell>
          <cell r="BZ93">
            <v>-2560.71866003168</v>
          </cell>
          <cell r="CA93">
            <v>-2611.9330332323134</v>
          </cell>
          <cell r="CB93">
            <v>-2611.9330332323134</v>
          </cell>
          <cell r="CC93">
            <v>-2611.9330332323134</v>
          </cell>
          <cell r="CD93">
            <v>-2611.9330332323134</v>
          </cell>
          <cell r="CE93">
            <v>-2664.1716938969594</v>
          </cell>
          <cell r="CF93">
            <v>-2664.1716938969594</v>
          </cell>
          <cell r="CG93">
            <v>-2664.1716938969594</v>
          </cell>
          <cell r="CH93">
            <v>-2664.1716938969594</v>
          </cell>
          <cell r="CI93">
            <v>-2717.4551277748992</v>
          </cell>
          <cell r="CJ93">
            <v>0</v>
          </cell>
          <cell r="CK93">
            <v>0</v>
          </cell>
          <cell r="CL93">
            <v>0</v>
          </cell>
        </row>
        <row r="94">
          <cell r="G94">
            <v>0</v>
          </cell>
          <cell r="H94">
            <v>-93.593639999999994</v>
          </cell>
          <cell r="I94">
            <v>-93.593639999999994</v>
          </cell>
          <cell r="J94">
            <v>-93.593639999999994</v>
          </cell>
          <cell r="K94">
            <v>-95.465512799999999</v>
          </cell>
          <cell r="L94">
            <v>-95.465512799999999</v>
          </cell>
          <cell r="M94">
            <v>-95.465512799999999</v>
          </cell>
          <cell r="N94">
            <v>-95.465512799999999</v>
          </cell>
          <cell r="O94">
            <v>-97.374823055999997</v>
          </cell>
          <cell r="P94">
            <v>-97.374823055999997</v>
          </cell>
          <cell r="Q94">
            <v>-97.374823055999997</v>
          </cell>
          <cell r="R94">
            <v>-97.374823055999997</v>
          </cell>
          <cell r="S94">
            <v>-99.322319517119993</v>
          </cell>
          <cell r="T94">
            <v>-99.322319517119993</v>
          </cell>
          <cell r="U94">
            <v>-99.322319517119993</v>
          </cell>
          <cell r="V94">
            <v>-99.322319517119993</v>
          </cell>
          <cell r="W94">
            <v>-101.3087659074624</v>
          </cell>
          <cell r="X94">
            <v>-101.3087659074624</v>
          </cell>
          <cell r="Y94">
            <v>-101.3087659074624</v>
          </cell>
          <cell r="Z94">
            <v>-101.3087659074624</v>
          </cell>
          <cell r="AA94">
            <v>-103.33494122561164</v>
          </cell>
          <cell r="AB94">
            <v>-103.33494122561164</v>
          </cell>
          <cell r="AC94">
            <v>-103.33494122561164</v>
          </cell>
          <cell r="AD94">
            <v>-103.33494122561164</v>
          </cell>
          <cell r="AE94">
            <v>-105.40164005012389</v>
          </cell>
          <cell r="AF94">
            <v>-105.40164005012389</v>
          </cell>
          <cell r="AG94">
            <v>-105.40164005012389</v>
          </cell>
          <cell r="AH94">
            <v>-105.40164005012389</v>
          </cell>
          <cell r="AI94">
            <v>-107.50967285112637</v>
          </cell>
          <cell r="AJ94">
            <v>-107.50967285112637</v>
          </cell>
          <cell r="AK94">
            <v>-107.50967285112637</v>
          </cell>
          <cell r="AL94">
            <v>-107.50967285112637</v>
          </cell>
          <cell r="AM94">
            <v>-109.65986630814889</v>
          </cell>
          <cell r="AN94">
            <v>-109.65986630814889</v>
          </cell>
          <cell r="AO94">
            <v>-109.65986630814889</v>
          </cell>
          <cell r="AP94">
            <v>-109.65986630814889</v>
          </cell>
          <cell r="AQ94">
            <v>-111.85306363431188</v>
          </cell>
          <cell r="AR94">
            <v>-111.85306363431188</v>
          </cell>
          <cell r="AS94">
            <v>-111.85306363431188</v>
          </cell>
          <cell r="AT94">
            <v>-111.85306363431188</v>
          </cell>
          <cell r="AU94">
            <v>-114.09012490699811</v>
          </cell>
          <cell r="AV94">
            <v>-114.09012490699811</v>
          </cell>
          <cell r="AW94">
            <v>-114.09012490699811</v>
          </cell>
          <cell r="AX94">
            <v>-114.09012490699811</v>
          </cell>
          <cell r="AY94">
            <v>-116.37192740513808</v>
          </cell>
          <cell r="AZ94">
            <v>-116.37192740513808</v>
          </cell>
          <cell r="BA94">
            <v>-116.37192740513808</v>
          </cell>
          <cell r="BB94">
            <v>-116.37192740513808</v>
          </cell>
          <cell r="BC94">
            <v>-118.69936595324083</v>
          </cell>
          <cell r="BD94">
            <v>-118.69936595324083</v>
          </cell>
          <cell r="BE94">
            <v>-118.69936595324083</v>
          </cell>
          <cell r="BF94">
            <v>-118.69936595324083</v>
          </cell>
          <cell r="BG94">
            <v>-121.07335327230564</v>
          </cell>
          <cell r="BH94">
            <v>-121.07335327230564</v>
          </cell>
          <cell r="BI94">
            <v>-121.07335327230564</v>
          </cell>
          <cell r="BJ94">
            <v>-121.07335327230564</v>
          </cell>
          <cell r="BK94">
            <v>-123.49482033775178</v>
          </cell>
          <cell r="BL94">
            <v>-123.49482033775178</v>
          </cell>
          <cell r="BM94">
            <v>-123.49482033775178</v>
          </cell>
          <cell r="BN94">
            <v>-123.49482033775178</v>
          </cell>
          <cell r="BO94">
            <v>-125.9647167445068</v>
          </cell>
          <cell r="BP94">
            <v>-125.9647167445068</v>
          </cell>
          <cell r="BQ94">
            <v>-125.9647167445068</v>
          </cell>
          <cell r="BR94">
            <v>-125.9647167445068</v>
          </cell>
          <cell r="BS94">
            <v>-128.48401107939694</v>
          </cell>
          <cell r="BT94">
            <v>-128.48401107939694</v>
          </cell>
          <cell r="BU94">
            <v>-128.48401107939694</v>
          </cell>
          <cell r="BV94">
            <v>-128.48401107939694</v>
          </cell>
          <cell r="BW94">
            <v>-131.05369130098489</v>
          </cell>
          <cell r="BX94">
            <v>-131.05369130098489</v>
          </cell>
          <cell r="BY94">
            <v>-131.05369130098489</v>
          </cell>
          <cell r="BZ94">
            <v>-131.05369130098489</v>
          </cell>
          <cell r="CA94">
            <v>-133.6747651270046</v>
          </cell>
          <cell r="CB94">
            <v>-133.6747651270046</v>
          </cell>
          <cell r="CC94">
            <v>-133.6747651270046</v>
          </cell>
          <cell r="CD94">
            <v>-133.6747651270046</v>
          </cell>
          <cell r="CE94">
            <v>-136.34826042954467</v>
          </cell>
          <cell r="CF94">
            <v>-136.34826042954467</v>
          </cell>
          <cell r="CG94">
            <v>-136.34826042954467</v>
          </cell>
          <cell r="CH94">
            <v>-136.34826042954467</v>
          </cell>
          <cell r="CI94">
            <v>-139.07522563813561</v>
          </cell>
          <cell r="CJ94">
            <v>0</v>
          </cell>
          <cell r="CK94">
            <v>0</v>
          </cell>
          <cell r="CL94">
            <v>0</v>
          </cell>
        </row>
        <row r="95">
          <cell r="G95">
            <v>0</v>
          </cell>
          <cell r="H95">
            <v>-3793.9307999999996</v>
          </cell>
          <cell r="I95">
            <v>-3793.9307999999996</v>
          </cell>
          <cell r="J95">
            <v>-3793.9307999999996</v>
          </cell>
          <cell r="K95">
            <v>-231505.65741599997</v>
          </cell>
          <cell r="L95">
            <v>-18255.564868446934</v>
          </cell>
          <cell r="M95">
            <v>-3869.8094159999996</v>
          </cell>
          <cell r="N95">
            <v>-3869.8094159999996</v>
          </cell>
          <cell r="O95">
            <v>-3947.2056043199991</v>
          </cell>
          <cell r="P95">
            <v>-3947.2056043199991</v>
          </cell>
          <cell r="Q95">
            <v>-3947.2056043199991</v>
          </cell>
          <cell r="R95">
            <v>-3947.2056043199991</v>
          </cell>
          <cell r="S95">
            <v>-4026.149716406399</v>
          </cell>
          <cell r="T95">
            <v>-4026.149716406399</v>
          </cell>
          <cell r="U95">
            <v>-4026.149716406399</v>
          </cell>
          <cell r="V95">
            <v>-4026.149716406399</v>
          </cell>
          <cell r="W95">
            <v>-4106.6727107345278</v>
          </cell>
          <cell r="X95">
            <v>-4106.6727107345278</v>
          </cell>
          <cell r="Y95">
            <v>-4106.6727107345278</v>
          </cell>
          <cell r="Z95">
            <v>-4106.6727107345278</v>
          </cell>
          <cell r="AA95">
            <v>-4188.8061649492174</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row>
        <row r="96">
          <cell r="G96">
            <v>0</v>
          </cell>
          <cell r="H96">
            <v>-260.78295454545457</v>
          </cell>
          <cell r="I96">
            <v>-260.78295454545457</v>
          </cell>
          <cell r="J96">
            <v>-260.78295454545457</v>
          </cell>
          <cell r="K96">
            <v>-12783.58043181818</v>
          </cell>
          <cell r="L96">
            <v>-34779.945799858113</v>
          </cell>
          <cell r="M96">
            <v>-265.99861363636364</v>
          </cell>
          <cell r="N96">
            <v>-265.99861363636364</v>
          </cell>
          <cell r="O96">
            <v>-271.31858590909093</v>
          </cell>
          <cell r="P96">
            <v>-271.31858590909093</v>
          </cell>
          <cell r="Q96">
            <v>-271.31858590909093</v>
          </cell>
          <cell r="R96">
            <v>-271.31858590909093</v>
          </cell>
          <cell r="S96">
            <v>-276.74495762727275</v>
          </cell>
          <cell r="T96">
            <v>-276.74495762727275</v>
          </cell>
          <cell r="U96">
            <v>-276.74495762727275</v>
          </cell>
          <cell r="V96">
            <v>-276.74495762727275</v>
          </cell>
          <cell r="W96">
            <v>-46948.878928752536</v>
          </cell>
          <cell r="X96">
            <v>-282.27985677981815</v>
          </cell>
          <cell r="Y96">
            <v>-282.27985677981815</v>
          </cell>
          <cell r="Z96">
            <v>-282.27985677981815</v>
          </cell>
          <cell r="AA96">
            <v>-287.92545391541455</v>
          </cell>
          <cell r="AB96">
            <v>-287.92545391541455</v>
          </cell>
          <cell r="AC96">
            <v>-287.92545391541455</v>
          </cell>
          <cell r="AD96">
            <v>-287.92545391541455</v>
          </cell>
          <cell r="AE96">
            <v>-293.6839629937229</v>
          </cell>
          <cell r="AF96">
            <v>-293.6839629937229</v>
          </cell>
          <cell r="AG96">
            <v>-293.6839629937229</v>
          </cell>
          <cell r="AH96">
            <v>-293.6839629937229</v>
          </cell>
          <cell r="AI96">
            <v>-299.55764225359729</v>
          </cell>
          <cell r="AJ96">
            <v>-299.55764225359729</v>
          </cell>
          <cell r="AK96">
            <v>-299.55764225359729</v>
          </cell>
          <cell r="AL96">
            <v>-299.55764225359729</v>
          </cell>
          <cell r="AM96">
            <v>-305.54879509866925</v>
          </cell>
          <cell r="AN96">
            <v>-305.54879509866925</v>
          </cell>
          <cell r="AO96">
            <v>-305.54879509866925</v>
          </cell>
          <cell r="AP96">
            <v>-305.54879509866925</v>
          </cell>
          <cell r="AQ96">
            <v>-311.65977100064265</v>
          </cell>
          <cell r="AR96">
            <v>-311.65977100064265</v>
          </cell>
          <cell r="AS96">
            <v>-31789.349876442524</v>
          </cell>
          <cell r="AT96">
            <v>-311.65977100064265</v>
          </cell>
          <cell r="AU96">
            <v>-317.89296642065557</v>
          </cell>
          <cell r="AV96">
            <v>-317.89296642065557</v>
          </cell>
          <cell r="AW96">
            <v>-317.89296642065557</v>
          </cell>
          <cell r="AX96">
            <v>-317.89296642065557</v>
          </cell>
          <cell r="AY96">
            <v>-324.25082574906867</v>
          </cell>
          <cell r="AZ96">
            <v>-324.25082574906867</v>
          </cell>
          <cell r="BA96">
            <v>-324.25082574906867</v>
          </cell>
          <cell r="BB96">
            <v>-324.25082574906867</v>
          </cell>
          <cell r="BC96">
            <v>-330.73584226405001</v>
          </cell>
          <cell r="BD96">
            <v>-330.73584226405001</v>
          </cell>
          <cell r="BE96">
            <v>-330.73584226405001</v>
          </cell>
          <cell r="BF96">
            <v>-330.73584226405001</v>
          </cell>
          <cell r="BG96">
            <v>-337.35055910933102</v>
          </cell>
          <cell r="BH96">
            <v>-337.35055910933102</v>
          </cell>
          <cell r="BI96">
            <v>-337.35055910933102</v>
          </cell>
          <cell r="BJ96">
            <v>-337.35055910933102</v>
          </cell>
          <cell r="BK96">
            <v>-12861.679388473332</v>
          </cell>
          <cell r="BL96">
            <v>-34858.044756513264</v>
          </cell>
          <cell r="BM96">
            <v>-344.09757029151768</v>
          </cell>
          <cell r="BN96">
            <v>-344.09757029151768</v>
          </cell>
          <cell r="BO96">
            <v>-350.97952169734799</v>
          </cell>
          <cell r="BP96">
            <v>-350.97952169734799</v>
          </cell>
          <cell r="BQ96">
            <v>-350.97952169734799</v>
          </cell>
          <cell r="BR96">
            <v>-350.97952169734799</v>
          </cell>
          <cell r="BS96">
            <v>-357.99911213129496</v>
          </cell>
          <cell r="BT96">
            <v>-357.99911213129496</v>
          </cell>
          <cell r="BU96">
            <v>-357.99911213129496</v>
          </cell>
          <cell r="BV96">
            <v>-357.99911213129496</v>
          </cell>
          <cell r="BW96">
            <v>-47031.758166346641</v>
          </cell>
          <cell r="BX96">
            <v>-365.15909437392094</v>
          </cell>
          <cell r="BY96">
            <v>-365.15909437392094</v>
          </cell>
          <cell r="BZ96">
            <v>-365.15909437392094</v>
          </cell>
          <cell r="CA96">
            <v>-372.46227626139932</v>
          </cell>
          <cell r="CB96">
            <v>-372.46227626139932</v>
          </cell>
          <cell r="CC96">
            <v>-372.46227626139932</v>
          </cell>
          <cell r="CD96">
            <v>-372.46227626139932</v>
          </cell>
          <cell r="CE96">
            <v>-379.9115217866273</v>
          </cell>
          <cell r="CF96">
            <v>-379.9115217866273</v>
          </cell>
          <cell r="CG96">
            <v>-379.9115217866273</v>
          </cell>
          <cell r="CH96">
            <v>-379.9115217866273</v>
          </cell>
          <cell r="CI96">
            <v>-387.50975222235991</v>
          </cell>
          <cell r="CJ96">
            <v>0</v>
          </cell>
          <cell r="CK96">
            <v>0</v>
          </cell>
          <cell r="CL96">
            <v>0</v>
          </cell>
        </row>
        <row r="97">
          <cell r="G97">
            <v>0</v>
          </cell>
          <cell r="H97">
            <v>-89.267175000000023</v>
          </cell>
          <cell r="I97">
            <v>-89.267175000000023</v>
          </cell>
          <cell r="J97">
            <v>-89.267175000000023</v>
          </cell>
          <cell r="K97">
            <v>-12945.525718500003</v>
          </cell>
          <cell r="L97">
            <v>-5204.9275343880699</v>
          </cell>
          <cell r="M97">
            <v>-91.052518500000019</v>
          </cell>
          <cell r="N97">
            <v>-91.052518500000019</v>
          </cell>
          <cell r="O97">
            <v>-92.873568870000028</v>
          </cell>
          <cell r="P97">
            <v>-92.873568870000028</v>
          </cell>
          <cell r="Q97">
            <v>-92.873568870000028</v>
          </cell>
          <cell r="R97">
            <v>-92.873568870000028</v>
          </cell>
          <cell r="S97">
            <v>-230.51163416489328</v>
          </cell>
          <cell r="T97">
            <v>-512.36051204457806</v>
          </cell>
          <cell r="U97">
            <v>-94.731040247400017</v>
          </cell>
          <cell r="V97">
            <v>-1248.7811272322763</v>
          </cell>
          <cell r="W97">
            <v>-96.625661052348008</v>
          </cell>
          <cell r="X97">
            <v>-96.625661052348008</v>
          </cell>
          <cell r="Y97">
            <v>-96.625661052348008</v>
          </cell>
          <cell r="Z97">
            <v>-96.625661052348008</v>
          </cell>
          <cell r="AA97">
            <v>-801.9462961906404</v>
          </cell>
          <cell r="AB97">
            <v>-98.558174273394982</v>
          </cell>
          <cell r="AC97">
            <v>-98.558174273394982</v>
          </cell>
          <cell r="AD97">
            <v>-98.558174273394982</v>
          </cell>
          <cell r="AE97">
            <v>-3232.459412834216</v>
          </cell>
          <cell r="AF97">
            <v>-100.52933775886288</v>
          </cell>
          <cell r="AG97">
            <v>-100.52933775886288</v>
          </cell>
          <cell r="AH97">
            <v>-100.52933775886288</v>
          </cell>
          <cell r="AI97">
            <v>-102.53992451404014</v>
          </cell>
          <cell r="AJ97">
            <v>-102.53992451404014</v>
          </cell>
          <cell r="AK97">
            <v>-102.53992451404014</v>
          </cell>
          <cell r="AL97">
            <v>-102.53992451404014</v>
          </cell>
          <cell r="AM97">
            <v>-104.59072300432095</v>
          </cell>
          <cell r="AN97">
            <v>-104.59072300432095</v>
          </cell>
          <cell r="AO97">
            <v>-104.59072300432095</v>
          </cell>
          <cell r="AP97">
            <v>-104.59072300432095</v>
          </cell>
          <cell r="AQ97">
            <v>-3202.3003797852639</v>
          </cell>
          <cell r="AR97">
            <v>-106.68253746440737</v>
          </cell>
          <cell r="AS97">
            <v>-106.68253746440737</v>
          </cell>
          <cell r="AT97">
            <v>-13005.28418940363</v>
          </cell>
          <cell r="AU97">
            <v>-108.81618821369553</v>
          </cell>
          <cell r="AV97">
            <v>-108.81618821369553</v>
          </cell>
          <cell r="AW97">
            <v>-108.81618821369553</v>
          </cell>
          <cell r="AX97">
            <v>-108.81618821369553</v>
          </cell>
          <cell r="AY97">
            <v>-110.99251197796943</v>
          </cell>
          <cell r="AZ97">
            <v>-110.99251197796943</v>
          </cell>
          <cell r="BA97">
            <v>-427.87105592960438</v>
          </cell>
          <cell r="BB97">
            <v>-110.99251197796943</v>
          </cell>
          <cell r="BC97">
            <v>-113.21236221752882</v>
          </cell>
          <cell r="BD97">
            <v>-1509.8366989289459</v>
          </cell>
          <cell r="BE97">
            <v>-113.21236221752882</v>
          </cell>
          <cell r="BF97">
            <v>-1742.6074217141822</v>
          </cell>
          <cell r="BG97">
            <v>-115.47660946187939</v>
          </cell>
          <cell r="BH97">
            <v>-115.47660946187939</v>
          </cell>
          <cell r="BI97">
            <v>-115.47660946187939</v>
          </cell>
          <cell r="BJ97">
            <v>-115.47660946187939</v>
          </cell>
          <cell r="BK97">
            <v>-12972.259341651119</v>
          </cell>
          <cell r="BL97">
            <v>-5231.6611575391871</v>
          </cell>
          <cell r="BM97">
            <v>-117.78614165111699</v>
          </cell>
          <cell r="BN97">
            <v>-117.78614165111699</v>
          </cell>
          <cell r="BO97">
            <v>-120.14186448413933</v>
          </cell>
          <cell r="BP97">
            <v>-120.14186448413933</v>
          </cell>
          <cell r="BQ97">
            <v>-120.14186448413933</v>
          </cell>
          <cell r="BR97">
            <v>-120.14186448413933</v>
          </cell>
          <cell r="BS97">
            <v>-258.32529569131543</v>
          </cell>
          <cell r="BT97">
            <v>-540.1741735710001</v>
          </cell>
          <cell r="BU97">
            <v>-122.54470177382213</v>
          </cell>
          <cell r="BV97">
            <v>-1276.5947887586983</v>
          </cell>
          <cell r="BW97">
            <v>-124.99559580929856</v>
          </cell>
          <cell r="BX97">
            <v>-124.99559580929856</v>
          </cell>
          <cell r="BY97">
            <v>-124.99559580929856</v>
          </cell>
          <cell r="BZ97">
            <v>-124.99559580929856</v>
          </cell>
          <cell r="CA97">
            <v>-830.88362964272994</v>
          </cell>
          <cell r="CB97">
            <v>-127.49550772548456</v>
          </cell>
          <cell r="CC97">
            <v>-127.49550772548456</v>
          </cell>
          <cell r="CD97">
            <v>-127.49550772548456</v>
          </cell>
          <cell r="CE97">
            <v>-3261.9754929553474</v>
          </cell>
          <cell r="CF97">
            <v>-130.04541787999423</v>
          </cell>
          <cell r="CG97">
            <v>-130.04541787999423</v>
          </cell>
          <cell r="CH97">
            <v>-130.04541787999423</v>
          </cell>
          <cell r="CI97">
            <v>-132.64632623759414</v>
          </cell>
          <cell r="CJ97">
            <v>0</v>
          </cell>
          <cell r="CK97">
            <v>0</v>
          </cell>
          <cell r="CL97">
            <v>0</v>
          </cell>
        </row>
        <row r="98">
          <cell r="G98">
            <v>0</v>
          </cell>
          <cell r="H98">
            <v>-432.32967272727274</v>
          </cell>
          <cell r="I98">
            <v>-432.32967272727274</v>
          </cell>
          <cell r="J98">
            <v>-432.32967272727274</v>
          </cell>
          <cell r="K98">
            <v>-440.97626618181818</v>
          </cell>
          <cell r="L98">
            <v>-440.97626618181818</v>
          </cell>
          <cell r="M98">
            <v>-440.97626618181818</v>
          </cell>
          <cell r="N98">
            <v>-440.97626618181818</v>
          </cell>
          <cell r="O98">
            <v>-449.79579150545453</v>
          </cell>
          <cell r="P98">
            <v>-449.79579150545453</v>
          </cell>
          <cell r="Q98">
            <v>-449.79579150545453</v>
          </cell>
          <cell r="R98">
            <v>-449.79579150545453</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row>
        <row r="99">
          <cell r="G99">
            <v>0</v>
          </cell>
          <cell r="H99">
            <v>-1424.5549714285714</v>
          </cell>
          <cell r="I99">
            <v>-1424.5549714285714</v>
          </cell>
          <cell r="J99">
            <v>-1424.5549714285714</v>
          </cell>
          <cell r="K99">
            <v>-1453.0460708571429</v>
          </cell>
          <cell r="L99">
            <v>-1453.0460708571429</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row>
        <row r="100">
          <cell r="G100">
            <v>0</v>
          </cell>
          <cell r="H100">
            <v>-286.34999999999991</v>
          </cell>
          <cell r="I100">
            <v>-286.34999999999991</v>
          </cell>
          <cell r="J100">
            <v>-286.34999999999991</v>
          </cell>
          <cell r="K100">
            <v>-292.07699999999994</v>
          </cell>
          <cell r="L100">
            <v>-292.07699999999994</v>
          </cell>
          <cell r="M100">
            <v>-292.07699999999994</v>
          </cell>
          <cell r="N100">
            <v>-292.07699999999994</v>
          </cell>
          <cell r="O100">
            <v>-297.91853999999995</v>
          </cell>
          <cell r="P100">
            <v>-297.91853999999995</v>
          </cell>
          <cell r="Q100">
            <v>-297.91853999999995</v>
          </cell>
          <cell r="R100">
            <v>-297.91853999999995</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row>
        <row r="101">
          <cell r="G101">
            <v>0</v>
          </cell>
          <cell r="H101">
            <v>-261.57586874999998</v>
          </cell>
          <cell r="I101">
            <v>-261.57586874999998</v>
          </cell>
          <cell r="J101">
            <v>-261.57586874999998</v>
          </cell>
          <cell r="K101">
            <v>-266.80738612499999</v>
          </cell>
          <cell r="L101">
            <v>-266.80738612499999</v>
          </cell>
          <cell r="M101">
            <v>-266.80738612499999</v>
          </cell>
          <cell r="N101">
            <v>-266.80738612499999</v>
          </cell>
          <cell r="O101">
            <v>-272.14353384750001</v>
          </cell>
          <cell r="P101">
            <v>-272.14353384750001</v>
          </cell>
          <cell r="Q101">
            <v>-272.14353384750001</v>
          </cell>
          <cell r="R101">
            <v>-272.14353384750001</v>
          </cell>
          <cell r="S101">
            <v>-277.58640452444996</v>
          </cell>
          <cell r="T101">
            <v>-277.58640452444996</v>
          </cell>
          <cell r="U101">
            <v>-277.58640452444996</v>
          </cell>
          <cell r="V101">
            <v>-277.58640452444996</v>
          </cell>
          <cell r="W101">
            <v>-283.13813261493897</v>
          </cell>
          <cell r="X101">
            <v>-283.13813261493897</v>
          </cell>
          <cell r="Y101">
            <v>-283.13813261493897</v>
          </cell>
          <cell r="Z101">
            <v>-283.13813261493897</v>
          </cell>
          <cell r="AA101">
            <v>-288.80089526723776</v>
          </cell>
          <cell r="AB101">
            <v>-288.80089526723776</v>
          </cell>
          <cell r="AC101">
            <v>-288.80089526723776</v>
          </cell>
          <cell r="AD101">
            <v>-288.80089526723776</v>
          </cell>
          <cell r="AE101">
            <v>-294.57691317258258</v>
          </cell>
          <cell r="AF101">
            <v>-294.57691317258258</v>
          </cell>
          <cell r="AG101">
            <v>-294.57691317258258</v>
          </cell>
          <cell r="AH101">
            <v>-294.57691317258258</v>
          </cell>
          <cell r="AI101">
            <v>-300.46845143603417</v>
          </cell>
          <cell r="AJ101">
            <v>-300.46845143603417</v>
          </cell>
          <cell r="AK101">
            <v>-4745.8857231760549</v>
          </cell>
          <cell r="AL101">
            <v>-121411.46817969601</v>
          </cell>
          <cell r="AM101">
            <v>-306.47782046475493</v>
          </cell>
          <cell r="AN101">
            <v>-306.47782046475493</v>
          </cell>
          <cell r="AO101">
            <v>-306.47782046475493</v>
          </cell>
          <cell r="AP101">
            <v>-306.47782046475493</v>
          </cell>
          <cell r="AQ101">
            <v>-312.60737687404998</v>
          </cell>
          <cell r="AR101">
            <v>-312.60737687404998</v>
          </cell>
          <cell r="AS101">
            <v>-312.60737687404998</v>
          </cell>
          <cell r="AT101">
            <v>-312.60737687404998</v>
          </cell>
          <cell r="AU101">
            <v>-318.85952441153103</v>
          </cell>
          <cell r="AV101">
            <v>-318.85952441153103</v>
          </cell>
          <cell r="AW101">
            <v>-318.85952441153103</v>
          </cell>
          <cell r="AX101">
            <v>-318.85952441153103</v>
          </cell>
          <cell r="AY101">
            <v>-325.23671489976164</v>
          </cell>
          <cell r="AZ101">
            <v>-325.23671489976164</v>
          </cell>
          <cell r="BA101">
            <v>-325.23671489976164</v>
          </cell>
          <cell r="BB101">
            <v>-325.23671489976164</v>
          </cell>
          <cell r="BC101">
            <v>-331.74144919775688</v>
          </cell>
          <cell r="BD101">
            <v>-331.74144919775688</v>
          </cell>
          <cell r="BE101">
            <v>-331.74144919775688</v>
          </cell>
          <cell r="BF101">
            <v>-331.74144919775688</v>
          </cell>
          <cell r="BG101">
            <v>-338.37627818171194</v>
          </cell>
          <cell r="BH101">
            <v>-338.37627818171194</v>
          </cell>
          <cell r="BI101">
            <v>-338.37627818171194</v>
          </cell>
          <cell r="BJ101">
            <v>-338.37627818171194</v>
          </cell>
          <cell r="BK101">
            <v>-345.14380374534625</v>
          </cell>
          <cell r="BL101">
            <v>-345.14380374534625</v>
          </cell>
          <cell r="BM101">
            <v>-345.14380374534625</v>
          </cell>
          <cell r="BN101">
            <v>-345.14380374534625</v>
          </cell>
          <cell r="BO101">
            <v>-352.04667982025319</v>
          </cell>
          <cell r="BP101">
            <v>-352.04667982025319</v>
          </cell>
          <cell r="BQ101">
            <v>-352.04667982025319</v>
          </cell>
          <cell r="BR101">
            <v>-352.04667982025319</v>
          </cell>
          <cell r="BS101">
            <v>-359.08761341665826</v>
          </cell>
          <cell r="BT101">
            <v>-359.08761341665826</v>
          </cell>
          <cell r="BU101">
            <v>-359.08761341665826</v>
          </cell>
          <cell r="BV101">
            <v>-359.08761341665826</v>
          </cell>
          <cell r="BW101">
            <v>-366.26936568499144</v>
          </cell>
          <cell r="BX101">
            <v>-366.26936568499144</v>
          </cell>
          <cell r="BY101">
            <v>-366.26936568499144</v>
          </cell>
          <cell r="BZ101">
            <v>-366.26936568499144</v>
          </cell>
          <cell r="CA101">
            <v>-373.59475299869132</v>
          </cell>
          <cell r="CB101">
            <v>-373.59475299869132</v>
          </cell>
          <cell r="CC101">
            <v>-373.59475299869132</v>
          </cell>
          <cell r="CD101">
            <v>-373.59475299869132</v>
          </cell>
          <cell r="CE101">
            <v>-381.06664805866507</v>
          </cell>
          <cell r="CF101">
            <v>-381.06664805866507</v>
          </cell>
          <cell r="CG101">
            <v>-381.06664805866507</v>
          </cell>
          <cell r="CH101">
            <v>-381.06664805866507</v>
          </cell>
          <cell r="CI101">
            <v>-388.68798101983839</v>
          </cell>
          <cell r="CJ101">
            <v>0</v>
          </cell>
          <cell r="CK101">
            <v>0</v>
          </cell>
          <cell r="CL101">
            <v>0</v>
          </cell>
        </row>
        <row r="102">
          <cell r="G102">
            <v>0</v>
          </cell>
          <cell r="H102">
            <v>-1663.6013201320134</v>
          </cell>
          <cell r="I102">
            <v>-1663.6013201320134</v>
          </cell>
          <cell r="J102">
            <v>-1663.6013201320134</v>
          </cell>
          <cell r="K102">
            <v>-19663.767603960398</v>
          </cell>
          <cell r="L102">
            <v>-7310.6483263453156</v>
          </cell>
          <cell r="M102">
            <v>-1696.8733465346536</v>
          </cell>
          <cell r="N102">
            <v>-1696.8733465346536</v>
          </cell>
          <cell r="O102">
            <v>-1730.8108134653464</v>
          </cell>
          <cell r="P102">
            <v>-1730.8108134653464</v>
          </cell>
          <cell r="Q102">
            <v>-1730.8108134653464</v>
          </cell>
          <cell r="R102">
            <v>-1730.8108134653464</v>
          </cell>
          <cell r="S102">
            <v>-1765.4270297346534</v>
          </cell>
          <cell r="T102">
            <v>-1765.4270297346534</v>
          </cell>
          <cell r="U102">
            <v>-1765.4270297346534</v>
          </cell>
          <cell r="V102">
            <v>-1765.4270297346534</v>
          </cell>
          <cell r="W102">
            <v>-1800.7355703293465</v>
          </cell>
          <cell r="X102">
            <v>-1800.7355703293465</v>
          </cell>
          <cell r="Y102">
            <v>-1800.7355703293465</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row>
        <row r="103">
          <cell r="G103">
            <v>0</v>
          </cell>
          <cell r="H103">
            <v>-2117.6376237623754</v>
          </cell>
          <cell r="I103">
            <v>-2117.6376237623754</v>
          </cell>
          <cell r="J103">
            <v>-2117.6376237623754</v>
          </cell>
          <cell r="K103">
            <v>-2159.990376237623</v>
          </cell>
          <cell r="L103">
            <v>-2159.990376237623</v>
          </cell>
          <cell r="M103">
            <v>-2159.990376237623</v>
          </cell>
          <cell r="N103">
            <v>-108888.92661386136</v>
          </cell>
          <cell r="O103">
            <v>-32634.391577398466</v>
          </cell>
          <cell r="P103">
            <v>-2203.190183762375</v>
          </cell>
          <cell r="Q103">
            <v>-2203.190183762375</v>
          </cell>
          <cell r="R103">
            <v>-2203.190183762375</v>
          </cell>
          <cell r="S103">
            <v>-2247.253987437623</v>
          </cell>
          <cell r="T103">
            <v>-2247.253987437623</v>
          </cell>
          <cell r="U103">
            <v>-4597.7390857595519</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row>
        <row r="104">
          <cell r="G104">
            <v>0</v>
          </cell>
          <cell r="H104">
            <v>-795.63636363636351</v>
          </cell>
          <cell r="I104">
            <v>-795.63636363636351</v>
          </cell>
          <cell r="J104">
            <v>-795.63636363636351</v>
          </cell>
          <cell r="K104">
            <v>-30051.185454545452</v>
          </cell>
          <cell r="L104">
            <v>-19654.299743105999</v>
          </cell>
          <cell r="M104">
            <v>-2282.4013247427129</v>
          </cell>
          <cell r="N104">
            <v>-1008.2902857066762</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row>
        <row r="105">
          <cell r="G105">
            <v>0</v>
          </cell>
          <cell r="H105">
            <v>-447.44640000000004</v>
          </cell>
          <cell r="I105">
            <v>-447.44640000000004</v>
          </cell>
          <cell r="J105">
            <v>-447.44640000000004</v>
          </cell>
          <cell r="K105">
            <v>-456.39532800000001</v>
          </cell>
          <cell r="L105">
            <v>-456.39532800000001</v>
          </cell>
          <cell r="M105">
            <v>-456.39532800000001</v>
          </cell>
          <cell r="N105">
            <v>-456.39532800000001</v>
          </cell>
          <cell r="O105">
            <v>-465.52323455999999</v>
          </cell>
          <cell r="P105">
            <v>-465.52323455999999</v>
          </cell>
          <cell r="Q105">
            <v>-465.52323455999999</v>
          </cell>
          <cell r="R105">
            <v>-465.52323455999999</v>
          </cell>
          <cell r="S105">
            <v>-474.83369925119996</v>
          </cell>
          <cell r="T105">
            <v>-474.83369925119996</v>
          </cell>
          <cell r="U105">
            <v>-474.83369925119996</v>
          </cell>
          <cell r="V105">
            <v>-474.83369925119996</v>
          </cell>
          <cell r="W105">
            <v>-484.33037323622403</v>
          </cell>
          <cell r="X105">
            <v>-484.33037323622403</v>
          </cell>
          <cell r="Y105">
            <v>-484.33037323622403</v>
          </cell>
          <cell r="Z105">
            <v>-484.33037323622403</v>
          </cell>
          <cell r="AA105">
            <v>-494.01698070094852</v>
          </cell>
          <cell r="AB105">
            <v>-494.01698070094852</v>
          </cell>
          <cell r="AC105">
            <v>-494.01698070094852</v>
          </cell>
          <cell r="AD105">
            <v>-494.01698070094852</v>
          </cell>
          <cell r="AE105">
            <v>-503.89732031496749</v>
          </cell>
          <cell r="AF105">
            <v>-503.89732031496749</v>
          </cell>
          <cell r="AG105">
            <v>-503.89732031496749</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row>
        <row r="106">
          <cell r="G106">
            <v>0</v>
          </cell>
          <cell r="H106">
            <v>-1312.1054257425742</v>
          </cell>
          <cell r="I106">
            <v>-1312.1054257425742</v>
          </cell>
          <cell r="J106">
            <v>-1312.1054257425742</v>
          </cell>
          <cell r="K106">
            <v>-1338.3475342574257</v>
          </cell>
          <cell r="L106">
            <v>-1338.3475342574257</v>
          </cell>
          <cell r="M106">
            <v>-1338.3475342574257</v>
          </cell>
          <cell r="N106">
            <v>-70223.882385742574</v>
          </cell>
          <cell r="O106">
            <v>-8157.3215164339572</v>
          </cell>
          <cell r="P106">
            <v>-1537.5016550679661</v>
          </cell>
          <cell r="Q106">
            <v>-1365.1144849425741</v>
          </cell>
          <cell r="R106">
            <v>-14137.243731386459</v>
          </cell>
          <cell r="S106">
            <v>-1392.4167746414257</v>
          </cell>
          <cell r="T106">
            <v>-1392.4167746414257</v>
          </cell>
          <cell r="U106">
            <v>-1628.163108526471</v>
          </cell>
          <cell r="V106">
            <v>-1392.4167746414257</v>
          </cell>
          <cell r="W106">
            <v>-1420.2651101342542</v>
          </cell>
          <cell r="X106">
            <v>-17610.607035320914</v>
          </cell>
          <cell r="Y106">
            <v>-1420.2651101342542</v>
          </cell>
          <cell r="Z106">
            <v>-1420.2651101342542</v>
          </cell>
          <cell r="AA106">
            <v>-10541.166502122096</v>
          </cell>
          <cell r="AB106">
            <v>-1867.8547594010429</v>
          </cell>
          <cell r="AC106">
            <v>-1448.6704123369393</v>
          </cell>
          <cell r="AD106">
            <v>-1448.6704123369393</v>
          </cell>
          <cell r="AE106">
            <v>-4008.6906319198661</v>
          </cell>
          <cell r="AF106">
            <v>-29530.735285354014</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row>
        <row r="107">
          <cell r="G107">
            <v>0</v>
          </cell>
          <cell r="H107">
            <v>-52.955459999999995</v>
          </cell>
          <cell r="I107">
            <v>-52.955459999999995</v>
          </cell>
          <cell r="J107">
            <v>-52.955459999999995</v>
          </cell>
          <cell r="K107">
            <v>-54.014569200000004</v>
          </cell>
          <cell r="L107">
            <v>-54.014569200000004</v>
          </cell>
          <cell r="M107">
            <v>-54.014569200000004</v>
          </cell>
          <cell r="N107">
            <v>-54.014569200000004</v>
          </cell>
          <cell r="O107">
            <v>-55.094860584000003</v>
          </cell>
          <cell r="P107">
            <v>-55.094860584000003</v>
          </cell>
          <cell r="Q107">
            <v>-55.094860584000003</v>
          </cell>
          <cell r="R107">
            <v>-55.094860584000003</v>
          </cell>
          <cell r="S107">
            <v>-56.196757795679993</v>
          </cell>
          <cell r="T107">
            <v>-56.196757795679993</v>
          </cell>
          <cell r="U107">
            <v>-56.196757795679993</v>
          </cell>
          <cell r="V107">
            <v>-56.196757795679993</v>
          </cell>
          <cell r="W107">
            <v>-57.3206929515936</v>
          </cell>
          <cell r="X107">
            <v>-57.3206929515936</v>
          </cell>
          <cell r="Y107">
            <v>-57.3206929515936</v>
          </cell>
          <cell r="Z107">
            <v>-57.3206929515936</v>
          </cell>
          <cell r="AA107">
            <v>-58.467106810625474</v>
          </cell>
          <cell r="AB107">
            <v>-58.467106810625474</v>
          </cell>
          <cell r="AC107">
            <v>-58.467106810625474</v>
          </cell>
          <cell r="AD107">
            <v>-58.467106810625474</v>
          </cell>
          <cell r="AE107">
            <v>-59.636448946837987</v>
          </cell>
          <cell r="AF107">
            <v>-59.636448946837987</v>
          </cell>
          <cell r="AG107">
            <v>-59.636448946837987</v>
          </cell>
          <cell r="AH107">
            <v>-59.636448946837987</v>
          </cell>
          <cell r="AI107">
            <v>-60.829177925774744</v>
          </cell>
          <cell r="AJ107">
            <v>-60.829177925774744</v>
          </cell>
          <cell r="AK107">
            <v>-60.829177925774744</v>
          </cell>
          <cell r="AL107">
            <v>-60.829177925774744</v>
          </cell>
          <cell r="AM107">
            <v>-62.045761484290239</v>
          </cell>
          <cell r="AN107">
            <v>-62.045761484290239</v>
          </cell>
          <cell r="AO107">
            <v>-62.045761484290239</v>
          </cell>
          <cell r="AP107">
            <v>-62.045761484290239</v>
          </cell>
          <cell r="AQ107">
            <v>-63.28667671397605</v>
          </cell>
          <cell r="AR107">
            <v>-63.28667671397605</v>
          </cell>
          <cell r="AS107">
            <v>-63.28667671397605</v>
          </cell>
          <cell r="AT107">
            <v>-63.28667671397605</v>
          </cell>
          <cell r="AU107">
            <v>-64.552410248255569</v>
          </cell>
          <cell r="AV107">
            <v>-64.552410248255569</v>
          </cell>
          <cell r="AW107">
            <v>-64.552410248255569</v>
          </cell>
          <cell r="AX107">
            <v>-64.552410248255569</v>
          </cell>
          <cell r="AY107">
            <v>-65.843458453220691</v>
          </cell>
          <cell r="AZ107">
            <v>-65.843458453220691</v>
          </cell>
          <cell r="BA107">
            <v>-65.843458453220691</v>
          </cell>
          <cell r="BB107">
            <v>-65.843458453220691</v>
          </cell>
          <cell r="BC107">
            <v>-67.160327622285095</v>
          </cell>
          <cell r="BD107">
            <v>-67.160327622285095</v>
          </cell>
          <cell r="BE107">
            <v>-67.160327622285095</v>
          </cell>
          <cell r="BF107">
            <v>-67.160327622285095</v>
          </cell>
          <cell r="BG107">
            <v>-68.503534174730788</v>
          </cell>
          <cell r="BH107">
            <v>-68.503534174730788</v>
          </cell>
          <cell r="BI107">
            <v>-68.503534174730788</v>
          </cell>
          <cell r="BJ107">
            <v>-68.503534174730788</v>
          </cell>
          <cell r="BK107">
            <v>-69.873604858225406</v>
          </cell>
          <cell r="BL107">
            <v>-69.873604858225406</v>
          </cell>
          <cell r="BM107">
            <v>-69.873604858225406</v>
          </cell>
          <cell r="BN107">
            <v>-69.873604858225406</v>
          </cell>
          <cell r="BO107">
            <v>-71.27107695538993</v>
          </cell>
          <cell r="BP107">
            <v>-71.27107695538993</v>
          </cell>
          <cell r="BQ107">
            <v>-71.27107695538993</v>
          </cell>
          <cell r="BR107">
            <v>-71.27107695538993</v>
          </cell>
          <cell r="BS107">
            <v>-72.696498494497718</v>
          </cell>
          <cell r="BT107">
            <v>-72.696498494497718</v>
          </cell>
          <cell r="BU107">
            <v>-72.696498494497718</v>
          </cell>
          <cell r="BV107">
            <v>-72.696498494497718</v>
          </cell>
          <cell r="BW107">
            <v>-74.150428464387687</v>
          </cell>
          <cell r="BX107">
            <v>-74.150428464387687</v>
          </cell>
          <cell r="BY107">
            <v>-74.150428464387687</v>
          </cell>
          <cell r="BZ107">
            <v>-74.150428464387687</v>
          </cell>
          <cell r="CA107">
            <v>-75.633437033675435</v>
          </cell>
          <cell r="CB107">
            <v>-75.633437033675435</v>
          </cell>
          <cell r="CC107">
            <v>-75.633437033675435</v>
          </cell>
          <cell r="CD107">
            <v>-75.633437033675435</v>
          </cell>
          <cell r="CE107">
            <v>-77.146105774348953</v>
          </cell>
          <cell r="CF107">
            <v>-77.146105774348953</v>
          </cell>
          <cell r="CG107">
            <v>-77.146105774348953</v>
          </cell>
          <cell r="CH107">
            <v>-77.146105774348953</v>
          </cell>
          <cell r="CI107">
            <v>-78.689027889835941</v>
          </cell>
          <cell r="CJ107">
            <v>0</v>
          </cell>
          <cell r="CK107">
            <v>0</v>
          </cell>
          <cell r="CL107">
            <v>0</v>
          </cell>
        </row>
        <row r="108">
          <cell r="G108">
            <v>0</v>
          </cell>
          <cell r="H108">
            <v>-1575.9526956521734</v>
          </cell>
          <cell r="I108">
            <v>-1575.9526956521734</v>
          </cell>
          <cell r="J108">
            <v>-1575.9526956521734</v>
          </cell>
          <cell r="K108">
            <v>-32054.877829565216</v>
          </cell>
          <cell r="L108">
            <v>-9688.8249941072827</v>
          </cell>
          <cell r="M108">
            <v>-1607.4717495652169</v>
          </cell>
          <cell r="N108">
            <v>-2334.4423626662456</v>
          </cell>
          <cell r="O108">
            <v>-4213.7183317369154</v>
          </cell>
          <cell r="P108">
            <v>-3917.8524307241323</v>
          </cell>
          <cell r="Q108">
            <v>-3188.8371552821836</v>
          </cell>
          <cell r="R108">
            <v>-1639.6211845565213</v>
          </cell>
          <cell r="S108">
            <v>-5384.9184316421015</v>
          </cell>
          <cell r="T108">
            <v>-3462.4840492931739</v>
          </cell>
          <cell r="U108">
            <v>-3264.8422832991846</v>
          </cell>
          <cell r="V108">
            <v>-1672.4136082476516</v>
          </cell>
          <cell r="W108">
            <v>-4970.5204455128023</v>
          </cell>
          <cell r="X108">
            <v>-5639.1587981963612</v>
          </cell>
          <cell r="Y108">
            <v>-6628.1826985755597</v>
          </cell>
          <cell r="Z108">
            <v>-22465.454860971888</v>
          </cell>
          <cell r="AA108">
            <v>-7178.7844380273591</v>
          </cell>
          <cell r="AB108">
            <v>-7197.9164693050698</v>
          </cell>
          <cell r="AC108">
            <v>-3741.0503290679867</v>
          </cell>
          <cell r="AD108">
            <v>-5340.6458017894302</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row>
        <row r="109">
          <cell r="G109">
            <v>0</v>
          </cell>
          <cell r="H109">
            <v>-1958.5649999999998</v>
          </cell>
          <cell r="I109">
            <v>-1958.5649999999998</v>
          </cell>
          <cell r="J109">
            <v>-1958.5649999999998</v>
          </cell>
          <cell r="K109">
            <v>-1997.7363</v>
          </cell>
          <cell r="L109">
            <v>-1997.7363</v>
          </cell>
          <cell r="M109">
            <v>-1997.7363</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row>
        <row r="149">
          <cell r="G149">
            <v>0</v>
          </cell>
          <cell r="H149">
            <v>0</v>
          </cell>
          <cell r="I149">
            <v>0</v>
          </cell>
          <cell r="J149">
            <v>0</v>
          </cell>
          <cell r="K149">
            <v>-1023756.3540000002</v>
          </cell>
          <cell r="L149">
            <v>-1286404.5900333726</v>
          </cell>
          <cell r="M149">
            <v>-109529.53665373915</v>
          </cell>
          <cell r="N149">
            <v>-18076.841520034042</v>
          </cell>
          <cell r="O149">
            <v>-6174.526726261578</v>
          </cell>
          <cell r="P149">
            <v>0</v>
          </cell>
          <cell r="Q149">
            <v>0</v>
          </cell>
          <cell r="R149">
            <v>-219267.18828889131</v>
          </cell>
          <cell r="S149">
            <v>0</v>
          </cell>
          <cell r="T149">
            <v>0</v>
          </cell>
          <cell r="U149">
            <v>0</v>
          </cell>
          <cell r="V149">
            <v>-429894.5207967069</v>
          </cell>
          <cell r="W149">
            <v>0</v>
          </cell>
          <cell r="X149">
            <v>-7409.4945333353644</v>
          </cell>
          <cell r="Y149">
            <v>0</v>
          </cell>
          <cell r="Z149">
            <v>0</v>
          </cell>
          <cell r="AA149">
            <v>0</v>
          </cell>
          <cell r="AB149">
            <v>-434442.71736574167</v>
          </cell>
          <cell r="AC149">
            <v>0</v>
          </cell>
          <cell r="AD149">
            <v>0</v>
          </cell>
          <cell r="AE149">
            <v>0</v>
          </cell>
          <cell r="AF149">
            <v>0</v>
          </cell>
          <cell r="AG149">
            <v>0</v>
          </cell>
          <cell r="AH149">
            <v>0</v>
          </cell>
          <cell r="AI149">
            <v>0</v>
          </cell>
          <cell r="AJ149">
            <v>0</v>
          </cell>
          <cell r="AK149">
            <v>0</v>
          </cell>
          <cell r="AL149">
            <v>0</v>
          </cell>
          <cell r="AM149">
            <v>0</v>
          </cell>
          <cell r="AN149">
            <v>0</v>
          </cell>
          <cell r="AO149">
            <v>-118519.84229190442</v>
          </cell>
          <cell r="AP149">
            <v>-494131.56579166587</v>
          </cell>
          <cell r="AQ149">
            <v>0</v>
          </cell>
          <cell r="AR149">
            <v>0</v>
          </cell>
          <cell r="AS149">
            <v>0</v>
          </cell>
          <cell r="AT149">
            <v>0</v>
          </cell>
          <cell r="AU149">
            <v>0</v>
          </cell>
          <cell r="AV149">
            <v>0</v>
          </cell>
          <cell r="AW149">
            <v>-1507672.2157514622</v>
          </cell>
          <cell r="AX149">
            <v>0</v>
          </cell>
          <cell r="AY149">
            <v>0</v>
          </cell>
          <cell r="AZ149">
            <v>0</v>
          </cell>
          <cell r="BA149">
            <v>-360638.94171703805</v>
          </cell>
          <cell r="BB149">
            <v>0</v>
          </cell>
          <cell r="BC149">
            <v>0</v>
          </cell>
          <cell r="BD149">
            <v>0</v>
          </cell>
          <cell r="BE149">
            <v>-6177.8645298464253</v>
          </cell>
          <cell r="BF149">
            <v>0</v>
          </cell>
          <cell r="BG149">
            <v>0</v>
          </cell>
          <cell r="BH149">
            <v>0</v>
          </cell>
          <cell r="BI149">
            <v>0</v>
          </cell>
          <cell r="BJ149">
            <v>0</v>
          </cell>
          <cell r="BK149">
            <v>-1023756.3540000002</v>
          </cell>
          <cell r="BL149">
            <v>-1286404.5900333726</v>
          </cell>
          <cell r="BM149">
            <v>-109529.53665373915</v>
          </cell>
          <cell r="BN149">
            <v>-18076.841520034042</v>
          </cell>
          <cell r="BO149">
            <v>-6174.526726261578</v>
          </cell>
          <cell r="BP149">
            <v>0</v>
          </cell>
          <cell r="BQ149">
            <v>0</v>
          </cell>
          <cell r="BR149">
            <v>-219267.18828889131</v>
          </cell>
          <cell r="BS149">
            <v>0</v>
          </cell>
          <cell r="BT149">
            <v>0</v>
          </cell>
          <cell r="BU149">
            <v>0</v>
          </cell>
          <cell r="BV149">
            <v>-429894.5207967069</v>
          </cell>
          <cell r="BW149">
            <v>0</v>
          </cell>
          <cell r="BX149">
            <v>-7409.4945333353644</v>
          </cell>
          <cell r="BY149">
            <v>0</v>
          </cell>
          <cell r="BZ149">
            <v>0</v>
          </cell>
          <cell r="CA149">
            <v>0</v>
          </cell>
          <cell r="CB149">
            <v>-434442.71736574167</v>
          </cell>
          <cell r="CC149">
            <v>0</v>
          </cell>
          <cell r="CD149">
            <v>0</v>
          </cell>
          <cell r="CE149">
            <v>0</v>
          </cell>
          <cell r="CF149">
            <v>0</v>
          </cell>
          <cell r="CG149">
            <v>0</v>
          </cell>
          <cell r="CH149">
            <v>0</v>
          </cell>
          <cell r="CI149">
            <v>0</v>
          </cell>
          <cell r="CJ149">
            <v>0</v>
          </cell>
          <cell r="CK149">
            <v>0</v>
          </cell>
          <cell r="CL149">
            <v>0</v>
          </cell>
        </row>
        <row r="150">
          <cell r="G150">
            <v>0</v>
          </cell>
          <cell r="H150">
            <v>0</v>
          </cell>
          <cell r="I150">
            <v>0</v>
          </cell>
          <cell r="J150">
            <v>0</v>
          </cell>
          <cell r="K150">
            <v>0</v>
          </cell>
          <cell r="L150">
            <v>0</v>
          </cell>
          <cell r="M150">
            <v>-911930.7</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-911930.7</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row>
        <row r="151">
          <cell r="G151">
            <v>0</v>
          </cell>
          <cell r="H151">
            <v>0</v>
          </cell>
          <cell r="I151">
            <v>0</v>
          </cell>
          <cell r="J151">
            <v>0</v>
          </cell>
          <cell r="K151">
            <v>-320438.24999999994</v>
          </cell>
          <cell r="L151">
            <v>-566659.68605565908</v>
          </cell>
          <cell r="M151">
            <v>0</v>
          </cell>
          <cell r="N151">
            <v>0</v>
          </cell>
          <cell r="O151">
            <v>0</v>
          </cell>
          <cell r="P151">
            <v>0</v>
          </cell>
          <cell r="Q151">
            <v>0</v>
          </cell>
          <cell r="R151">
            <v>0</v>
          </cell>
          <cell r="S151">
            <v>0</v>
          </cell>
          <cell r="T151">
            <v>0</v>
          </cell>
          <cell r="U151">
            <v>-250586.27080293815</v>
          </cell>
          <cell r="V151">
            <v>0</v>
          </cell>
          <cell r="W151">
            <v>0</v>
          </cell>
          <cell r="X151">
            <v>0</v>
          </cell>
          <cell r="Y151">
            <v>0</v>
          </cell>
          <cell r="Z151">
            <v>0</v>
          </cell>
          <cell r="AA151">
            <v>0</v>
          </cell>
          <cell r="AB151">
            <v>0</v>
          </cell>
          <cell r="AC151">
            <v>0</v>
          </cell>
          <cell r="AD151">
            <v>0</v>
          </cell>
          <cell r="AE151">
            <v>0</v>
          </cell>
          <cell r="AF151">
            <v>0</v>
          </cell>
          <cell r="AG151">
            <v>-1313700.53307722</v>
          </cell>
          <cell r="AH151">
            <v>0</v>
          </cell>
          <cell r="AI151">
            <v>0</v>
          </cell>
          <cell r="AJ151">
            <v>-261879.24957684884</v>
          </cell>
          <cell r="AK151">
            <v>0</v>
          </cell>
          <cell r="AL151">
            <v>0</v>
          </cell>
          <cell r="AM151">
            <v>0</v>
          </cell>
          <cell r="AN151">
            <v>0</v>
          </cell>
          <cell r="AO151">
            <v>0</v>
          </cell>
          <cell r="AP151">
            <v>0</v>
          </cell>
          <cell r="AQ151">
            <v>0</v>
          </cell>
          <cell r="AR151">
            <v>-272015.166482464</v>
          </cell>
          <cell r="AS151">
            <v>0</v>
          </cell>
          <cell r="AT151">
            <v>0</v>
          </cell>
          <cell r="AU151">
            <v>0</v>
          </cell>
          <cell r="AV151">
            <v>0</v>
          </cell>
          <cell r="AW151">
            <v>0</v>
          </cell>
          <cell r="AX151">
            <v>0</v>
          </cell>
          <cell r="AY151">
            <v>0</v>
          </cell>
          <cell r="AZ151">
            <v>0</v>
          </cell>
          <cell r="BA151">
            <v>0</v>
          </cell>
          <cell r="BB151">
            <v>0</v>
          </cell>
          <cell r="BC151">
            <v>0</v>
          </cell>
          <cell r="BD151">
            <v>-219103.34400487004</v>
          </cell>
          <cell r="BE151">
            <v>0</v>
          </cell>
          <cell r="BF151">
            <v>0</v>
          </cell>
          <cell r="BG151">
            <v>0</v>
          </cell>
          <cell r="BH151">
            <v>0</v>
          </cell>
          <cell r="BI151">
            <v>0</v>
          </cell>
          <cell r="BJ151">
            <v>0</v>
          </cell>
          <cell r="BK151">
            <v>-320438.24999999994</v>
          </cell>
          <cell r="BL151">
            <v>-566659.68605565908</v>
          </cell>
          <cell r="BM151">
            <v>0</v>
          </cell>
          <cell r="BN151">
            <v>0</v>
          </cell>
          <cell r="BO151">
            <v>0</v>
          </cell>
          <cell r="BP151">
            <v>0</v>
          </cell>
          <cell r="BQ151">
            <v>0</v>
          </cell>
          <cell r="BR151">
            <v>0</v>
          </cell>
          <cell r="BS151">
            <v>0</v>
          </cell>
          <cell r="BT151">
            <v>0</v>
          </cell>
          <cell r="BU151">
            <v>-250586.27080293815</v>
          </cell>
          <cell r="BV151">
            <v>0</v>
          </cell>
          <cell r="BW151">
            <v>0</v>
          </cell>
          <cell r="BX151">
            <v>0</v>
          </cell>
          <cell r="BY151">
            <v>0</v>
          </cell>
          <cell r="BZ151">
            <v>0</v>
          </cell>
          <cell r="CA151">
            <v>0</v>
          </cell>
          <cell r="CB151">
            <v>0</v>
          </cell>
          <cell r="CC151">
            <v>0</v>
          </cell>
          <cell r="CD151">
            <v>0</v>
          </cell>
          <cell r="CE151">
            <v>0</v>
          </cell>
          <cell r="CF151">
            <v>0</v>
          </cell>
          <cell r="CG151">
            <v>-1313700.53307722</v>
          </cell>
          <cell r="CH151">
            <v>0</v>
          </cell>
          <cell r="CI151">
            <v>0</v>
          </cell>
          <cell r="CJ151">
            <v>0</v>
          </cell>
          <cell r="CK151">
            <v>0</v>
          </cell>
          <cell r="CL151">
            <v>0</v>
          </cell>
        </row>
        <row r="152">
          <cell r="G152">
            <v>0</v>
          </cell>
          <cell r="H152">
            <v>0</v>
          </cell>
          <cell r="I152">
            <v>0</v>
          </cell>
          <cell r="J152">
            <v>0</v>
          </cell>
          <cell r="K152">
            <v>0</v>
          </cell>
          <cell r="L152">
            <v>0</v>
          </cell>
          <cell r="M152">
            <v>0</v>
          </cell>
          <cell r="N152">
            <v>0</v>
          </cell>
          <cell r="O152">
            <v>0</v>
          </cell>
          <cell r="P152">
            <v>0</v>
          </cell>
          <cell r="Q152">
            <v>-4542499.608148234</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-50041.991851766521</v>
          </cell>
          <cell r="BF152">
            <v>0</v>
          </cell>
          <cell r="BG152">
            <v>0</v>
          </cell>
          <cell r="BH152">
            <v>0</v>
          </cell>
          <cell r="BI152">
            <v>0</v>
          </cell>
          <cell r="BJ152">
            <v>0</v>
          </cell>
          <cell r="BK152">
            <v>0</v>
          </cell>
          <cell r="BL152">
            <v>0</v>
          </cell>
          <cell r="BM152">
            <v>0</v>
          </cell>
          <cell r="BN152">
            <v>0</v>
          </cell>
          <cell r="BO152">
            <v>0</v>
          </cell>
          <cell r="BP152">
            <v>0</v>
          </cell>
          <cell r="BQ152">
            <v>-4542499.608148234</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-538506.53465346538</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-538506.53465346538</v>
          </cell>
          <cell r="CD153">
            <v>0</v>
          </cell>
          <cell r="CE153">
            <v>0</v>
          </cell>
          <cell r="CF153">
            <v>0</v>
          </cell>
          <cell r="CG153">
            <v>0</v>
          </cell>
          <cell r="CH153">
            <v>0</v>
          </cell>
          <cell r="CI153">
            <v>0</v>
          </cell>
          <cell r="CJ153">
            <v>0</v>
          </cell>
          <cell r="CK153">
            <v>0</v>
          </cell>
          <cell r="CL153">
            <v>0</v>
          </cell>
        </row>
        <row r="154">
          <cell r="G154">
            <v>0</v>
          </cell>
          <cell r="H154">
            <v>0</v>
          </cell>
          <cell r="I154">
            <v>0</v>
          </cell>
          <cell r="J154">
            <v>0</v>
          </cell>
          <cell r="K154">
            <v>0</v>
          </cell>
          <cell r="L154">
            <v>0</v>
          </cell>
          <cell r="M154">
            <v>-1384228.7999999998</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-1384228.7999999998</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row>
        <row r="155">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row>
        <row r="156">
          <cell r="G156">
            <v>0</v>
          </cell>
          <cell r="H156">
            <v>0</v>
          </cell>
          <cell r="I156">
            <v>0</v>
          </cell>
          <cell r="J156">
            <v>0</v>
          </cell>
          <cell r="K156">
            <v>-57673.345588235337</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-342763.24196461868</v>
          </cell>
          <cell r="AA156">
            <v>0</v>
          </cell>
          <cell r="AB156">
            <v>0</v>
          </cell>
          <cell r="AC156">
            <v>0</v>
          </cell>
          <cell r="AD156">
            <v>0</v>
          </cell>
          <cell r="AE156">
            <v>-95270.893405255309</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-657759.43080659641</v>
          </cell>
          <cell r="AZ156">
            <v>0</v>
          </cell>
          <cell r="BA156">
            <v>0</v>
          </cell>
          <cell r="BB156">
            <v>0</v>
          </cell>
          <cell r="BC156">
            <v>0</v>
          </cell>
          <cell r="BD156">
            <v>0</v>
          </cell>
          <cell r="BE156">
            <v>0</v>
          </cell>
          <cell r="BF156">
            <v>0</v>
          </cell>
          <cell r="BG156">
            <v>0</v>
          </cell>
          <cell r="BH156">
            <v>0</v>
          </cell>
          <cell r="BI156">
            <v>0</v>
          </cell>
          <cell r="BJ156">
            <v>0</v>
          </cell>
          <cell r="BK156">
            <v>-57673.345588235337</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-342763.24196461868</v>
          </cell>
          <cell r="CA156">
            <v>0</v>
          </cell>
          <cell r="CB156">
            <v>0</v>
          </cell>
          <cell r="CC156">
            <v>0</v>
          </cell>
          <cell r="CD156">
            <v>0</v>
          </cell>
          <cell r="CE156">
            <v>-95270.893405255309</v>
          </cell>
          <cell r="CF156">
            <v>0</v>
          </cell>
          <cell r="CG156">
            <v>0</v>
          </cell>
          <cell r="CH156">
            <v>0</v>
          </cell>
          <cell r="CI156">
            <v>0</v>
          </cell>
          <cell r="CJ156">
            <v>0</v>
          </cell>
          <cell r="CK156">
            <v>0</v>
          </cell>
          <cell r="CL156">
            <v>0</v>
          </cell>
        </row>
        <row r="157">
          <cell r="G157">
            <v>0</v>
          </cell>
          <cell r="H157">
            <v>0</v>
          </cell>
          <cell r="I157">
            <v>0</v>
          </cell>
          <cell r="J157">
            <v>0</v>
          </cell>
          <cell r="K157">
            <v>0</v>
          </cell>
          <cell r="L157">
            <v>0</v>
          </cell>
          <cell r="M157">
            <v>-2045204.6400000001</v>
          </cell>
          <cell r="N157">
            <v>-186099.64898434965</v>
          </cell>
          <cell r="O157">
            <v>-1744.5199557269211</v>
          </cell>
          <cell r="P157">
            <v>-1669.5885314400684</v>
          </cell>
          <cell r="Q157">
            <v>0</v>
          </cell>
          <cell r="R157">
            <v>0</v>
          </cell>
          <cell r="S157">
            <v>-93967.667753146117</v>
          </cell>
          <cell r="T157">
            <v>0</v>
          </cell>
          <cell r="U157">
            <v>-897.6372385483121</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row>
        <row r="158">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row>
        <row r="159">
          <cell r="G159">
            <v>0</v>
          </cell>
          <cell r="H159">
            <v>0</v>
          </cell>
          <cell r="I159">
            <v>0</v>
          </cell>
          <cell r="J159">
            <v>0</v>
          </cell>
          <cell r="K159">
            <v>0</v>
          </cell>
          <cell r="L159">
            <v>0</v>
          </cell>
          <cell r="M159">
            <v>0</v>
          </cell>
          <cell r="N159">
            <v>0</v>
          </cell>
          <cell r="O159">
            <v>-3657538.8000000003</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-3657538.8000000003</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row>
        <row r="160">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row>
        <row r="161">
          <cell r="G161">
            <v>0</v>
          </cell>
          <cell r="H161">
            <v>0</v>
          </cell>
          <cell r="I161">
            <v>0</v>
          </cell>
          <cell r="J161">
            <v>0</v>
          </cell>
          <cell r="K161">
            <v>-3793930.8</v>
          </cell>
          <cell r="L161">
            <v>-239762.59087411559</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row>
        <row r="162">
          <cell r="G162">
            <v>0</v>
          </cell>
          <cell r="H162">
            <v>0</v>
          </cell>
          <cell r="I162">
            <v>0</v>
          </cell>
          <cell r="J162">
            <v>0</v>
          </cell>
          <cell r="K162">
            <v>-208626.36363636359</v>
          </cell>
          <cell r="L162">
            <v>-575232.45310369588</v>
          </cell>
          <cell r="M162">
            <v>0</v>
          </cell>
          <cell r="N162">
            <v>0</v>
          </cell>
          <cell r="O162">
            <v>0</v>
          </cell>
          <cell r="P162">
            <v>0</v>
          </cell>
          <cell r="Q162">
            <v>0</v>
          </cell>
          <cell r="R162">
            <v>0</v>
          </cell>
          <cell r="S162">
            <v>0</v>
          </cell>
          <cell r="T162">
            <v>0</v>
          </cell>
          <cell r="U162">
            <v>0</v>
          </cell>
          <cell r="V162">
            <v>0</v>
          </cell>
          <cell r="W162">
            <v>-777776.65119954536</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-524628.16842403135</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-208626.36363636359</v>
          </cell>
          <cell r="BL162">
            <v>-575232.45310369588</v>
          </cell>
          <cell r="BM162">
            <v>0</v>
          </cell>
          <cell r="BN162">
            <v>0</v>
          </cell>
          <cell r="BO162">
            <v>0</v>
          </cell>
          <cell r="BP162">
            <v>0</v>
          </cell>
          <cell r="BQ162">
            <v>0</v>
          </cell>
          <cell r="BR162">
            <v>0</v>
          </cell>
          <cell r="BS162">
            <v>0</v>
          </cell>
          <cell r="BT162">
            <v>0</v>
          </cell>
          <cell r="BU162">
            <v>0</v>
          </cell>
          <cell r="BV162">
            <v>0</v>
          </cell>
          <cell r="BW162">
            <v>-777776.65119954536</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row>
        <row r="163">
          <cell r="G163">
            <v>0</v>
          </cell>
          <cell r="H163">
            <v>0</v>
          </cell>
          <cell r="I163">
            <v>0</v>
          </cell>
          <cell r="J163">
            <v>0</v>
          </cell>
          <cell r="K163">
            <v>-214241.22000000006</v>
          </cell>
          <cell r="L163">
            <v>-85231.250264801172</v>
          </cell>
          <cell r="M163">
            <v>0</v>
          </cell>
          <cell r="N163">
            <v>0</v>
          </cell>
          <cell r="O163">
            <v>0</v>
          </cell>
          <cell r="P163">
            <v>0</v>
          </cell>
          <cell r="Q163">
            <v>0</v>
          </cell>
          <cell r="R163">
            <v>0</v>
          </cell>
          <cell r="S163">
            <v>-2263.0098986248881</v>
          </cell>
          <cell r="T163">
            <v>-6960.4911966196332</v>
          </cell>
          <cell r="U163">
            <v>0</v>
          </cell>
          <cell r="V163">
            <v>-19234.168116414603</v>
          </cell>
          <cell r="W163">
            <v>0</v>
          </cell>
          <cell r="X163">
            <v>0</v>
          </cell>
          <cell r="Y163">
            <v>0</v>
          </cell>
          <cell r="Z163">
            <v>0</v>
          </cell>
          <cell r="AA163">
            <v>-11723.135365287424</v>
          </cell>
          <cell r="AB163">
            <v>0</v>
          </cell>
          <cell r="AC163">
            <v>0</v>
          </cell>
          <cell r="AD163">
            <v>0</v>
          </cell>
          <cell r="AE163">
            <v>-52198.834584589218</v>
          </cell>
          <cell r="AF163">
            <v>0</v>
          </cell>
          <cell r="AG163">
            <v>0</v>
          </cell>
          <cell r="AH163">
            <v>0</v>
          </cell>
          <cell r="AI163">
            <v>0</v>
          </cell>
          <cell r="AJ163">
            <v>0</v>
          </cell>
          <cell r="AK163">
            <v>0</v>
          </cell>
          <cell r="AL163">
            <v>0</v>
          </cell>
          <cell r="AM163">
            <v>0</v>
          </cell>
          <cell r="AN163">
            <v>0</v>
          </cell>
          <cell r="AO163">
            <v>0</v>
          </cell>
          <cell r="AP163">
            <v>0</v>
          </cell>
          <cell r="AQ163">
            <v>-51593.630705347612</v>
          </cell>
          <cell r="AR163">
            <v>0</v>
          </cell>
          <cell r="AS163">
            <v>0</v>
          </cell>
          <cell r="AT163">
            <v>-214976.69419898707</v>
          </cell>
          <cell r="AU163">
            <v>0</v>
          </cell>
          <cell r="AV163">
            <v>0</v>
          </cell>
          <cell r="AW163">
            <v>0</v>
          </cell>
          <cell r="AX163">
            <v>0</v>
          </cell>
          <cell r="AY163">
            <v>0</v>
          </cell>
          <cell r="AZ163">
            <v>0</v>
          </cell>
          <cell r="BA163">
            <v>-5281.3090658605825</v>
          </cell>
          <cell r="BB163">
            <v>0</v>
          </cell>
          <cell r="BC163">
            <v>0</v>
          </cell>
          <cell r="BD163">
            <v>-23277.072278523621</v>
          </cell>
          <cell r="BE163">
            <v>0</v>
          </cell>
          <cell r="BF163">
            <v>-27156.584324944226</v>
          </cell>
          <cell r="BG163">
            <v>0</v>
          </cell>
          <cell r="BH163">
            <v>0</v>
          </cell>
          <cell r="BI163">
            <v>0</v>
          </cell>
          <cell r="BJ163">
            <v>0</v>
          </cell>
          <cell r="BK163">
            <v>-214241.22000000006</v>
          </cell>
          <cell r="BL163">
            <v>-85231.250264801172</v>
          </cell>
          <cell r="BM163">
            <v>0</v>
          </cell>
          <cell r="BN163">
            <v>0</v>
          </cell>
          <cell r="BO163">
            <v>0</v>
          </cell>
          <cell r="BP163">
            <v>0</v>
          </cell>
          <cell r="BQ163">
            <v>0</v>
          </cell>
          <cell r="BR163">
            <v>0</v>
          </cell>
          <cell r="BS163">
            <v>-2263.0098986248881</v>
          </cell>
          <cell r="BT163">
            <v>-6960.4911966196332</v>
          </cell>
          <cell r="BU163">
            <v>0</v>
          </cell>
          <cell r="BV163">
            <v>-19234.168116414603</v>
          </cell>
          <cell r="BW163">
            <v>0</v>
          </cell>
          <cell r="BX163">
            <v>0</v>
          </cell>
          <cell r="BY163">
            <v>0</v>
          </cell>
          <cell r="BZ163">
            <v>0</v>
          </cell>
          <cell r="CA163">
            <v>-11723.135365287424</v>
          </cell>
          <cell r="CB163">
            <v>0</v>
          </cell>
          <cell r="CC163">
            <v>0</v>
          </cell>
          <cell r="CD163">
            <v>0</v>
          </cell>
          <cell r="CE163">
            <v>-52198.834584589218</v>
          </cell>
          <cell r="CF163">
            <v>0</v>
          </cell>
          <cell r="CG163">
            <v>0</v>
          </cell>
          <cell r="CH163">
            <v>0</v>
          </cell>
          <cell r="CI163">
            <v>0</v>
          </cell>
          <cell r="CJ163">
            <v>0</v>
          </cell>
          <cell r="CK163">
            <v>0</v>
          </cell>
          <cell r="CL163">
            <v>0</v>
          </cell>
        </row>
        <row r="164">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row>
        <row r="165">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-74090.287862333673</v>
          </cell>
          <cell r="AL167">
            <v>-2018516.6621376663</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row>
        <row r="168">
          <cell r="G168">
            <v>0</v>
          </cell>
          <cell r="H168">
            <v>0</v>
          </cell>
          <cell r="I168">
            <v>0</v>
          </cell>
          <cell r="J168">
            <v>0</v>
          </cell>
          <cell r="K168">
            <v>-299448.2376237624</v>
          </cell>
          <cell r="L168">
            <v>-93562.916330177701</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row>
        <row r="169">
          <cell r="G169">
            <v>0</v>
          </cell>
          <cell r="H169">
            <v>0</v>
          </cell>
          <cell r="I169">
            <v>0</v>
          </cell>
          <cell r="J169">
            <v>0</v>
          </cell>
          <cell r="K169">
            <v>0</v>
          </cell>
          <cell r="L169">
            <v>0</v>
          </cell>
          <cell r="M169">
            <v>0</v>
          </cell>
          <cell r="N169">
            <v>-1778815.6039603958</v>
          </cell>
          <cell r="O169">
            <v>-507186.68989393488</v>
          </cell>
          <cell r="P169">
            <v>0</v>
          </cell>
          <cell r="Q169">
            <v>0</v>
          </cell>
          <cell r="R169">
            <v>0</v>
          </cell>
          <cell r="S169">
            <v>0</v>
          </cell>
          <cell r="T169">
            <v>0</v>
          </cell>
          <cell r="U169">
            <v>-39174.751638698814</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row>
        <row r="170">
          <cell r="G170">
            <v>0</v>
          </cell>
          <cell r="H170">
            <v>0</v>
          </cell>
          <cell r="I170">
            <v>0</v>
          </cell>
          <cell r="J170">
            <v>0</v>
          </cell>
          <cell r="K170">
            <v>-487327.27272727271</v>
          </cell>
          <cell r="L170">
            <v>-314045.8442032818</v>
          </cell>
          <cell r="M170">
            <v>-24514.203897227035</v>
          </cell>
          <cell r="N170">
            <v>-3279.0199132930884</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row>
        <row r="172">
          <cell r="G172">
            <v>0</v>
          </cell>
          <cell r="H172">
            <v>0</v>
          </cell>
          <cell r="I172">
            <v>0</v>
          </cell>
          <cell r="J172">
            <v>0</v>
          </cell>
          <cell r="K172">
            <v>0</v>
          </cell>
          <cell r="L172">
            <v>0</v>
          </cell>
          <cell r="M172">
            <v>0</v>
          </cell>
          <cell r="N172">
            <v>-1148092.2475247525</v>
          </cell>
          <cell r="O172">
            <v>-113203.45052485639</v>
          </cell>
          <cell r="P172">
            <v>-2873.1195020898649</v>
          </cell>
          <cell r="Q172">
            <v>0</v>
          </cell>
          <cell r="R172">
            <v>-212868.82077406475</v>
          </cell>
          <cell r="S172">
            <v>0</v>
          </cell>
          <cell r="T172">
            <v>0</v>
          </cell>
          <cell r="U172">
            <v>-3929.1055647507569</v>
          </cell>
          <cell r="V172">
            <v>0</v>
          </cell>
          <cell r="W172">
            <v>0</v>
          </cell>
          <cell r="X172">
            <v>-269839.03208644438</v>
          </cell>
          <cell r="Y172">
            <v>0</v>
          </cell>
          <cell r="Z172">
            <v>0</v>
          </cell>
          <cell r="AA172">
            <v>-151541.60149641929</v>
          </cell>
          <cell r="AB172">
            <v>-6986.4057844017243</v>
          </cell>
          <cell r="AC172">
            <v>0</v>
          </cell>
          <cell r="AD172">
            <v>0</v>
          </cell>
          <cell r="AE172">
            <v>-42184.113522269807</v>
          </cell>
          <cell r="AF172">
            <v>-467551.52441283897</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row>
        <row r="174">
          <cell r="G174">
            <v>0</v>
          </cell>
          <cell r="H174">
            <v>0</v>
          </cell>
          <cell r="I174">
            <v>0</v>
          </cell>
          <cell r="J174">
            <v>0</v>
          </cell>
          <cell r="K174">
            <v>-507456.76799999998</v>
          </cell>
          <cell r="L174">
            <v>-134689.22074236776</v>
          </cell>
          <cell r="M174">
            <v>0</v>
          </cell>
          <cell r="N174">
            <v>-12116.176885017143</v>
          </cell>
          <cell r="O174">
            <v>-42901.61911967324</v>
          </cell>
          <cell r="P174">
            <v>-37970.520769460185</v>
          </cell>
          <cell r="Q174">
            <v>-25820.266178761041</v>
          </cell>
          <cell r="R174">
            <v>0</v>
          </cell>
          <cell r="S174">
            <v>-61875.080389907504</v>
          </cell>
          <cell r="T174">
            <v>-29834.507350758708</v>
          </cell>
          <cell r="U174">
            <v>-26540.477917525553</v>
          </cell>
          <cell r="V174">
            <v>0</v>
          </cell>
          <cell r="W174">
            <v>-54410.976085003291</v>
          </cell>
          <cell r="X174">
            <v>-65554.948629729275</v>
          </cell>
          <cell r="Y174">
            <v>-82038.680302715919</v>
          </cell>
          <cell r="Z174">
            <v>-345993.21634265478</v>
          </cell>
          <cell r="AA174">
            <v>-90646.755333441717</v>
          </cell>
          <cell r="AB174">
            <v>-90965.622521403551</v>
          </cell>
          <cell r="AC174">
            <v>-33351.186850785503</v>
          </cell>
          <cell r="AD174">
            <v>-60011.111396142893</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row>
      </sheetData>
      <sheetData sheetId="17"/>
      <sheetData sheetId="18">
        <row r="17">
          <cell r="G17">
            <v>7.318634724608919E-2</v>
          </cell>
        </row>
        <row r="18">
          <cell r="G18">
            <v>3.4662802902374779E-2</v>
          </cell>
        </row>
        <row r="19">
          <cell r="G19">
            <v>9.4903413648242285E-2</v>
          </cell>
        </row>
        <row r="20">
          <cell r="G20">
            <v>7.3644585029632559E-2</v>
          </cell>
        </row>
        <row r="21">
          <cell r="G21">
            <v>8.548077386122177E-2</v>
          </cell>
        </row>
        <row r="22">
          <cell r="G22">
            <v>4.0133145348744792E-2</v>
          </cell>
        </row>
        <row r="23">
          <cell r="G23">
            <v>6.7333313237146974E-2</v>
          </cell>
        </row>
        <row r="24">
          <cell r="G24">
            <v>7.3116814119669193E-2</v>
          </cell>
        </row>
        <row r="25">
          <cell r="G25">
            <v>0.14321563662746506</v>
          </cell>
        </row>
        <row r="26">
          <cell r="G26">
            <v>9.4635520369021453E-2</v>
          </cell>
        </row>
        <row r="27">
          <cell r="G27">
            <v>5.551769942823026E-2</v>
          </cell>
        </row>
        <row r="28">
          <cell r="G28">
            <v>7.8958995528456866E-2</v>
          </cell>
        </row>
        <row r="29">
          <cell r="G29">
            <v>6.1022437823406328E-2</v>
          </cell>
        </row>
        <row r="30">
          <cell r="G30">
            <v>7.3809114800376774E-2</v>
          </cell>
        </row>
        <row r="31">
          <cell r="G31">
            <v>4.1710600093986194E-2</v>
          </cell>
        </row>
        <row r="32">
          <cell r="G32">
            <v>8.8689334729006974E-2</v>
          </cell>
        </row>
        <row r="33">
          <cell r="G33">
            <v>0.11741862884863297</v>
          </cell>
        </row>
        <row r="34">
          <cell r="G34">
            <v>9.1099446714218324E-2</v>
          </cell>
        </row>
        <row r="35">
          <cell r="G35">
            <v>9.4232115337071987E-2</v>
          </cell>
        </row>
        <row r="36">
          <cell r="G36">
            <v>0.13056525325871404</v>
          </cell>
        </row>
        <row r="37">
          <cell r="G37">
            <v>0.12590407682851779</v>
          </cell>
        </row>
        <row r="38">
          <cell r="G38">
            <v>0.14662215491565878</v>
          </cell>
        </row>
        <row r="39">
          <cell r="G39">
            <v>7.5065937201284516E-2</v>
          </cell>
        </row>
        <row r="40">
          <cell r="G40">
            <v>3.1614013222691639E-2</v>
          </cell>
        </row>
        <row r="41">
          <cell r="G41">
            <v>9.8020175388522146E-2</v>
          </cell>
        </row>
        <row r="42">
          <cell r="G42">
            <v>0.10412350679946347</v>
          </cell>
        </row>
        <row r="43">
          <cell r="G43">
            <v>2.3190264475599021E-2</v>
          </cell>
        </row>
      </sheetData>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sheetName val="Print"/>
      <sheetName val="Macro_Input"/>
      <sheetName val="Checks&amp;Lists"/>
      <sheetName val="IVA"/>
      <sheetName val="Assumptions"/>
      <sheetName val="Assumptions TENANT"/>
      <sheetName val="RR"/>
      <sheetName val="Crono"/>
      <sheetName val="Finanziamenti"/>
      <sheetName val="Partecipazioni"/>
      <sheetName val="CF Single base"/>
      <sheetName val="MX1"/>
      <sheetName val="BV-OMV-Plus"/>
      <sheetName val="G&amp;A"/>
      <sheetName val="Proventi e Rimborsi"/>
      <sheetName val="CF Single finale"/>
      <sheetName val="CF"/>
      <sheetName val="CE"/>
      <sheetName val="SP"/>
      <sheetName val="AVA &gt;&gt;&gt;"/>
      <sheetName val="Check &amp; Ass_AVA"/>
      <sheetName val="Calcoli_AVA"/>
      <sheetName val="CF_AVA"/>
      <sheetName val="CE_AVA"/>
      <sheetName val="SP_AVA"/>
      <sheetName val="Cover"/>
      <sheetName val="Output generali"/>
      <sheetName val="Output immobili"/>
      <sheetName val="Output vendite New"/>
      <sheetName val="Appoggio"/>
      <sheetName val="Scenario"/>
    </sheetNames>
    <sheetDataSet>
      <sheetData sheetId="0"/>
      <sheetData sheetId="1"/>
      <sheetData sheetId="2"/>
      <sheetData sheetId="3">
        <row r="44">
          <cell r="C44">
            <v>40633</v>
          </cell>
          <cell r="D44">
            <v>40724</v>
          </cell>
          <cell r="E44">
            <v>40816</v>
          </cell>
          <cell r="F44">
            <v>40908</v>
          </cell>
          <cell r="G44">
            <v>40999</v>
          </cell>
          <cell r="H44">
            <v>41090</v>
          </cell>
          <cell r="I44">
            <v>41182</v>
          </cell>
          <cell r="J44">
            <v>41274</v>
          </cell>
          <cell r="K44">
            <v>41364</v>
          </cell>
          <cell r="L44">
            <v>41455</v>
          </cell>
          <cell r="M44">
            <v>41547</v>
          </cell>
          <cell r="N44">
            <v>41639</v>
          </cell>
          <cell r="O44">
            <v>41729</v>
          </cell>
          <cell r="P44">
            <v>41820</v>
          </cell>
          <cell r="Q44">
            <v>41912</v>
          </cell>
          <cell r="R44">
            <v>42004</v>
          </cell>
          <cell r="S44">
            <v>42094</v>
          </cell>
          <cell r="T44">
            <v>42185</v>
          </cell>
          <cell r="U44">
            <v>42277</v>
          </cell>
          <cell r="V44">
            <v>42369</v>
          </cell>
          <cell r="W44">
            <v>42460</v>
          </cell>
          <cell r="X44">
            <v>42551</v>
          </cell>
          <cell r="Y44">
            <v>42643</v>
          </cell>
          <cell r="Z44">
            <v>42735</v>
          </cell>
          <cell r="AA44">
            <v>42825</v>
          </cell>
          <cell r="AB44">
            <v>42916</v>
          </cell>
          <cell r="AC44">
            <v>43008</v>
          </cell>
          <cell r="AD44">
            <v>43100</v>
          </cell>
          <cell r="AE44">
            <v>43190</v>
          </cell>
          <cell r="AF44">
            <v>43281</v>
          </cell>
          <cell r="AG44">
            <v>43373</v>
          </cell>
          <cell r="AH44">
            <v>43465</v>
          </cell>
          <cell r="AI44">
            <v>43555</v>
          </cell>
          <cell r="AJ44">
            <v>43646</v>
          </cell>
          <cell r="AK44">
            <v>43738</v>
          </cell>
          <cell r="AL44">
            <v>43830</v>
          </cell>
          <cell r="AM44">
            <v>43921</v>
          </cell>
          <cell r="AN44">
            <v>44012</v>
          </cell>
          <cell r="AO44">
            <v>44104</v>
          </cell>
          <cell r="AP44">
            <v>44196</v>
          </cell>
          <cell r="AQ44">
            <v>44286</v>
          </cell>
          <cell r="AR44">
            <v>44377</v>
          </cell>
          <cell r="AS44">
            <v>44469</v>
          </cell>
          <cell r="AT44">
            <v>44561</v>
          </cell>
          <cell r="AU44">
            <v>44651</v>
          </cell>
          <cell r="AV44">
            <v>44742</v>
          </cell>
          <cell r="AW44">
            <v>44834</v>
          </cell>
          <cell r="AX44">
            <v>44926</v>
          </cell>
          <cell r="AY44">
            <v>45016</v>
          </cell>
          <cell r="AZ44">
            <v>45107</v>
          </cell>
          <cell r="BA44">
            <v>45199</v>
          </cell>
          <cell r="BB44">
            <v>45291</v>
          </cell>
          <cell r="BC44">
            <v>45382</v>
          </cell>
          <cell r="BD44">
            <v>45473</v>
          </cell>
          <cell r="BE44">
            <v>45565</v>
          </cell>
          <cell r="BF44">
            <v>45657</v>
          </cell>
          <cell r="BG44">
            <v>45747</v>
          </cell>
          <cell r="BH44">
            <v>45838</v>
          </cell>
          <cell r="BI44">
            <v>45930</v>
          </cell>
          <cell r="BJ44">
            <v>46022</v>
          </cell>
          <cell r="BK44">
            <v>46112</v>
          </cell>
          <cell r="BL44">
            <v>46203</v>
          </cell>
          <cell r="BM44">
            <v>46295</v>
          </cell>
          <cell r="BN44">
            <v>46387</v>
          </cell>
          <cell r="BO44">
            <v>46477</v>
          </cell>
          <cell r="BP44">
            <v>46568</v>
          </cell>
          <cell r="BQ44">
            <v>46660</v>
          </cell>
          <cell r="BR44">
            <v>46752</v>
          </cell>
          <cell r="BS44">
            <v>46843</v>
          </cell>
          <cell r="BT44">
            <v>46934</v>
          </cell>
          <cell r="BU44">
            <v>47026</v>
          </cell>
          <cell r="BV44">
            <v>47118</v>
          </cell>
          <cell r="BW44">
            <v>47208</v>
          </cell>
          <cell r="BX44">
            <v>47299</v>
          </cell>
          <cell r="BY44">
            <v>47391</v>
          </cell>
          <cell r="BZ44">
            <v>47483</v>
          </cell>
          <cell r="CA44">
            <v>47573</v>
          </cell>
          <cell r="CB44">
            <v>47664</v>
          </cell>
          <cell r="CC44">
            <v>47756</v>
          </cell>
          <cell r="CD44">
            <v>47848</v>
          </cell>
          <cell r="CE44">
            <v>47938</v>
          </cell>
          <cell r="CF44">
            <v>48029</v>
          </cell>
          <cell r="CG44">
            <v>48121</v>
          </cell>
          <cell r="CH44">
            <v>48213</v>
          </cell>
          <cell r="CI44">
            <v>48304</v>
          </cell>
          <cell r="CJ44">
            <v>48395</v>
          </cell>
          <cell r="CK44">
            <v>48487</v>
          </cell>
          <cell r="CL44">
            <v>48579</v>
          </cell>
          <cell r="CM44">
            <v>48669</v>
          </cell>
          <cell r="CN44">
            <v>48760</v>
          </cell>
          <cell r="CO44">
            <v>48852</v>
          </cell>
          <cell r="CP44">
            <v>48944</v>
          </cell>
          <cell r="CQ44">
            <v>49034</v>
          </cell>
          <cell r="CR44">
            <v>49125</v>
          </cell>
          <cell r="CS44">
            <v>49217</v>
          </cell>
          <cell r="CT44">
            <v>49309</v>
          </cell>
          <cell r="CU44">
            <v>49399</v>
          </cell>
          <cell r="CV44">
            <v>49490</v>
          </cell>
          <cell r="CW44">
            <v>49582</v>
          </cell>
          <cell r="CX44">
            <v>49674</v>
          </cell>
          <cell r="CY44">
            <v>49765</v>
          </cell>
          <cell r="CZ44">
            <v>49856</v>
          </cell>
          <cell r="DA44">
            <v>49948</v>
          </cell>
          <cell r="DB44">
            <v>50040</v>
          </cell>
          <cell r="DC44">
            <v>50130</v>
          </cell>
          <cell r="DD44">
            <v>50221</v>
          </cell>
          <cell r="DE44">
            <v>50313</v>
          </cell>
          <cell r="DF44">
            <v>50405</v>
          </cell>
          <cell r="DG44">
            <v>50495</v>
          </cell>
          <cell r="DH44">
            <v>50586</v>
          </cell>
          <cell r="DI44">
            <v>50678</v>
          </cell>
          <cell r="DJ44">
            <v>50770</v>
          </cell>
          <cell r="DK44">
            <v>50860</v>
          </cell>
          <cell r="DL44">
            <v>50951</v>
          </cell>
          <cell r="DM44">
            <v>51043</v>
          </cell>
          <cell r="DN44">
            <v>51135</v>
          </cell>
          <cell r="DO44">
            <v>51226</v>
          </cell>
          <cell r="DP44">
            <v>51317</v>
          </cell>
          <cell r="DQ44">
            <v>51409</v>
          </cell>
          <cell r="DR44">
            <v>51501</v>
          </cell>
          <cell r="DS44">
            <v>51591</v>
          </cell>
          <cell r="DT44">
            <v>51682</v>
          </cell>
          <cell r="DU44">
            <v>51774</v>
          </cell>
          <cell r="DV44">
            <v>51866</v>
          </cell>
          <cell r="DW44">
            <v>51956</v>
          </cell>
          <cell r="DX44">
            <v>52047</v>
          </cell>
          <cell r="DY44">
            <v>52139</v>
          </cell>
          <cell r="DZ44">
            <v>52231</v>
          </cell>
          <cell r="EA44">
            <v>52321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one"/>
      <sheetName val="Tabellone BP"/>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Comps Exhibits"/>
      <sheetName val="Prepaids"/>
      <sheetName val="Prepaids Exhibits"/>
      <sheetName val="Summary"/>
      <sheetName val="Summary (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multipli"/>
      <sheetName val="des"/>
      <sheetName val="graf trading multiples"/>
      <sheetName val="multiples_analysis"/>
      <sheetName val="Blacks"/>
      <sheetName val="GRTS"/>
      <sheetName val="Valorizzazione Gruppo Cisa"/>
      <sheetName val="Foglio4"/>
      <sheetName val="JD"/>
      <sheetName val="SPCH"/>
      <sheetName val="TSA"/>
      <sheetName val="trasf-ppt"/>
      <sheetName val="Comp_Ital_ppt"/>
      <sheetName val="decathl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v>36685</v>
          </cell>
        </row>
      </sheetData>
      <sheetData sheetId="10" refreshError="1">
        <row r="3">
          <cell r="A3">
            <v>36685</v>
          </cell>
        </row>
      </sheetData>
      <sheetData sheetId="11" refreshError="1">
        <row r="3">
          <cell r="A3">
            <v>36685</v>
          </cell>
        </row>
      </sheetData>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WER7"/>
      <sheetName val="Dati_Bloomberg"/>
    </sheetNames>
    <definedNames>
      <definedName name="ChangeRange"/>
      <definedName name="ContentsHelp"/>
      <definedName name="CreateTable"/>
      <definedName name="DeleteRange"/>
      <definedName name="DeleteTable"/>
      <definedName name="MerrillPrintIt"/>
      <definedName name="NewRange"/>
      <definedName name="RedefinePrintTableRange"/>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 a Finire 31-12-13"/>
      <sheetName val="Calcolo Tasso"/>
      <sheetName val="Consistenze"/>
      <sheetName val="Costi progetto"/>
      <sheetName val="Costi a finire 30613"/>
      <sheetName val="ass.generali"/>
      <sheetName val="comps"/>
      <sheetName val="assumptions"/>
      <sheetName val="db"/>
      <sheetName val="xyz.scheda"/>
      <sheetName val="xyz.dcf"/>
      <sheetName val="Riepilogo Valori"/>
      <sheetName val="Nuove Consistenze 31-12-13"/>
    </sheetNames>
    <sheetDataSet>
      <sheetData sheetId="0"/>
      <sheetData sheetId="1"/>
      <sheetData sheetId="2"/>
      <sheetData sheetId="3"/>
      <sheetData sheetId="4"/>
      <sheetData sheetId="5">
        <row r="5">
          <cell r="C5">
            <v>41639</v>
          </cell>
        </row>
      </sheetData>
      <sheetData sheetId="6"/>
      <sheetData sheetId="7"/>
      <sheetData sheetId="8">
        <row r="1000">
          <cell r="C1000" t="str">
            <v>Cod_Univoco Contratto</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ini Gabetti"/>
      <sheetName val="Gabetti Apr 2014"/>
      <sheetName val="Fraz NOV 2013"/>
      <sheetName val="Tabella EI"/>
      <sheetName val="Input generali Fondo Senior"/>
      <sheetName val="comp"/>
      <sheetName val="1"/>
      <sheetName val="2"/>
      <sheetName val="3"/>
      <sheetName val="5"/>
      <sheetName val="6"/>
      <sheetName val="7"/>
      <sheetName val="8"/>
      <sheetName val="9"/>
      <sheetName val="10"/>
      <sheetName val="15"/>
      <sheetName val="17"/>
      <sheetName val="18"/>
      <sheetName val="19"/>
      <sheetName val="20"/>
      <sheetName val="23"/>
      <sheetName val="30"/>
      <sheetName val="31"/>
      <sheetName val="37"/>
      <sheetName val="38"/>
      <sheetName val="39"/>
      <sheetName val="40"/>
      <sheetName val="1-o"/>
      <sheetName val="2-o"/>
      <sheetName val="3-o"/>
      <sheetName val="5-o"/>
      <sheetName val="6-o"/>
      <sheetName val="7-o"/>
      <sheetName val="8-o"/>
      <sheetName val="9-o"/>
      <sheetName val="10-o"/>
      <sheetName val="15-o"/>
      <sheetName val="17-o"/>
      <sheetName val="18-o"/>
      <sheetName val="19-o"/>
      <sheetName val="20-o"/>
      <sheetName val="23-o"/>
      <sheetName val="30-o"/>
      <sheetName val="31-o"/>
      <sheetName val="37-o"/>
      <sheetName val="38-o"/>
      <sheetName val="39-o"/>
      <sheetName val="40-o"/>
      <sheetName val="Tassi IRS"/>
      <sheetName val="Sintesi"/>
      <sheetName val="elenco immo"/>
      <sheetName val="word concl"/>
      <sheetName val="word concl BLIND"/>
      <sheetName val="dettaglio singole unità"/>
      <sheetName val="risk premium"/>
      <sheetName val="Metod. valutativa"/>
      <sheetName val="immo DCF cap out"/>
      <sheetName val="immo DCF prezzo"/>
      <sheetName val="immo DCF prezzo (2)"/>
      <sheetName val="immo comp"/>
      <sheetName val="immo comp (2)"/>
      <sheetName val="Superfici"/>
      <sheetName val="Sintesi superfici"/>
      <sheetName val="Rent roll 30 06 2014"/>
      <sheetName val="old CANC"/>
      <sheetName val="Rent roll 31 12 2013"/>
    </sheetNames>
    <sheetDataSet>
      <sheetData sheetId="0"/>
      <sheetData sheetId="1"/>
      <sheetData sheetId="2"/>
      <sheetData sheetId="3">
        <row r="2">
          <cell r="DP2" t="str">
            <v>unità frazionata</v>
          </cell>
          <cell r="DR2" t="str">
            <v>1. Mercato</v>
          </cell>
          <cell r="DS2" t="str">
            <v>Uffici</v>
          </cell>
          <cell r="DW2" t="str">
            <v>Ottimo</v>
          </cell>
          <cell r="DX2" t="str">
            <v>mono</v>
          </cell>
        </row>
        <row r="3">
          <cell r="DP3" t="str">
            <v>cielo/terra</v>
          </cell>
          <cell r="DR3" t="str">
            <v>2. Reddituale</v>
          </cell>
          <cell r="DS3" t="str">
            <v>Retail</v>
          </cell>
          <cell r="DW3" t="str">
            <v>Buono</v>
          </cell>
          <cell r="DX3" t="str">
            <v>pluri</v>
          </cell>
        </row>
        <row r="4">
          <cell r="DP4" t="str">
            <v>terreno</v>
          </cell>
          <cell r="DR4" t="str">
            <v>3. DCF</v>
          </cell>
          <cell r="DS4" t="str">
            <v>Residenziale</v>
          </cell>
          <cell r="DW4" t="str">
            <v>Sufficiente</v>
          </cell>
        </row>
        <row r="5">
          <cell r="DR5" t="str">
            <v>4. Altro</v>
          </cell>
          <cell r="DS5" t="str">
            <v>Industriale/Produttivo</v>
          </cell>
          <cell r="DW5" t="str">
            <v>Mediocre</v>
          </cell>
        </row>
        <row r="6">
          <cell r="DS6" t="str">
            <v>Logistica</v>
          </cell>
          <cell r="DW6" t="str">
            <v>Pessimo</v>
          </cell>
        </row>
        <row r="7">
          <cell r="DS7" t="str">
            <v>Artigianale/Magazzino</v>
          </cell>
          <cell r="DW7" t="str">
            <v>ns</v>
          </cell>
        </row>
        <row r="8">
          <cell r="DS8" t="str">
            <v>Multisala</v>
          </cell>
        </row>
        <row r="9">
          <cell r="DS9" t="str">
            <v>Hotel/Albergo</v>
          </cell>
        </row>
        <row r="10">
          <cell r="DS10" t="str">
            <v>Porto</v>
          </cell>
        </row>
        <row r="11">
          <cell r="DS11" t="str">
            <v>Terreno edificabile</v>
          </cell>
        </row>
        <row r="12">
          <cell r="DS12" t="str">
            <v>Terreno non edificabile</v>
          </cell>
        </row>
        <row r="13">
          <cell r="DS13" t="str">
            <v>Autorimessa</v>
          </cell>
        </row>
        <row r="14">
          <cell r="DS14" t="str">
            <v>Altro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t"/>
      <sheetName val="dati"/>
      <sheetName val="gDISC gr1"/>
      <sheetName val="gMV gr3"/>
      <sheetName val="gCOST gr5"/>
      <sheetName val="g IndiceBNL Gr8"/>
      <sheetName val="gINDICI gr6"/>
      <sheetName val="IndiceBNLdurationGr12"/>
      <sheetName val="l"/>
      <sheetName val="dati (2)"/>
      <sheetName val="VolMib"/>
      <sheetName val="sole24"/>
      <sheetName val="sintDiv"/>
      <sheetName val="tabDisc"/>
      <sheetName val="tabYTD"/>
      <sheetName val="tabAcVen"/>
      <sheetName val="tabPerf"/>
      <sheetName val="tabShTr"/>
      <sheetName val="tabMv"/>
      <sheetName val="tabVol"/>
      <sheetName val="tabVol%"/>
      <sheetName val="cover"/>
      <sheetName val="cover (E)"/>
      <sheetName val="s1"/>
      <sheetName val="s2"/>
      <sheetName val="s3"/>
      <sheetName val="s4"/>
      <sheetName val="s5"/>
      <sheetName val="s6"/>
      <sheetName val="s7"/>
      <sheetName val="s8"/>
      <sheetName val="s9"/>
      <sheetName val="s11"/>
      <sheetName val="s12"/>
      <sheetName val="s13"/>
      <sheetName val="s15"/>
      <sheetName val="s17"/>
      <sheetName val="s19"/>
      <sheetName val="s20"/>
      <sheetName val="s21"/>
      <sheetName val="s24"/>
      <sheetName val="s25"/>
      <sheetName val="s33"/>
      <sheetName val="s42"/>
      <sheetName val="s74"/>
      <sheetName val="Anagrafica"/>
      <sheetName val="navq"/>
      <sheetName val="quotazione"/>
      <sheetName val="Patrimonio"/>
      <sheetName val="attività"/>
      <sheetName val="Debito"/>
      <sheetName val="Proventi"/>
      <sheetName val="Anagrafica (SGR)"/>
      <sheetName val="Patrimonio (SGR)"/>
      <sheetName val="Attività (SGR)"/>
      <sheetName val="AttFondiEmessi"/>
      <sheetName val="AttFondiDelGest"/>
      <sheetName val="AttTotale"/>
      <sheetName val="sintesi"/>
      <sheetName val="navquota(2)"/>
      <sheetName val="disc(2)"/>
      <sheetName val="gr1"/>
      <sheetName val="gr2"/>
      <sheetName val="disc(4)"/>
      <sheetName val="Gr3MvVol"/>
      <sheetName val="mv"/>
      <sheetName val="annualreturn"/>
      <sheetName val="gr4cos"/>
      <sheetName val="cost"/>
      <sheetName val="cost (2)"/>
      <sheetName val="gr5"/>
      <sheetName val="gr5 (2)"/>
      <sheetName val="gr10corH"/>
      <sheetName val="gr11corR"/>
      <sheetName val="bm"/>
      <sheetName val="peso"/>
      <sheetName val="index (2)"/>
      <sheetName val="index"/>
      <sheetName val="index (3)"/>
      <sheetName val="index (4)"/>
      <sheetName val="gr7"/>
      <sheetName val="gr7(2)"/>
      <sheetName val="index (5)"/>
      <sheetName val="gr7(3)"/>
      <sheetName val="Gr8 (2)"/>
      <sheetName val="Gr8 (3)"/>
      <sheetName val="indexSO"/>
      <sheetName val="index (6)"/>
      <sheetName val="gr9"/>
      <sheetName val="gr9 (2)"/>
      <sheetName val="gr9 (3)"/>
      <sheetName val="gr9 (4)"/>
      <sheetName val="gr9 (5)"/>
      <sheetName val="1"/>
      <sheetName val="2"/>
      <sheetName val="3"/>
      <sheetName val="4"/>
      <sheetName val="5"/>
      <sheetName val="6"/>
      <sheetName val="7"/>
      <sheetName val="8"/>
      <sheetName val="9"/>
      <sheetName val="11"/>
      <sheetName val="12"/>
      <sheetName val="13"/>
      <sheetName val="15"/>
      <sheetName val="17"/>
      <sheetName val="19"/>
      <sheetName val="20"/>
      <sheetName val="21"/>
      <sheetName val="24"/>
      <sheetName val="25"/>
      <sheetName val="33"/>
      <sheetName val="42"/>
      <sheetName val="74"/>
      <sheetName val="indici"/>
      <sheetName val="quote fondiD"/>
      <sheetName val="Sheet3"/>
      <sheetName val="inflazione"/>
      <sheetName val="inflazione (2)"/>
      <sheetName val="data quotazione fondi"/>
      <sheetName val="indiciD"/>
      <sheetName val="Foglio1"/>
      <sheetName val="Grafico1"/>
      <sheetName val="Grafico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si"/>
      <sheetName val="VolMib"/>
      <sheetName val="sole24"/>
      <sheetName val="sintDiv"/>
      <sheetName val="tabDisc"/>
      <sheetName val="tabYTD"/>
      <sheetName val="tabAcVen"/>
      <sheetName val="tabPerf"/>
      <sheetName val="tabShTr"/>
      <sheetName val="tabMv"/>
      <sheetName val="tabVol"/>
      <sheetName val="tabVol%"/>
      <sheetName val="cover"/>
      <sheetName val="s1"/>
      <sheetName val="s2"/>
      <sheetName val="s3"/>
      <sheetName val="s4"/>
      <sheetName val="s5"/>
      <sheetName val="s6"/>
      <sheetName val="s7"/>
      <sheetName val="s8"/>
      <sheetName val="s9"/>
      <sheetName val="s11"/>
      <sheetName val="s12"/>
      <sheetName val="s13"/>
      <sheetName val="s15"/>
      <sheetName val="s17"/>
      <sheetName val="s19"/>
      <sheetName val="s20"/>
      <sheetName val="s21"/>
      <sheetName val="s25"/>
      <sheetName val="s33"/>
      <sheetName val="s42"/>
      <sheetName val="s74"/>
      <sheetName val="Anagrafica"/>
      <sheetName val="quotazione"/>
      <sheetName val="navq"/>
      <sheetName val="Patrimonio"/>
      <sheetName val="attività"/>
      <sheetName val="Debito"/>
      <sheetName val="Proventi"/>
      <sheetName val="Anagrafica (SGR)"/>
      <sheetName val="Patrimonio (SGR)"/>
      <sheetName val="Attività (SGR)"/>
      <sheetName val="AttFondiEmessi"/>
      <sheetName val="AttFondiDelGest"/>
      <sheetName val="AttTotale"/>
      <sheetName val="navquota(2)"/>
      <sheetName val="disc(2)"/>
      <sheetName val="gr1"/>
      <sheetName val="gr2"/>
      <sheetName val="disc(4)"/>
      <sheetName val="Gr3MvVol"/>
      <sheetName val="mv"/>
      <sheetName val="annualreturn"/>
      <sheetName val="cost"/>
      <sheetName val="cost (2)"/>
      <sheetName val="gr4cost"/>
      <sheetName val="gr5"/>
      <sheetName val="gr5 (2)"/>
      <sheetName val="Gr6"/>
      <sheetName val="bm"/>
      <sheetName val="peso"/>
      <sheetName val="index (2)"/>
      <sheetName val="index"/>
      <sheetName val="index (3)"/>
      <sheetName val="index (4)"/>
      <sheetName val="gr7"/>
      <sheetName val="gr7(2)"/>
      <sheetName val="index (5)"/>
      <sheetName val="gr7(3)"/>
      <sheetName val="Gr8"/>
      <sheetName val="Gr8 (2)"/>
      <sheetName val="Gr8 (3)"/>
      <sheetName val="indexSO"/>
      <sheetName val="index (6)"/>
      <sheetName val="gr9"/>
      <sheetName val="gr9 (2)"/>
      <sheetName val="gr9 (3)"/>
      <sheetName val="gr9 (4)"/>
      <sheetName val="1"/>
      <sheetName val="2"/>
      <sheetName val="3"/>
      <sheetName val="4"/>
      <sheetName val="5"/>
      <sheetName val="6"/>
      <sheetName val="7"/>
      <sheetName val="8"/>
      <sheetName val="9"/>
      <sheetName val="11"/>
      <sheetName val="12"/>
      <sheetName val="13"/>
      <sheetName val="15"/>
      <sheetName val="17"/>
      <sheetName val="19"/>
      <sheetName val="20"/>
      <sheetName val="21"/>
      <sheetName val="25"/>
      <sheetName val="33"/>
      <sheetName val="42"/>
      <sheetName val="74"/>
      <sheetName val="epra"/>
      <sheetName val="inf"/>
      <sheetName val="indic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ec97-98"/>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over Page"/>
      <sheetName val="Scenario"/>
      <sheetName val="Print Master"/>
      <sheetName val="Perimeter Eyechart"/>
      <sheetName val="Output(EyeChart)"/>
      <sheetName val="Dispo Schedule"/>
      <sheetName val="ROLLUP"/>
      <sheetName val="Next Buyer analysis"/>
      <sheetName val="-- New Model --&gt;"/>
      <sheetName val="Main"/>
      <sheetName val="Returns"/>
      <sheetName val="Semi-An Unlevered"/>
      <sheetName val="CFS Summary"/>
      <sheetName val="Levered WaterFall"/>
      <sheetName val="Equity Partner Distribution"/>
      <sheetName val="Post Post"/>
      <sheetName val="Book Value"/>
      <sheetName val="Comps"/>
      <sheetName val="-- Underwriting Outputs --&gt;"/>
      <sheetName val="Cover"/>
      <sheetName val="Annual CF"/>
      <sheetName val="Description"/>
      <sheetName val="Rent Roll"/>
      <sheetName val="Semi-An CF"/>
      <sheetName val="Semi-An CF (0)"/>
      <sheetName val="Lease Flows"/>
      <sheetName val="Sum Lease Flows"/>
      <sheetName val="Baskets"/>
      <sheetName val="-- Underwriting Inputs --&gt;"/>
      <sheetName val="Input"/>
      <sheetName val="Pre-InputPage"/>
      <sheetName val="From Lease DB"/>
      <sheetName val="Lazard Database"/>
      <sheetName val="Sqm Expiry by Type"/>
      <sheetName val="Do Not Delete ==&gt;"/>
      <sheetName val="Semi-An CF (1)"/>
      <sheetName val="Semi-An CF (2)"/>
      <sheetName val="Semi-An CF (3)"/>
      <sheetName val="Semi-An CF (4)"/>
      <sheetName val="Semi-An CF (5)"/>
      <sheetName val="Semi-An CF (6)"/>
      <sheetName val="Semi-An CF (7)"/>
      <sheetName val="Semi-An CF (8)"/>
      <sheetName val="Semi-An CF (9)"/>
      <sheetName val="Semi-An CF (10)"/>
      <sheetName val="Semi-An CF (11)"/>
      <sheetName val="Semi-An CF (12)"/>
      <sheetName val="Semi-An CF (13)"/>
      <sheetName val="Semi-An CF (14)"/>
      <sheetName val="Semi-An CF (15)"/>
      <sheetName val="Semi-An CF (16)"/>
      <sheetName val="Semi-An CF (17)"/>
      <sheetName val="Semi-An CF (18)"/>
      <sheetName val="Semi-An CF (19)"/>
      <sheetName val="Semi-An CF (20)"/>
      <sheetName val="Semi-An CF (21)"/>
      <sheetName val="Semi-An CF (22)"/>
      <sheetName val="Semi-An CF (23)"/>
      <sheetName val="Semi-An CF (24)"/>
      <sheetName val="Semi-An CF (25)"/>
      <sheetName val="Semi-An CF (26)"/>
      <sheetName val="Semi-An CF (27)"/>
      <sheetName val="Semi-An CF (28)"/>
      <sheetName val="Semi-An CF (29)"/>
      <sheetName val="Semi-An CF (30)"/>
      <sheetName val="Semi-An CF (31)"/>
      <sheetName val="Semi-An CF (32)"/>
      <sheetName val="Semi-An CF (33)"/>
      <sheetName val="Semi-An CF (34)"/>
      <sheetName val="Semi-An CF (35)"/>
      <sheetName val="Semi-An CF (36)"/>
      <sheetName val="Semi-An CF (37)"/>
      <sheetName val="Semi-An CF (38)"/>
      <sheetName val="Semi-An CF (39)"/>
      <sheetName val="Semi-An CF (40)"/>
      <sheetName val="Semi-An CF (41)"/>
      <sheetName val="Semi-An CF (42)"/>
      <sheetName val="Semi-An CF (43)"/>
      <sheetName val="Semi-An CF (44)"/>
      <sheetName val="Semi-An CF (45)"/>
      <sheetName val="Semi-An CF (46)"/>
      <sheetName val="Semi-An CF (47)"/>
      <sheetName val="Semi-An CF (48)"/>
      <sheetName val="Semi-An CF (49)"/>
      <sheetName val="Semi-An CF (50)"/>
      <sheetName val="Semi-An CF (51)"/>
      <sheetName val="Semi-An CF (52)"/>
      <sheetName val="Semi-An CF (53)"/>
      <sheetName val="Semi-An CF (54)"/>
      <sheetName val="Semi-An CF (55)"/>
      <sheetName val="Semi-An CF (56)"/>
      <sheetName val="Semi-An CF (57)"/>
      <sheetName val="Semi-An CF (58)"/>
      <sheetName val="Semi-An CF (59)"/>
      <sheetName val="Semi-An CF (60)"/>
      <sheetName val="Semi-An CF (61)"/>
      <sheetName val="Semi-An CF (62)"/>
      <sheetName val="Semi-An CF (63)"/>
      <sheetName val="Semi-An CF (64)"/>
      <sheetName val="Semi-An CF (65)"/>
      <sheetName val="Semi-An CF (66)"/>
      <sheetName val="Semi-An CF (67)"/>
      <sheetName val="Semi-An CF (68)"/>
      <sheetName val="Semi-An CF (69)"/>
      <sheetName val="Semi-An CF (70)"/>
      <sheetName val="Semi-An CF (71)"/>
      <sheetName val="Semi-An CF (72)"/>
      <sheetName val="Semi-An CF (73)"/>
      <sheetName val="Semi-An CF (74)"/>
      <sheetName val="Semi-An CF (75)"/>
      <sheetName val="Semi-An CF (76)"/>
      <sheetName val="Semi-An CF (77)"/>
      <sheetName val="Semi-An CF (78)"/>
      <sheetName val="Semi-An CF (79)"/>
      <sheetName val="Semi-An CF (80)"/>
      <sheetName val="Semi-An CF (81)"/>
      <sheetName val="Semi-An CF (82)"/>
      <sheetName val="Semi-An CF (83)"/>
      <sheetName val="Semi-An CF (84)"/>
      <sheetName val="Semi-An CF (85)"/>
      <sheetName val="Semi-An CF (86)"/>
      <sheetName val="Semi-An CF (87)"/>
      <sheetName val="Semi-An CF (88)"/>
      <sheetName val="Semi-An CF (89)"/>
      <sheetName val="Semi-An CF (90)"/>
      <sheetName val="Semi-An CF (91)"/>
      <sheetName val="Semi-An CF (92)"/>
      <sheetName val="Semi-An CF (93)"/>
      <sheetName val="Semi-An CF (94)"/>
      <sheetName val="Semi-An CF (95)"/>
      <sheetName val="Semi-An CF (96)"/>
      <sheetName val="Semi-An CF (97)"/>
      <sheetName val="Semi-An CF (98)"/>
      <sheetName val="Semi-An CF (99)"/>
      <sheetName val="Semi-An CF (100)"/>
      <sheetName val="Semi-An CF (101)"/>
      <sheetName val="Semi-An CF (102)"/>
      <sheetName val="Semi-An CF (103)"/>
      <sheetName val="Semi-An CF (104)"/>
      <sheetName val="Semi-An CF (105)"/>
      <sheetName val="Semi-An CF (106)"/>
      <sheetName val="Semi-An CF (107)"/>
      <sheetName val="Semi-An CF (108)"/>
      <sheetName val="Semi-An CF (109)"/>
      <sheetName val="Semi-An CF (110)"/>
      <sheetName val="Semi-An CF (111)"/>
      <sheetName val="Semi-An CF (112)"/>
      <sheetName val="Foglio1"/>
      <sheetName val="Foglio2"/>
      <sheetName val="Fogli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B2" t="str">
            <v>Project Masseto</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row>
        <row r="39">
          <cell r="H39">
            <v>-4764456.3874630202</v>
          </cell>
          <cell r="I39">
            <v>-4809851.6443243604</v>
          </cell>
          <cell r="J39">
            <v>-4851900.9767033076</v>
          </cell>
          <cell r="K39">
            <v>-4894581.0490679387</v>
          </cell>
          <cell r="L39">
            <v>-4937901.3225180404</v>
          </cell>
          <cell r="M39">
            <v>-4981871.4000698924</v>
          </cell>
          <cell r="N39">
            <v>-5026501.0287850229</v>
          </cell>
          <cell r="O39">
            <v>-5071800.1019308809</v>
          </cell>
          <cell r="P39">
            <v>-5117778.6611739257</v>
          </cell>
          <cell r="Q39">
            <v>-5164446.8988056164</v>
          </cell>
          <cell r="R39">
            <v>-5211815.1600017827</v>
          </cell>
          <cell r="S39">
            <v>-5259893.9451158922</v>
          </cell>
          <cell r="T39">
            <v>-5308693.9120067125</v>
          </cell>
          <cell r="U39">
            <v>-5358225.8784008957</v>
          </cell>
        </row>
        <row r="64">
          <cell r="H64">
            <v>-9281748.9106376525</v>
          </cell>
          <cell r="I64">
            <v>-9394903.5553466119</v>
          </cell>
          <cell r="J64">
            <v>-9505728.666390894</v>
          </cell>
          <cell r="K64">
            <v>-9618216.154100839</v>
          </cell>
          <cell r="L64">
            <v>-9732390.9541264363</v>
          </cell>
          <cell r="M64">
            <v>-9848278.376152413</v>
          </cell>
          <cell r="N64">
            <v>-9965904.1095087826</v>
          </cell>
          <cell r="O64">
            <v>-10085294.228865497</v>
          </cell>
          <cell r="P64">
            <v>-10206475.200012561</v>
          </cell>
          <cell r="Q64">
            <v>-10329473.88572683</v>
          </cell>
          <cell r="R64">
            <v>-10454317.551726814</v>
          </cell>
          <cell r="S64">
            <v>-10581033.872716801</v>
          </cell>
          <cell r="T64">
            <v>-10669593.844018616</v>
          </cell>
          <cell r="U64">
            <v>-10759182.904915819</v>
          </cell>
        </row>
      </sheetData>
      <sheetData sheetId="22" refreshError="1"/>
      <sheetData sheetId="23" refreshError="1"/>
      <sheetData sheetId="24" refreshError="1"/>
      <sheetData sheetId="25" refreshError="1"/>
      <sheetData sheetId="26" refreshError="1">
        <row r="1">
          <cell r="E1" t="str">
            <v>Project Masseto</v>
          </cell>
        </row>
        <row r="32">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66">
          <cell r="F66">
            <v>0</v>
          </cell>
          <cell r="G66">
            <v>0.5</v>
          </cell>
          <cell r="H66">
            <v>1</v>
          </cell>
          <cell r="I66">
            <v>1.5</v>
          </cell>
          <cell r="J66">
            <v>2</v>
          </cell>
          <cell r="K66">
            <v>2.5</v>
          </cell>
          <cell r="L66">
            <v>3</v>
          </cell>
          <cell r="M66">
            <v>3.5</v>
          </cell>
          <cell r="N66">
            <v>4</v>
          </cell>
          <cell r="O66">
            <v>4.5</v>
          </cell>
          <cell r="P66">
            <v>5</v>
          </cell>
          <cell r="Q66">
            <v>5.5</v>
          </cell>
          <cell r="R66">
            <v>6</v>
          </cell>
          <cell r="S66">
            <v>6.5</v>
          </cell>
          <cell r="T66">
            <v>7</v>
          </cell>
          <cell r="U66">
            <v>7.5</v>
          </cell>
          <cell r="V66">
            <v>8</v>
          </cell>
          <cell r="W66">
            <v>8.5</v>
          </cell>
          <cell r="X66">
            <v>9</v>
          </cell>
          <cell r="Y66">
            <v>9.5</v>
          </cell>
          <cell r="Z66">
            <v>10</v>
          </cell>
          <cell r="AA66">
            <v>10.5</v>
          </cell>
          <cell r="AB66">
            <v>11</v>
          </cell>
          <cell r="AC66">
            <v>11.5</v>
          </cell>
          <cell r="AD66">
            <v>12</v>
          </cell>
          <cell r="AE66">
            <v>12.5</v>
          </cell>
          <cell r="AF66">
            <v>13</v>
          </cell>
          <cell r="AG66">
            <v>13.5</v>
          </cell>
          <cell r="AH66">
            <v>14</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 CF"/>
      <sheetName val="Assumptions"/>
      <sheetName val="Macro1"/>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 Flows"/>
      <sheetName val="Cover"/>
      <sheetName val="Annual CF"/>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Input"/>
      <sheetName val="Perimeter Eyechart"/>
      <sheetName val="Cover"/>
      <sheetName val="Fair Market Value"/>
      <sheetName val="Description"/>
      <sheetName val="Rent Roll"/>
      <sheetName val="Annual CF"/>
      <sheetName val="Semi-An CF"/>
      <sheetName val="Calculations"/>
      <sheetName val="Money Maker"/>
      <sheetName val="Jay Mantz Presentation"/>
      <sheetName val="Consolidated CF"/>
      <sheetName val="Consolidated Annual CF"/>
      <sheetName val="Lease Flows"/>
      <sheetName val="Sum Lease Flows"/>
      <sheetName val="Assets disp"/>
      <sheetName val="Comps"/>
      <sheetName val="OdP Analysis"/>
      <sheetName val="ROLLUP"/>
      <sheetName val="Assumptions"/>
      <sheetName val="Deal CF"/>
      <sheetName val="Annual"/>
      <sheetName val="Perimeter"/>
      <sheetName val="Summary Asset"/>
      <sheetName val="Summary"/>
      <sheetName val="Equity"/>
      <sheetName val="Fees"/>
      <sheetName val="Promotes"/>
      <sheetName val="MSMC CF PRE TEMPLATE"/>
      <sheetName val="TI 1 Portfolio"/>
      <sheetName val="Olivetti"/>
      <sheetName val="Fonspa"/>
      <sheetName val="IM.SER"/>
      <sheetName val="TI 2 Portfolio"/>
      <sheetName val="TI Indus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8">
          <cell r="H8">
            <v>0.5</v>
          </cell>
          <cell r="I8">
            <v>1</v>
          </cell>
          <cell r="J8">
            <v>1.5</v>
          </cell>
          <cell r="K8">
            <v>2</v>
          </cell>
          <cell r="L8">
            <v>2.5</v>
          </cell>
          <cell r="M8">
            <v>3</v>
          </cell>
          <cell r="N8">
            <v>3.5</v>
          </cell>
          <cell r="O8">
            <v>4</v>
          </cell>
          <cell r="P8">
            <v>4.5</v>
          </cell>
          <cell r="Q8">
            <v>5</v>
          </cell>
          <cell r="R8">
            <v>5.5</v>
          </cell>
          <cell r="S8">
            <v>6</v>
          </cell>
          <cell r="T8">
            <v>6.5</v>
          </cell>
          <cell r="U8">
            <v>7</v>
          </cell>
          <cell r="V8">
            <v>7.5</v>
          </cell>
          <cell r="W8">
            <v>8</v>
          </cell>
          <cell r="X8">
            <v>8.5</v>
          </cell>
          <cell r="Y8">
            <v>9</v>
          </cell>
          <cell r="Z8">
            <v>9.5</v>
          </cell>
          <cell r="AA8">
            <v>10</v>
          </cell>
          <cell r="AB8">
            <v>10.5</v>
          </cell>
          <cell r="AC8">
            <v>11</v>
          </cell>
          <cell r="AD8">
            <v>11.5</v>
          </cell>
          <cell r="AE8">
            <v>12</v>
          </cell>
        </row>
        <row r="160">
          <cell r="H160">
            <v>1.4737750181657063</v>
          </cell>
          <cell r="I160">
            <v>1.7193491279729762</v>
          </cell>
          <cell r="J160">
            <v>1.5550508284084341</v>
          </cell>
          <cell r="K160">
            <v>1.7492573488675498</v>
          </cell>
          <cell r="L160">
            <v>1.7647019837910667</v>
          </cell>
          <cell r="M160">
            <v>1.6478132743864338</v>
          </cell>
          <cell r="N160">
            <v>1.5373984724626211</v>
          </cell>
          <cell r="O160">
            <v>1.4099172736778856</v>
          </cell>
          <cell r="P160">
            <v>1.5728821751022692</v>
          </cell>
          <cell r="Q160">
            <v>1.590402410463855</v>
          </cell>
          <cell r="R160">
            <v>1.5870591451791174</v>
          </cell>
          <cell r="S160">
            <v>1.2705733139357105</v>
          </cell>
          <cell r="T160">
            <v>1.3770358974987935</v>
          </cell>
          <cell r="U160">
            <v>1.7358055351794928</v>
          </cell>
          <cell r="V160">
            <v>1.7479938708144189</v>
          </cell>
          <cell r="W160">
            <v>1.7600148485346896</v>
          </cell>
          <cell r="X160">
            <v>1.7980843924158725</v>
          </cell>
          <cell r="Y160">
            <v>1.8143300442453227</v>
          </cell>
          <cell r="Z160">
            <v>1.8269215023564125</v>
          </cell>
          <cell r="AA160" t="str">
            <v>--</v>
          </cell>
          <cell r="AB160" t="str">
            <v>--</v>
          </cell>
          <cell r="AC160" t="str">
            <v>--</v>
          </cell>
          <cell r="AD160" t="str">
            <v>--</v>
          </cell>
          <cell r="AE160" t="str">
            <v>--</v>
          </cell>
        </row>
        <row r="229">
          <cell r="H229">
            <v>0</v>
          </cell>
          <cell r="I229">
            <v>0</v>
          </cell>
          <cell r="J229">
            <v>3247685.4810464005</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888550640.25012267</v>
          </cell>
          <cell r="AA229">
            <v>0</v>
          </cell>
          <cell r="AB229">
            <v>0</v>
          </cell>
          <cell r="AC229">
            <v>0</v>
          </cell>
          <cell r="AD229">
            <v>0</v>
          </cell>
          <cell r="AE229">
            <v>0</v>
          </cell>
        </row>
        <row r="230">
          <cell r="H230">
            <v>17728095.015074123</v>
          </cell>
          <cell r="I230">
            <v>18122725.781243123</v>
          </cell>
          <cell r="J230">
            <v>18323886.554257125</v>
          </cell>
          <cell r="K230">
            <v>20437185.381948352</v>
          </cell>
          <cell r="L230">
            <v>20630243.602492243</v>
          </cell>
          <cell r="M230">
            <v>20689019.176773131</v>
          </cell>
          <cell r="N230">
            <v>21170987.662649669</v>
          </cell>
          <cell r="O230">
            <v>21379354.65058947</v>
          </cell>
          <cell r="P230">
            <v>21980784.398969032</v>
          </cell>
          <cell r="Q230">
            <v>22150060.115521561</v>
          </cell>
          <cell r="R230">
            <v>22618003.537762679</v>
          </cell>
          <cell r="S230">
            <v>22719927.302462734</v>
          </cell>
          <cell r="T230">
            <v>23028131.463700883</v>
          </cell>
          <cell r="U230">
            <v>23070262.912780881</v>
          </cell>
          <cell r="V230">
            <v>23112893.046401393</v>
          </cell>
          <cell r="W230">
            <v>23155024.495481394</v>
          </cell>
          <cell r="X230">
            <v>23198059.95932572</v>
          </cell>
          <cell r="Y230">
            <v>23240191.408405721</v>
          </cell>
          <cell r="Z230">
            <v>23282322.857485719</v>
          </cell>
          <cell r="AA230">
            <v>0</v>
          </cell>
          <cell r="AB230">
            <v>0</v>
          </cell>
          <cell r="AC230">
            <v>0</v>
          </cell>
          <cell r="AD230">
            <v>0</v>
          </cell>
          <cell r="AE230">
            <v>0</v>
          </cell>
        </row>
        <row r="231">
          <cell r="H231">
            <v>1399586.4485584833</v>
          </cell>
          <cell r="I231">
            <v>1409747.3144990653</v>
          </cell>
          <cell r="J231">
            <v>1404634.2336116205</v>
          </cell>
          <cell r="K231">
            <v>1402905.7824910821</v>
          </cell>
          <cell r="L231">
            <v>1395701.4608406294</v>
          </cell>
          <cell r="M231">
            <v>1378905.5215999626</v>
          </cell>
          <cell r="N231">
            <v>1392337.6474732705</v>
          </cell>
          <cell r="O231">
            <v>1386226.8092082406</v>
          </cell>
          <cell r="P231">
            <v>1408191.882403193</v>
          </cell>
          <cell r="Q231">
            <v>1399288.8104676439</v>
          </cell>
          <cell r="R231">
            <v>1411719.1460812793</v>
          </cell>
          <cell r="S231">
            <v>1398005.2204419815</v>
          </cell>
          <cell r="T231">
            <v>1399025.6088411186</v>
          </cell>
          <cell r="U231">
            <v>1381040.8035146743</v>
          </cell>
          <cell r="V231">
            <v>1363091.6185125518</v>
          </cell>
          <cell r="W231">
            <v>1345106.8131861072</v>
          </cell>
          <cell r="X231">
            <v>1327186.5803428288</v>
          </cell>
          <cell r="Y231">
            <v>1309201.7750163842</v>
          </cell>
          <cell r="Z231">
            <v>1291216.9696899399</v>
          </cell>
          <cell r="AA231">
            <v>0</v>
          </cell>
          <cell r="AB231">
            <v>0</v>
          </cell>
          <cell r="AC231">
            <v>0</v>
          </cell>
          <cell r="AD231">
            <v>0</v>
          </cell>
          <cell r="AE231">
            <v>0</v>
          </cell>
        </row>
        <row r="232">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170942225.68181095</v>
          </cell>
          <cell r="AA232">
            <v>0</v>
          </cell>
          <cell r="AB232">
            <v>0</v>
          </cell>
          <cell r="AC232">
            <v>0</v>
          </cell>
          <cell r="AD232">
            <v>0</v>
          </cell>
          <cell r="AE232">
            <v>0</v>
          </cell>
        </row>
        <row r="233">
          <cell r="H233">
            <v>-2988465.9690557648</v>
          </cell>
          <cell r="I233">
            <v>3471635.7824390237</v>
          </cell>
          <cell r="J233">
            <v>-2979961.7365451097</v>
          </cell>
          <cell r="K233">
            <v>5831511.5666156895</v>
          </cell>
          <cell r="L233">
            <v>7545776.5418986697</v>
          </cell>
          <cell r="M233">
            <v>1240371.0414259443</v>
          </cell>
          <cell r="N233">
            <v>1886329.1113568514</v>
          </cell>
          <cell r="O233">
            <v>-4368397.6955217412</v>
          </cell>
          <cell r="P233">
            <v>3387710.1355753047</v>
          </cell>
          <cell r="Q233">
            <v>1000496.2893628813</v>
          </cell>
          <cell r="R233">
            <v>4658639.2128401091</v>
          </cell>
          <cell r="S233">
            <v>-4137912.8107186775</v>
          </cell>
          <cell r="T233">
            <v>810301.92089711665</v>
          </cell>
          <cell r="U233">
            <v>8744113.1081254128</v>
          </cell>
          <cell r="V233">
            <v>9046820.1948352847</v>
          </cell>
          <cell r="W233">
            <v>9333110.9888618737</v>
          </cell>
          <cell r="X233">
            <v>10216815.295178365</v>
          </cell>
          <cell r="Y233">
            <v>10608726.216928339</v>
          </cell>
          <cell r="Z233">
            <v>302546997.42842591</v>
          </cell>
          <cell r="AA233">
            <v>0</v>
          </cell>
          <cell r="AB233">
            <v>0</v>
          </cell>
          <cell r="AC233">
            <v>0</v>
          </cell>
          <cell r="AD233">
            <v>0</v>
          </cell>
          <cell r="AE233">
            <v>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 CF"/>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PrintManager"/>
      <sheetName val="dbase"/>
      <sheetName val="Matrice"/>
      <sheetName val="wacc"/>
      <sheetName val="Surface"/>
      <sheetName val="Foglio1"/>
      <sheetName val="Superfici per tenant"/>
      <sheetName val="Assumption"/>
      <sheetName val="Principe Amedeo"/>
      <sheetName val="Superfici 1"/>
      <sheetName val="ROLLUP"/>
      <sheetName val="Input"/>
      <sheetName val="Semi-An CF"/>
      <sheetName val="Annual CF"/>
      <sheetName val="Cover"/>
      <sheetName val="Closing Cost"/>
      <sheetName val="Recap"/>
      <sheetName val="Lease Flows"/>
      <sheetName val="Rent Roll"/>
      <sheetName val="Sum Lease Flows"/>
      <sheetName val="Fair Market Value"/>
      <sheetName val="Semi-An CF Next Buyer"/>
      <sheetName val="AdditionalPrintCode"/>
      <sheetName val="MainPrintCode"/>
      <sheetName val="Table_18% (350)"/>
      <sheetName val="Semi-An Unlevered"/>
      <sheetName val="Annual Unlevered"/>
      <sheetName val="Semi-An CFS Summary"/>
      <sheetName val="Annual CFS Summary"/>
      <sheetName val="Returns"/>
      <sheetName val="Levered WaterFall"/>
      <sheetName val="EyeChart"/>
      <sheetName val="Olivier_Dolcetto"/>
      <sheetName val="Play_Boy"/>
      <sheetName val="Module1"/>
      <sheetName val="Module2"/>
      <sheetName val="Module3"/>
      <sheetName val="Module4"/>
      <sheetName val="Module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paolo.benedetto@unibocconi.it" TargetMode="External"/><Relationship Id="rId2" Type="http://schemas.openxmlformats.org/officeDocument/2006/relationships/hyperlink" Target="http://www.cpv-mb.com/" TargetMode="External"/><Relationship Id="rId1" Type="http://schemas.openxmlformats.org/officeDocument/2006/relationships/hyperlink" Target="mailto:giacomo.morri@sdabocconi.i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pv-mb.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pv-mb.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pv-mb.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pv-mb.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pv-mb.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pv-mb.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pv-mb.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pv-mb.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pv-mb.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pv-mb.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cpv-mb.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pv-mb.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pv-mb.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pv-mb.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pv-mb.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pv-mb.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pv-mb.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pv-mb.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pv-mb.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pv-mb.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pv-mb.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cpv-mb.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cpv-mb.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cpv-mb.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cpv-mb.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www.cpv-mb.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www.cpv-mb.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www.cpv-mb.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www.cpv-mb.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www.cpv-mb.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pv-mb.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www.cpv-mb.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www.cpv-mb.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www.cpv-mb.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www.cpv-mb.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www.cpv-mb.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www.cpv-mb.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www.cpv-mb.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www.cpv-mb.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www.cpv-mb.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www.cpv-mb.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pv-mb.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www.cpv-mb.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www.cpv-mb.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www.cpv-mb.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www.cpv-mb.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www.cpv-mb.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www.cpv-mb.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www.cpv-mb.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pv-mb.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pv-mb.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pv-mb.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pv-mb.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tabSelected="1" zoomScaleNormal="100" workbookViewId="0">
      <selection activeCell="G6" sqref="G6"/>
    </sheetView>
  </sheetViews>
  <sheetFormatPr defaultRowHeight="14.25" x14ac:dyDescent="0.2"/>
  <cols>
    <col min="1" max="1" width="11.42578125" style="756" customWidth="1"/>
    <col min="2" max="2" width="2" style="756" customWidth="1"/>
    <col min="3" max="3" width="69.140625" style="756" bestFit="1" customWidth="1"/>
    <col min="4" max="4" width="5.85546875" style="756" customWidth="1"/>
    <col min="5" max="16384" width="9.140625" style="756"/>
  </cols>
  <sheetData>
    <row r="1" spans="1:7" ht="60" customHeight="1" x14ac:dyDescent="0.2">
      <c r="B1" s="851" t="s">
        <v>576</v>
      </c>
      <c r="C1" s="852"/>
      <c r="D1" s="852"/>
      <c r="E1" s="757"/>
      <c r="F1" s="757"/>
      <c r="G1" s="757"/>
    </row>
    <row r="2" spans="1:7" ht="15" customHeight="1" x14ac:dyDescent="0.2">
      <c r="A2" s="853" t="s">
        <v>572</v>
      </c>
      <c r="B2" s="758"/>
      <c r="C2" s="759"/>
      <c r="D2" s="758"/>
    </row>
    <row r="3" spans="1:7" ht="15" customHeight="1" x14ac:dyDescent="0.2">
      <c r="A3" s="853"/>
      <c r="B3" s="758"/>
      <c r="C3" s="760" t="s">
        <v>562</v>
      </c>
      <c r="D3" s="758"/>
    </row>
    <row r="4" spans="1:7" x14ac:dyDescent="0.2">
      <c r="A4" s="853"/>
      <c r="B4" s="758"/>
      <c r="C4" s="759"/>
      <c r="D4" s="758"/>
    </row>
    <row r="5" spans="1:7" x14ac:dyDescent="0.2">
      <c r="A5" s="853"/>
      <c r="B5" s="758"/>
      <c r="C5" s="761" t="s">
        <v>563</v>
      </c>
      <c r="D5" s="758"/>
    </row>
    <row r="6" spans="1:7" x14ac:dyDescent="0.2">
      <c r="A6" s="853"/>
      <c r="B6" s="758"/>
      <c r="C6" s="854" t="s">
        <v>574</v>
      </c>
      <c r="D6" s="758"/>
    </row>
    <row r="7" spans="1:7" ht="15" customHeight="1" x14ac:dyDescent="0.2">
      <c r="A7" s="853"/>
      <c r="B7" s="758"/>
      <c r="C7" s="854"/>
      <c r="D7" s="758"/>
    </row>
    <row r="8" spans="1:7" x14ac:dyDescent="0.2">
      <c r="A8" s="853"/>
      <c r="B8" s="758"/>
      <c r="C8" s="762" t="s">
        <v>564</v>
      </c>
      <c r="D8" s="758"/>
    </row>
    <row r="9" spans="1:7" x14ac:dyDescent="0.2">
      <c r="A9" s="853"/>
      <c r="B9" s="758"/>
      <c r="C9" s="759"/>
      <c r="D9" s="758"/>
    </row>
    <row r="10" spans="1:7" x14ac:dyDescent="0.2">
      <c r="A10" s="853"/>
      <c r="B10" s="758"/>
      <c r="C10" s="761" t="s">
        <v>573</v>
      </c>
      <c r="D10" s="758"/>
    </row>
    <row r="11" spans="1:7" x14ac:dyDescent="0.2">
      <c r="A11" s="853"/>
      <c r="B11" s="758"/>
      <c r="C11" s="855" t="s">
        <v>625</v>
      </c>
      <c r="D11" s="758"/>
    </row>
    <row r="12" spans="1:7" ht="15" customHeight="1" x14ac:dyDescent="0.2">
      <c r="A12" s="853"/>
      <c r="B12" s="758"/>
      <c r="C12" s="855"/>
      <c r="D12" s="758"/>
    </row>
    <row r="13" spans="1:7" ht="16.5" customHeight="1" x14ac:dyDescent="0.2">
      <c r="A13" s="853"/>
      <c r="B13" s="758"/>
      <c r="C13" s="763" t="s">
        <v>575</v>
      </c>
      <c r="D13" s="758"/>
    </row>
    <row r="14" spans="1:7" x14ac:dyDescent="0.2">
      <c r="A14" s="853"/>
      <c r="B14" s="758"/>
      <c r="C14" s="759"/>
      <c r="D14" s="758"/>
    </row>
    <row r="15" spans="1:7" x14ac:dyDescent="0.2">
      <c r="A15" s="853"/>
      <c r="B15" s="758"/>
      <c r="C15" s="764" t="s">
        <v>565</v>
      </c>
      <c r="D15" s="758"/>
    </row>
    <row r="16" spans="1:7" x14ac:dyDescent="0.2">
      <c r="A16" s="853"/>
      <c r="B16" s="758"/>
      <c r="C16" s="766" t="s">
        <v>566</v>
      </c>
      <c r="D16" s="758"/>
    </row>
    <row r="17" spans="1:4" x14ac:dyDescent="0.2">
      <c r="A17" s="853"/>
      <c r="B17" s="758"/>
      <c r="C17" s="766" t="s">
        <v>567</v>
      </c>
      <c r="D17" s="758"/>
    </row>
    <row r="18" spans="1:4" x14ac:dyDescent="0.2">
      <c r="A18" s="853"/>
      <c r="B18" s="758"/>
      <c r="C18" s="766" t="s">
        <v>568</v>
      </c>
      <c r="D18" s="758"/>
    </row>
    <row r="19" spans="1:4" x14ac:dyDescent="0.2">
      <c r="A19" s="853"/>
      <c r="B19" s="758"/>
      <c r="C19" s="766" t="s">
        <v>569</v>
      </c>
      <c r="D19" s="758"/>
    </row>
    <row r="20" spans="1:4" x14ac:dyDescent="0.2">
      <c r="A20" s="853"/>
      <c r="B20" s="758"/>
      <c r="C20" s="766" t="s">
        <v>570</v>
      </c>
      <c r="D20" s="758"/>
    </row>
    <row r="21" spans="1:4" x14ac:dyDescent="0.2">
      <c r="A21" s="853"/>
      <c r="B21" s="758"/>
      <c r="C21" s="766" t="s">
        <v>571</v>
      </c>
      <c r="D21" s="758"/>
    </row>
    <row r="22" spans="1:4" x14ac:dyDescent="0.2">
      <c r="A22" s="853"/>
      <c r="B22" s="758"/>
      <c r="C22" s="759"/>
      <c r="D22" s="758"/>
    </row>
    <row r="23" spans="1:4" x14ac:dyDescent="0.2">
      <c r="A23" s="765"/>
    </row>
  </sheetData>
  <sheetProtection algorithmName="SHA-512" hashValue="HTeYOhtBpmln+UColXD7eGwy0GGljC7fvWyZmHJ6x0sUvHxPthrpWKRWOu1yDjm7HbPEwVaOCu3dPA/FJYrMig==" saltValue="wz+pQ/WMY6hoVckZMHh1tQ==" spinCount="100000" sheet="1" objects="1" scenarios="1" formatCells="0" formatColumns="0" formatRows="0" insertColumns="0" insertRows="0" insertHyperlinks="0" deleteColumns="0" deleteRows="0" selectLockedCells="1" sort="0" autoFilter="0" pivotTables="0"/>
  <mergeCells count="4">
    <mergeCell ref="B1:D1"/>
    <mergeCell ref="A2:A22"/>
    <mergeCell ref="C6:C7"/>
    <mergeCell ref="C11:C12"/>
  </mergeCells>
  <hyperlinks>
    <hyperlink ref="C8" r:id="rId1" display="mailto:giacomo.morri@sdabocconi.it"/>
    <hyperlink ref="A2" r:id="rId2"/>
    <hyperlink ref="C13" r:id="rId3"/>
  </hyperlinks>
  <pageMargins left="0.70866141732283472" right="0.70866141732283472" top="0.74803149606299213" bottom="0.74803149606299213" header="0.31496062992125984" footer="0.31496062992125984"/>
  <pageSetup paperSize="9" orientation="landscape" horizontalDpi="4294967294"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10" customWidth="1"/>
    <col min="2" max="2" width="2.140625" style="9" customWidth="1"/>
    <col min="3" max="3" width="3" style="9" bestFit="1" customWidth="1"/>
    <col min="4" max="4" width="53.140625" style="9" bestFit="1" customWidth="1"/>
    <col min="5" max="5" width="14.7109375" style="9" bestFit="1" customWidth="1"/>
    <col min="6" max="6" width="11.140625" style="9" bestFit="1" customWidth="1"/>
    <col min="7" max="16384" width="8.85546875" style="9"/>
  </cols>
  <sheetData>
    <row r="1" spans="1:7" s="710" customFormat="1" ht="60" customHeight="1" x14ac:dyDescent="0.2">
      <c r="C1" s="755" t="s">
        <v>577</v>
      </c>
    </row>
    <row r="3" spans="1:7" x14ac:dyDescent="0.2">
      <c r="C3" s="617" t="s">
        <v>2</v>
      </c>
      <c r="D3" s="9" t="s">
        <v>527</v>
      </c>
      <c r="E3" s="775">
        <v>28000000</v>
      </c>
    </row>
    <row r="4" spans="1:7" x14ac:dyDescent="0.2">
      <c r="C4" s="617" t="s">
        <v>1</v>
      </c>
      <c r="D4" s="9" t="s">
        <v>465</v>
      </c>
      <c r="E4" s="775">
        <v>-20000000</v>
      </c>
      <c r="G4" s="618"/>
    </row>
    <row r="5" spans="1:7" x14ac:dyDescent="0.2">
      <c r="C5" s="617" t="s">
        <v>1</v>
      </c>
      <c r="D5" s="9" t="s">
        <v>464</v>
      </c>
      <c r="E5" s="775">
        <v>-900000</v>
      </c>
    </row>
    <row r="6" spans="1:7" x14ac:dyDescent="0.2">
      <c r="A6" s="856" t="s">
        <v>572</v>
      </c>
      <c r="C6" s="619" t="s">
        <v>1</v>
      </c>
      <c r="D6" s="620" t="s">
        <v>111</v>
      </c>
      <c r="E6" s="776">
        <v>-3600000</v>
      </c>
    </row>
    <row r="7" spans="1:7" x14ac:dyDescent="0.2">
      <c r="A7" s="857"/>
      <c r="C7" s="621" t="s">
        <v>0</v>
      </c>
      <c r="D7" s="11" t="s">
        <v>112</v>
      </c>
      <c r="E7" s="622">
        <f>SUM(E3:E6)</f>
        <v>3500000</v>
      </c>
    </row>
    <row r="8" spans="1:7" x14ac:dyDescent="0.2">
      <c r="A8" s="857"/>
    </row>
    <row r="9" spans="1:7" x14ac:dyDescent="0.2">
      <c r="A9" s="857"/>
    </row>
    <row r="10" spans="1:7" x14ac:dyDescent="0.2">
      <c r="A10" s="857"/>
    </row>
    <row r="11" spans="1:7" x14ac:dyDescent="0.2">
      <c r="A11" s="857"/>
    </row>
    <row r="12" spans="1:7" x14ac:dyDescent="0.2">
      <c r="A12" s="857"/>
    </row>
    <row r="13" spans="1:7" x14ac:dyDescent="0.2">
      <c r="A13" s="857"/>
    </row>
    <row r="14" spans="1:7" x14ac:dyDescent="0.2">
      <c r="A14" s="857"/>
    </row>
    <row r="15" spans="1:7" x14ac:dyDescent="0.2">
      <c r="A15" s="857"/>
    </row>
    <row r="16" spans="1:7"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8CeDvjxjyrgq2oDtJCPWZXlIGlO4YPa13ujrh66ye6pwSw9x2qVLuKTNK6WWvA7utEbqv/3Ntrl1JA1yN4GR3A==" saltValue="umhXyFHZtp0NC0NJDu8VSw=="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83" orientation="landscape" r:id="rId2"/>
  <ignoredErrors>
    <ignoredError sqref="E7" unlockedFormula="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23"/>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36" customWidth="1"/>
    <col min="2" max="2" width="2.140625" style="79" customWidth="1"/>
    <col min="3" max="3" width="15" style="604" bestFit="1" customWidth="1"/>
    <col min="4" max="4" width="1.42578125" style="79" customWidth="1"/>
    <col min="5" max="5" width="95.85546875" style="605" bestFit="1" customWidth="1"/>
    <col min="6" max="253" width="8.85546875" style="606"/>
    <col min="254" max="254" width="9.140625" style="606" bestFit="1" customWidth="1"/>
    <col min="255" max="255" width="47.42578125" style="606" bestFit="1" customWidth="1"/>
    <col min="256" max="256" width="14" style="606" bestFit="1" customWidth="1"/>
    <col min="257" max="257" width="2.7109375" style="606" customWidth="1"/>
    <col min="258" max="259" width="0" style="606" hidden="1" customWidth="1"/>
    <col min="260" max="260" width="8.85546875" style="606"/>
    <col min="261" max="261" width="37.140625" style="606" bestFit="1" customWidth="1"/>
    <col min="262" max="509" width="8.85546875" style="606"/>
    <col min="510" max="510" width="9.140625" style="606" bestFit="1" customWidth="1"/>
    <col min="511" max="511" width="47.42578125" style="606" bestFit="1" customWidth="1"/>
    <col min="512" max="512" width="14" style="606" bestFit="1" customWidth="1"/>
    <col min="513" max="513" width="2.7109375" style="606" customWidth="1"/>
    <col min="514" max="515" width="0" style="606" hidden="1" customWidth="1"/>
    <col min="516" max="516" width="8.85546875" style="606"/>
    <col min="517" max="517" width="37.140625" style="606" bestFit="1" customWidth="1"/>
    <col min="518" max="765" width="8.85546875" style="606"/>
    <col min="766" max="766" width="9.140625" style="606" bestFit="1" customWidth="1"/>
    <col min="767" max="767" width="47.42578125" style="606" bestFit="1" customWidth="1"/>
    <col min="768" max="768" width="14" style="606" bestFit="1" customWidth="1"/>
    <col min="769" max="769" width="2.7109375" style="606" customWidth="1"/>
    <col min="770" max="771" width="0" style="606" hidden="1" customWidth="1"/>
    <col min="772" max="772" width="8.85546875" style="606"/>
    <col min="773" max="773" width="37.140625" style="606" bestFit="1" customWidth="1"/>
    <col min="774" max="1021" width="8.85546875" style="606"/>
    <col min="1022" max="1022" width="9.140625" style="606" bestFit="1" customWidth="1"/>
    <col min="1023" max="1023" width="47.42578125" style="606" bestFit="1" customWidth="1"/>
    <col min="1024" max="1024" width="14" style="606" bestFit="1" customWidth="1"/>
    <col min="1025" max="1025" width="2.7109375" style="606" customWidth="1"/>
    <col min="1026" max="1027" width="0" style="606" hidden="1" customWidth="1"/>
    <col min="1028" max="1028" width="8.85546875" style="606"/>
    <col min="1029" max="1029" width="37.140625" style="606" bestFit="1" customWidth="1"/>
    <col min="1030" max="1277" width="8.85546875" style="606"/>
    <col min="1278" max="1278" width="9.140625" style="606" bestFit="1" customWidth="1"/>
    <col min="1279" max="1279" width="47.42578125" style="606" bestFit="1" customWidth="1"/>
    <col min="1280" max="1280" width="14" style="606" bestFit="1" customWidth="1"/>
    <col min="1281" max="1281" width="2.7109375" style="606" customWidth="1"/>
    <col min="1282" max="1283" width="0" style="606" hidden="1" customWidth="1"/>
    <col min="1284" max="1284" width="8.85546875" style="606"/>
    <col min="1285" max="1285" width="37.140625" style="606" bestFit="1" customWidth="1"/>
    <col min="1286" max="1533" width="8.85546875" style="606"/>
    <col min="1534" max="1534" width="9.140625" style="606" bestFit="1" customWidth="1"/>
    <col min="1535" max="1535" width="47.42578125" style="606" bestFit="1" customWidth="1"/>
    <col min="1536" max="1536" width="14" style="606" bestFit="1" customWidth="1"/>
    <col min="1537" max="1537" width="2.7109375" style="606" customWidth="1"/>
    <col min="1538" max="1539" width="0" style="606" hidden="1" customWidth="1"/>
    <col min="1540" max="1540" width="8.85546875" style="606"/>
    <col min="1541" max="1541" width="37.140625" style="606" bestFit="1" customWidth="1"/>
    <col min="1542" max="1789" width="8.85546875" style="606"/>
    <col min="1790" max="1790" width="9.140625" style="606" bestFit="1" customWidth="1"/>
    <col min="1791" max="1791" width="47.42578125" style="606" bestFit="1" customWidth="1"/>
    <col min="1792" max="1792" width="14" style="606" bestFit="1" customWidth="1"/>
    <col min="1793" max="1793" width="2.7109375" style="606" customWidth="1"/>
    <col min="1794" max="1795" width="0" style="606" hidden="1" customWidth="1"/>
    <col min="1796" max="1796" width="8.85546875" style="606"/>
    <col min="1797" max="1797" width="37.140625" style="606" bestFit="1" customWidth="1"/>
    <col min="1798" max="2045" width="8.85546875" style="606"/>
    <col min="2046" max="2046" width="9.140625" style="606" bestFit="1" customWidth="1"/>
    <col min="2047" max="2047" width="47.42578125" style="606" bestFit="1" customWidth="1"/>
    <col min="2048" max="2048" width="14" style="606" bestFit="1" customWidth="1"/>
    <col min="2049" max="2049" width="2.7109375" style="606" customWidth="1"/>
    <col min="2050" max="2051" width="0" style="606" hidden="1" customWidth="1"/>
    <col min="2052" max="2052" width="8.85546875" style="606"/>
    <col min="2053" max="2053" width="37.140625" style="606" bestFit="1" customWidth="1"/>
    <col min="2054" max="2301" width="8.85546875" style="606"/>
    <col min="2302" max="2302" width="9.140625" style="606" bestFit="1" customWidth="1"/>
    <col min="2303" max="2303" width="47.42578125" style="606" bestFit="1" customWidth="1"/>
    <col min="2304" max="2304" width="14" style="606" bestFit="1" customWidth="1"/>
    <col min="2305" max="2305" width="2.7109375" style="606" customWidth="1"/>
    <col min="2306" max="2307" width="0" style="606" hidden="1" customWidth="1"/>
    <col min="2308" max="2308" width="8.85546875" style="606"/>
    <col min="2309" max="2309" width="37.140625" style="606" bestFit="1" customWidth="1"/>
    <col min="2310" max="2557" width="8.85546875" style="606"/>
    <col min="2558" max="2558" width="9.140625" style="606" bestFit="1" customWidth="1"/>
    <col min="2559" max="2559" width="47.42578125" style="606" bestFit="1" customWidth="1"/>
    <col min="2560" max="2560" width="14" style="606" bestFit="1" customWidth="1"/>
    <col min="2561" max="2561" width="2.7109375" style="606" customWidth="1"/>
    <col min="2562" max="2563" width="0" style="606" hidden="1" customWidth="1"/>
    <col min="2564" max="2564" width="8.85546875" style="606"/>
    <col min="2565" max="2565" width="37.140625" style="606" bestFit="1" customWidth="1"/>
    <col min="2566" max="2813" width="8.85546875" style="606"/>
    <col min="2814" max="2814" width="9.140625" style="606" bestFit="1" customWidth="1"/>
    <col min="2815" max="2815" width="47.42578125" style="606" bestFit="1" customWidth="1"/>
    <col min="2816" max="2816" width="14" style="606" bestFit="1" customWidth="1"/>
    <col min="2817" max="2817" width="2.7109375" style="606" customWidth="1"/>
    <col min="2818" max="2819" width="0" style="606" hidden="1" customWidth="1"/>
    <col min="2820" max="2820" width="8.85546875" style="606"/>
    <col min="2821" max="2821" width="37.140625" style="606" bestFit="1" customWidth="1"/>
    <col min="2822" max="3069" width="8.85546875" style="606"/>
    <col min="3070" max="3070" width="9.140625" style="606" bestFit="1" customWidth="1"/>
    <col min="3071" max="3071" width="47.42578125" style="606" bestFit="1" customWidth="1"/>
    <col min="3072" max="3072" width="14" style="606" bestFit="1" customWidth="1"/>
    <col min="3073" max="3073" width="2.7109375" style="606" customWidth="1"/>
    <col min="3074" max="3075" width="0" style="606" hidden="1" customWidth="1"/>
    <col min="3076" max="3076" width="8.85546875" style="606"/>
    <col min="3077" max="3077" width="37.140625" style="606" bestFit="1" customWidth="1"/>
    <col min="3078" max="3325" width="8.85546875" style="606"/>
    <col min="3326" max="3326" width="9.140625" style="606" bestFit="1" customWidth="1"/>
    <col min="3327" max="3327" width="47.42578125" style="606" bestFit="1" customWidth="1"/>
    <col min="3328" max="3328" width="14" style="606" bestFit="1" customWidth="1"/>
    <col min="3329" max="3329" width="2.7109375" style="606" customWidth="1"/>
    <col min="3330" max="3331" width="0" style="606" hidden="1" customWidth="1"/>
    <col min="3332" max="3332" width="8.85546875" style="606"/>
    <col min="3333" max="3333" width="37.140625" style="606" bestFit="1" customWidth="1"/>
    <col min="3334" max="3581" width="8.85546875" style="606"/>
    <col min="3582" max="3582" width="9.140625" style="606" bestFit="1" customWidth="1"/>
    <col min="3583" max="3583" width="47.42578125" style="606" bestFit="1" customWidth="1"/>
    <col min="3584" max="3584" width="14" style="606" bestFit="1" customWidth="1"/>
    <col min="3585" max="3585" width="2.7109375" style="606" customWidth="1"/>
    <col min="3586" max="3587" width="0" style="606" hidden="1" customWidth="1"/>
    <col min="3588" max="3588" width="8.85546875" style="606"/>
    <col min="3589" max="3589" width="37.140625" style="606" bestFit="1" customWidth="1"/>
    <col min="3590" max="3837" width="8.85546875" style="606"/>
    <col min="3838" max="3838" width="9.140625" style="606" bestFit="1" customWidth="1"/>
    <col min="3839" max="3839" width="47.42578125" style="606" bestFit="1" customWidth="1"/>
    <col min="3840" max="3840" width="14" style="606" bestFit="1" customWidth="1"/>
    <col min="3841" max="3841" width="2.7109375" style="606" customWidth="1"/>
    <col min="3842" max="3843" width="0" style="606" hidden="1" customWidth="1"/>
    <col min="3844" max="3844" width="8.85546875" style="606"/>
    <col min="3845" max="3845" width="37.140625" style="606" bestFit="1" customWidth="1"/>
    <col min="3846" max="4093" width="8.85546875" style="606"/>
    <col min="4094" max="4094" width="9.140625" style="606" bestFit="1" customWidth="1"/>
    <col min="4095" max="4095" width="47.42578125" style="606" bestFit="1" customWidth="1"/>
    <col min="4096" max="4096" width="14" style="606" bestFit="1" customWidth="1"/>
    <col min="4097" max="4097" width="2.7109375" style="606" customWidth="1"/>
    <col min="4098" max="4099" width="0" style="606" hidden="1" customWidth="1"/>
    <col min="4100" max="4100" width="8.85546875" style="606"/>
    <col min="4101" max="4101" width="37.140625" style="606" bestFit="1" customWidth="1"/>
    <col min="4102" max="4349" width="8.85546875" style="606"/>
    <col min="4350" max="4350" width="9.140625" style="606" bestFit="1" customWidth="1"/>
    <col min="4351" max="4351" width="47.42578125" style="606" bestFit="1" customWidth="1"/>
    <col min="4352" max="4352" width="14" style="606" bestFit="1" customWidth="1"/>
    <col min="4353" max="4353" width="2.7109375" style="606" customWidth="1"/>
    <col min="4354" max="4355" width="0" style="606" hidden="1" customWidth="1"/>
    <col min="4356" max="4356" width="8.85546875" style="606"/>
    <col min="4357" max="4357" width="37.140625" style="606" bestFit="1" customWidth="1"/>
    <col min="4358" max="4605" width="8.85546875" style="606"/>
    <col min="4606" max="4606" width="9.140625" style="606" bestFit="1" customWidth="1"/>
    <col min="4607" max="4607" width="47.42578125" style="606" bestFit="1" customWidth="1"/>
    <col min="4608" max="4608" width="14" style="606" bestFit="1" customWidth="1"/>
    <col min="4609" max="4609" width="2.7109375" style="606" customWidth="1"/>
    <col min="4610" max="4611" width="0" style="606" hidden="1" customWidth="1"/>
    <col min="4612" max="4612" width="8.85546875" style="606"/>
    <col min="4613" max="4613" width="37.140625" style="606" bestFit="1" customWidth="1"/>
    <col min="4614" max="4861" width="8.85546875" style="606"/>
    <col min="4862" max="4862" width="9.140625" style="606" bestFit="1" customWidth="1"/>
    <col min="4863" max="4863" width="47.42578125" style="606" bestFit="1" customWidth="1"/>
    <col min="4864" max="4864" width="14" style="606" bestFit="1" customWidth="1"/>
    <col min="4865" max="4865" width="2.7109375" style="606" customWidth="1"/>
    <col min="4866" max="4867" width="0" style="606" hidden="1" customWidth="1"/>
    <col min="4868" max="4868" width="8.85546875" style="606"/>
    <col min="4869" max="4869" width="37.140625" style="606" bestFit="1" customWidth="1"/>
    <col min="4870" max="5117" width="8.85546875" style="606"/>
    <col min="5118" max="5118" width="9.140625" style="606" bestFit="1" customWidth="1"/>
    <col min="5119" max="5119" width="47.42578125" style="606" bestFit="1" customWidth="1"/>
    <col min="5120" max="5120" width="14" style="606" bestFit="1" customWidth="1"/>
    <col min="5121" max="5121" width="2.7109375" style="606" customWidth="1"/>
    <col min="5122" max="5123" width="0" style="606" hidden="1" customWidth="1"/>
    <col min="5124" max="5124" width="8.85546875" style="606"/>
    <col min="5125" max="5125" width="37.140625" style="606" bestFit="1" customWidth="1"/>
    <col min="5126" max="5373" width="8.85546875" style="606"/>
    <col min="5374" max="5374" width="9.140625" style="606" bestFit="1" customWidth="1"/>
    <col min="5375" max="5375" width="47.42578125" style="606" bestFit="1" customWidth="1"/>
    <col min="5376" max="5376" width="14" style="606" bestFit="1" customWidth="1"/>
    <col min="5377" max="5377" width="2.7109375" style="606" customWidth="1"/>
    <col min="5378" max="5379" width="0" style="606" hidden="1" customWidth="1"/>
    <col min="5380" max="5380" width="8.85546875" style="606"/>
    <col min="5381" max="5381" width="37.140625" style="606" bestFit="1" customWidth="1"/>
    <col min="5382" max="5629" width="8.85546875" style="606"/>
    <col min="5630" max="5630" width="9.140625" style="606" bestFit="1" customWidth="1"/>
    <col min="5631" max="5631" width="47.42578125" style="606" bestFit="1" customWidth="1"/>
    <col min="5632" max="5632" width="14" style="606" bestFit="1" customWidth="1"/>
    <col min="5633" max="5633" width="2.7109375" style="606" customWidth="1"/>
    <col min="5634" max="5635" width="0" style="606" hidden="1" customWidth="1"/>
    <col min="5636" max="5636" width="8.85546875" style="606"/>
    <col min="5637" max="5637" width="37.140625" style="606" bestFit="1" customWidth="1"/>
    <col min="5638" max="5885" width="8.85546875" style="606"/>
    <col min="5886" max="5886" width="9.140625" style="606" bestFit="1" customWidth="1"/>
    <col min="5887" max="5887" width="47.42578125" style="606" bestFit="1" customWidth="1"/>
    <col min="5888" max="5888" width="14" style="606" bestFit="1" customWidth="1"/>
    <col min="5889" max="5889" width="2.7109375" style="606" customWidth="1"/>
    <col min="5890" max="5891" width="0" style="606" hidden="1" customWidth="1"/>
    <col min="5892" max="5892" width="8.85546875" style="606"/>
    <col min="5893" max="5893" width="37.140625" style="606" bestFit="1" customWidth="1"/>
    <col min="5894" max="6141" width="8.85546875" style="606"/>
    <col min="6142" max="6142" width="9.140625" style="606" bestFit="1" customWidth="1"/>
    <col min="6143" max="6143" width="47.42578125" style="606" bestFit="1" customWidth="1"/>
    <col min="6144" max="6144" width="14" style="606" bestFit="1" customWidth="1"/>
    <col min="6145" max="6145" width="2.7109375" style="606" customWidth="1"/>
    <col min="6146" max="6147" width="0" style="606" hidden="1" customWidth="1"/>
    <col min="6148" max="6148" width="8.85546875" style="606"/>
    <col min="6149" max="6149" width="37.140625" style="606" bestFit="1" customWidth="1"/>
    <col min="6150" max="6397" width="8.85546875" style="606"/>
    <col min="6398" max="6398" width="9.140625" style="606" bestFit="1" customWidth="1"/>
    <col min="6399" max="6399" width="47.42578125" style="606" bestFit="1" customWidth="1"/>
    <col min="6400" max="6400" width="14" style="606" bestFit="1" customWidth="1"/>
    <col min="6401" max="6401" width="2.7109375" style="606" customWidth="1"/>
    <col min="6402" max="6403" width="0" style="606" hidden="1" customWidth="1"/>
    <col min="6404" max="6404" width="8.85546875" style="606"/>
    <col min="6405" max="6405" width="37.140625" style="606" bestFit="1" customWidth="1"/>
    <col min="6406" max="6653" width="8.85546875" style="606"/>
    <col min="6654" max="6654" width="9.140625" style="606" bestFit="1" customWidth="1"/>
    <col min="6655" max="6655" width="47.42578125" style="606" bestFit="1" customWidth="1"/>
    <col min="6656" max="6656" width="14" style="606" bestFit="1" customWidth="1"/>
    <col min="6657" max="6657" width="2.7109375" style="606" customWidth="1"/>
    <col min="6658" max="6659" width="0" style="606" hidden="1" customWidth="1"/>
    <col min="6660" max="6660" width="8.85546875" style="606"/>
    <col min="6661" max="6661" width="37.140625" style="606" bestFit="1" customWidth="1"/>
    <col min="6662" max="6909" width="8.85546875" style="606"/>
    <col min="6910" max="6910" width="9.140625" style="606" bestFit="1" customWidth="1"/>
    <col min="6911" max="6911" width="47.42578125" style="606" bestFit="1" customWidth="1"/>
    <col min="6912" max="6912" width="14" style="606" bestFit="1" customWidth="1"/>
    <col min="6913" max="6913" width="2.7109375" style="606" customWidth="1"/>
    <col min="6914" max="6915" width="0" style="606" hidden="1" customWidth="1"/>
    <col min="6916" max="6916" width="8.85546875" style="606"/>
    <col min="6917" max="6917" width="37.140625" style="606" bestFit="1" customWidth="1"/>
    <col min="6918" max="7165" width="8.85546875" style="606"/>
    <col min="7166" max="7166" width="9.140625" style="606" bestFit="1" customWidth="1"/>
    <col min="7167" max="7167" width="47.42578125" style="606" bestFit="1" customWidth="1"/>
    <col min="7168" max="7168" width="14" style="606" bestFit="1" customWidth="1"/>
    <col min="7169" max="7169" width="2.7109375" style="606" customWidth="1"/>
    <col min="7170" max="7171" width="0" style="606" hidden="1" customWidth="1"/>
    <col min="7172" max="7172" width="8.85546875" style="606"/>
    <col min="7173" max="7173" width="37.140625" style="606" bestFit="1" customWidth="1"/>
    <col min="7174" max="7421" width="8.85546875" style="606"/>
    <col min="7422" max="7422" width="9.140625" style="606" bestFit="1" customWidth="1"/>
    <col min="7423" max="7423" width="47.42578125" style="606" bestFit="1" customWidth="1"/>
    <col min="7424" max="7424" width="14" style="606" bestFit="1" customWidth="1"/>
    <col min="7425" max="7425" width="2.7109375" style="606" customWidth="1"/>
    <col min="7426" max="7427" width="0" style="606" hidden="1" customWidth="1"/>
    <col min="7428" max="7428" width="8.85546875" style="606"/>
    <col min="7429" max="7429" width="37.140625" style="606" bestFit="1" customWidth="1"/>
    <col min="7430" max="7677" width="8.85546875" style="606"/>
    <col min="7678" max="7678" width="9.140625" style="606" bestFit="1" customWidth="1"/>
    <col min="7679" max="7679" width="47.42578125" style="606" bestFit="1" customWidth="1"/>
    <col min="7680" max="7680" width="14" style="606" bestFit="1" customWidth="1"/>
    <col min="7681" max="7681" width="2.7109375" style="606" customWidth="1"/>
    <col min="7682" max="7683" width="0" style="606" hidden="1" customWidth="1"/>
    <col min="7684" max="7684" width="8.85546875" style="606"/>
    <col min="7685" max="7685" width="37.140625" style="606" bestFit="1" customWidth="1"/>
    <col min="7686" max="7933" width="8.85546875" style="606"/>
    <col min="7934" max="7934" width="9.140625" style="606" bestFit="1" customWidth="1"/>
    <col min="7935" max="7935" width="47.42578125" style="606" bestFit="1" customWidth="1"/>
    <col min="7936" max="7936" width="14" style="606" bestFit="1" customWidth="1"/>
    <col min="7937" max="7937" width="2.7109375" style="606" customWidth="1"/>
    <col min="7938" max="7939" width="0" style="606" hidden="1" customWidth="1"/>
    <col min="7940" max="7940" width="8.85546875" style="606"/>
    <col min="7941" max="7941" width="37.140625" style="606" bestFit="1" customWidth="1"/>
    <col min="7942" max="8189" width="8.85546875" style="606"/>
    <col min="8190" max="8190" width="9.140625" style="606" bestFit="1" customWidth="1"/>
    <col min="8191" max="8191" width="47.42578125" style="606" bestFit="1" customWidth="1"/>
    <col min="8192" max="8192" width="14" style="606" bestFit="1" customWidth="1"/>
    <col min="8193" max="8193" width="2.7109375" style="606" customWidth="1"/>
    <col min="8194" max="8195" width="0" style="606" hidden="1" customWidth="1"/>
    <col min="8196" max="8196" width="8.85546875" style="606"/>
    <col min="8197" max="8197" width="37.140625" style="606" bestFit="1" customWidth="1"/>
    <col min="8198" max="8445" width="8.85546875" style="606"/>
    <col min="8446" max="8446" width="9.140625" style="606" bestFit="1" customWidth="1"/>
    <col min="8447" max="8447" width="47.42578125" style="606" bestFit="1" customWidth="1"/>
    <col min="8448" max="8448" width="14" style="606" bestFit="1" customWidth="1"/>
    <col min="8449" max="8449" width="2.7109375" style="606" customWidth="1"/>
    <col min="8450" max="8451" width="0" style="606" hidden="1" customWidth="1"/>
    <col min="8452" max="8452" width="8.85546875" style="606"/>
    <col min="8453" max="8453" width="37.140625" style="606" bestFit="1" customWidth="1"/>
    <col min="8454" max="8701" width="8.85546875" style="606"/>
    <col min="8702" max="8702" width="9.140625" style="606" bestFit="1" customWidth="1"/>
    <col min="8703" max="8703" width="47.42578125" style="606" bestFit="1" customWidth="1"/>
    <col min="8704" max="8704" width="14" style="606" bestFit="1" customWidth="1"/>
    <col min="8705" max="8705" width="2.7109375" style="606" customWidth="1"/>
    <col min="8706" max="8707" width="0" style="606" hidden="1" customWidth="1"/>
    <col min="8708" max="8708" width="8.85546875" style="606"/>
    <col min="8709" max="8709" width="37.140625" style="606" bestFit="1" customWidth="1"/>
    <col min="8710" max="8957" width="8.85546875" style="606"/>
    <col min="8958" max="8958" width="9.140625" style="606" bestFit="1" customWidth="1"/>
    <col min="8959" max="8959" width="47.42578125" style="606" bestFit="1" customWidth="1"/>
    <col min="8960" max="8960" width="14" style="606" bestFit="1" customWidth="1"/>
    <col min="8961" max="8961" width="2.7109375" style="606" customWidth="1"/>
    <col min="8962" max="8963" width="0" style="606" hidden="1" customWidth="1"/>
    <col min="8964" max="8964" width="8.85546875" style="606"/>
    <col min="8965" max="8965" width="37.140625" style="606" bestFit="1" customWidth="1"/>
    <col min="8966" max="9213" width="8.85546875" style="606"/>
    <col min="9214" max="9214" width="9.140625" style="606" bestFit="1" customWidth="1"/>
    <col min="9215" max="9215" width="47.42578125" style="606" bestFit="1" customWidth="1"/>
    <col min="9216" max="9216" width="14" style="606" bestFit="1" customWidth="1"/>
    <col min="9217" max="9217" width="2.7109375" style="606" customWidth="1"/>
    <col min="9218" max="9219" width="0" style="606" hidden="1" customWidth="1"/>
    <col min="9220" max="9220" width="8.85546875" style="606"/>
    <col min="9221" max="9221" width="37.140625" style="606" bestFit="1" customWidth="1"/>
    <col min="9222" max="9469" width="8.85546875" style="606"/>
    <col min="9470" max="9470" width="9.140625" style="606" bestFit="1" customWidth="1"/>
    <col min="9471" max="9471" width="47.42578125" style="606" bestFit="1" customWidth="1"/>
    <col min="9472" max="9472" width="14" style="606" bestFit="1" customWidth="1"/>
    <col min="9473" max="9473" width="2.7109375" style="606" customWidth="1"/>
    <col min="9474" max="9475" width="0" style="606" hidden="1" customWidth="1"/>
    <col min="9476" max="9476" width="8.85546875" style="606"/>
    <col min="9477" max="9477" width="37.140625" style="606" bestFit="1" customWidth="1"/>
    <col min="9478" max="9725" width="8.85546875" style="606"/>
    <col min="9726" max="9726" width="9.140625" style="606" bestFit="1" customWidth="1"/>
    <col min="9727" max="9727" width="47.42578125" style="606" bestFit="1" customWidth="1"/>
    <col min="9728" max="9728" width="14" style="606" bestFit="1" customWidth="1"/>
    <col min="9729" max="9729" width="2.7109375" style="606" customWidth="1"/>
    <col min="9730" max="9731" width="0" style="606" hidden="1" customWidth="1"/>
    <col min="9732" max="9732" width="8.85546875" style="606"/>
    <col min="9733" max="9733" width="37.140625" style="606" bestFit="1" customWidth="1"/>
    <col min="9734" max="9981" width="8.85546875" style="606"/>
    <col min="9982" max="9982" width="9.140625" style="606" bestFit="1" customWidth="1"/>
    <col min="9983" max="9983" width="47.42578125" style="606" bestFit="1" customWidth="1"/>
    <col min="9984" max="9984" width="14" style="606" bestFit="1" customWidth="1"/>
    <col min="9985" max="9985" width="2.7109375" style="606" customWidth="1"/>
    <col min="9986" max="9987" width="0" style="606" hidden="1" customWidth="1"/>
    <col min="9988" max="9988" width="8.85546875" style="606"/>
    <col min="9989" max="9989" width="37.140625" style="606" bestFit="1" customWidth="1"/>
    <col min="9990" max="10237" width="8.85546875" style="606"/>
    <col min="10238" max="10238" width="9.140625" style="606" bestFit="1" customWidth="1"/>
    <col min="10239" max="10239" width="47.42578125" style="606" bestFit="1" customWidth="1"/>
    <col min="10240" max="10240" width="14" style="606" bestFit="1" customWidth="1"/>
    <col min="10241" max="10241" width="2.7109375" style="606" customWidth="1"/>
    <col min="10242" max="10243" width="0" style="606" hidden="1" customWidth="1"/>
    <col min="10244" max="10244" width="8.85546875" style="606"/>
    <col min="10245" max="10245" width="37.140625" style="606" bestFit="1" customWidth="1"/>
    <col min="10246" max="10493" width="8.85546875" style="606"/>
    <col min="10494" max="10494" width="9.140625" style="606" bestFit="1" customWidth="1"/>
    <col min="10495" max="10495" width="47.42578125" style="606" bestFit="1" customWidth="1"/>
    <col min="10496" max="10496" width="14" style="606" bestFit="1" customWidth="1"/>
    <col min="10497" max="10497" width="2.7109375" style="606" customWidth="1"/>
    <col min="10498" max="10499" width="0" style="606" hidden="1" customWidth="1"/>
    <col min="10500" max="10500" width="8.85546875" style="606"/>
    <col min="10501" max="10501" width="37.140625" style="606" bestFit="1" customWidth="1"/>
    <col min="10502" max="10749" width="8.85546875" style="606"/>
    <col min="10750" max="10750" width="9.140625" style="606" bestFit="1" customWidth="1"/>
    <col min="10751" max="10751" width="47.42578125" style="606" bestFit="1" customWidth="1"/>
    <col min="10752" max="10752" width="14" style="606" bestFit="1" customWidth="1"/>
    <col min="10753" max="10753" width="2.7109375" style="606" customWidth="1"/>
    <col min="10754" max="10755" width="0" style="606" hidden="1" customWidth="1"/>
    <col min="10756" max="10756" width="8.85546875" style="606"/>
    <col min="10757" max="10757" width="37.140625" style="606" bestFit="1" customWidth="1"/>
    <col min="10758" max="11005" width="8.85546875" style="606"/>
    <col min="11006" max="11006" width="9.140625" style="606" bestFit="1" customWidth="1"/>
    <col min="11007" max="11007" width="47.42578125" style="606" bestFit="1" customWidth="1"/>
    <col min="11008" max="11008" width="14" style="606" bestFit="1" customWidth="1"/>
    <col min="11009" max="11009" width="2.7109375" style="606" customWidth="1"/>
    <col min="11010" max="11011" width="0" style="606" hidden="1" customWidth="1"/>
    <col min="11012" max="11012" width="8.85546875" style="606"/>
    <col min="11013" max="11013" width="37.140625" style="606" bestFit="1" customWidth="1"/>
    <col min="11014" max="11261" width="8.85546875" style="606"/>
    <col min="11262" max="11262" width="9.140625" style="606" bestFit="1" customWidth="1"/>
    <col min="11263" max="11263" width="47.42578125" style="606" bestFit="1" customWidth="1"/>
    <col min="11264" max="11264" width="14" style="606" bestFit="1" customWidth="1"/>
    <col min="11265" max="11265" width="2.7109375" style="606" customWidth="1"/>
    <col min="11266" max="11267" width="0" style="606" hidden="1" customWidth="1"/>
    <col min="11268" max="11268" width="8.85546875" style="606"/>
    <col min="11269" max="11269" width="37.140625" style="606" bestFit="1" customWidth="1"/>
    <col min="11270" max="11517" width="8.85546875" style="606"/>
    <col min="11518" max="11518" width="9.140625" style="606" bestFit="1" customWidth="1"/>
    <col min="11519" max="11519" width="47.42578125" style="606" bestFit="1" customWidth="1"/>
    <col min="11520" max="11520" width="14" style="606" bestFit="1" customWidth="1"/>
    <col min="11521" max="11521" width="2.7109375" style="606" customWidth="1"/>
    <col min="11522" max="11523" width="0" style="606" hidden="1" customWidth="1"/>
    <col min="11524" max="11524" width="8.85546875" style="606"/>
    <col min="11525" max="11525" width="37.140625" style="606" bestFit="1" customWidth="1"/>
    <col min="11526" max="11773" width="8.85546875" style="606"/>
    <col min="11774" max="11774" width="9.140625" style="606" bestFit="1" customWidth="1"/>
    <col min="11775" max="11775" width="47.42578125" style="606" bestFit="1" customWidth="1"/>
    <col min="11776" max="11776" width="14" style="606" bestFit="1" customWidth="1"/>
    <col min="11777" max="11777" width="2.7109375" style="606" customWidth="1"/>
    <col min="11778" max="11779" width="0" style="606" hidden="1" customWidth="1"/>
    <col min="11780" max="11780" width="8.85546875" style="606"/>
    <col min="11781" max="11781" width="37.140625" style="606" bestFit="1" customWidth="1"/>
    <col min="11782" max="12029" width="8.85546875" style="606"/>
    <col min="12030" max="12030" width="9.140625" style="606" bestFit="1" customWidth="1"/>
    <col min="12031" max="12031" width="47.42578125" style="606" bestFit="1" customWidth="1"/>
    <col min="12032" max="12032" width="14" style="606" bestFit="1" customWidth="1"/>
    <col min="12033" max="12033" width="2.7109375" style="606" customWidth="1"/>
    <col min="12034" max="12035" width="0" style="606" hidden="1" customWidth="1"/>
    <col min="12036" max="12036" width="8.85546875" style="606"/>
    <col min="12037" max="12037" width="37.140625" style="606" bestFit="1" customWidth="1"/>
    <col min="12038" max="12285" width="8.85546875" style="606"/>
    <col min="12286" max="12286" width="9.140625" style="606" bestFit="1" customWidth="1"/>
    <col min="12287" max="12287" width="47.42578125" style="606" bestFit="1" customWidth="1"/>
    <col min="12288" max="12288" width="14" style="606" bestFit="1" customWidth="1"/>
    <col min="12289" max="12289" width="2.7109375" style="606" customWidth="1"/>
    <col min="12290" max="12291" width="0" style="606" hidden="1" customWidth="1"/>
    <col min="12292" max="12292" width="8.85546875" style="606"/>
    <col min="12293" max="12293" width="37.140625" style="606" bestFit="1" customWidth="1"/>
    <col min="12294" max="12541" width="8.85546875" style="606"/>
    <col min="12542" max="12542" width="9.140625" style="606" bestFit="1" customWidth="1"/>
    <col min="12543" max="12543" width="47.42578125" style="606" bestFit="1" customWidth="1"/>
    <col min="12544" max="12544" width="14" style="606" bestFit="1" customWidth="1"/>
    <col min="12545" max="12545" width="2.7109375" style="606" customWidth="1"/>
    <col min="12546" max="12547" width="0" style="606" hidden="1" customWidth="1"/>
    <col min="12548" max="12548" width="8.85546875" style="606"/>
    <col min="12549" max="12549" width="37.140625" style="606" bestFit="1" customWidth="1"/>
    <col min="12550" max="12797" width="8.85546875" style="606"/>
    <col min="12798" max="12798" width="9.140625" style="606" bestFit="1" customWidth="1"/>
    <col min="12799" max="12799" width="47.42578125" style="606" bestFit="1" customWidth="1"/>
    <col min="12800" max="12800" width="14" style="606" bestFit="1" customWidth="1"/>
    <col min="12801" max="12801" width="2.7109375" style="606" customWidth="1"/>
    <col min="12802" max="12803" width="0" style="606" hidden="1" customWidth="1"/>
    <col min="12804" max="12804" width="8.85546875" style="606"/>
    <col min="12805" max="12805" width="37.140625" style="606" bestFit="1" customWidth="1"/>
    <col min="12806" max="13053" width="8.85546875" style="606"/>
    <col min="13054" max="13054" width="9.140625" style="606" bestFit="1" customWidth="1"/>
    <col min="13055" max="13055" width="47.42578125" style="606" bestFit="1" customWidth="1"/>
    <col min="13056" max="13056" width="14" style="606" bestFit="1" customWidth="1"/>
    <col min="13057" max="13057" width="2.7109375" style="606" customWidth="1"/>
    <col min="13058" max="13059" width="0" style="606" hidden="1" customWidth="1"/>
    <col min="13060" max="13060" width="8.85546875" style="606"/>
    <col min="13061" max="13061" width="37.140625" style="606" bestFit="1" customWidth="1"/>
    <col min="13062" max="13309" width="8.85546875" style="606"/>
    <col min="13310" max="13310" width="9.140625" style="606" bestFit="1" customWidth="1"/>
    <col min="13311" max="13311" width="47.42578125" style="606" bestFit="1" customWidth="1"/>
    <col min="13312" max="13312" width="14" style="606" bestFit="1" customWidth="1"/>
    <col min="13313" max="13313" width="2.7109375" style="606" customWidth="1"/>
    <col min="13314" max="13315" width="0" style="606" hidden="1" customWidth="1"/>
    <col min="13316" max="13316" width="8.85546875" style="606"/>
    <col min="13317" max="13317" width="37.140625" style="606" bestFit="1" customWidth="1"/>
    <col min="13318" max="13565" width="8.85546875" style="606"/>
    <col min="13566" max="13566" width="9.140625" style="606" bestFit="1" customWidth="1"/>
    <col min="13567" max="13567" width="47.42578125" style="606" bestFit="1" customWidth="1"/>
    <col min="13568" max="13568" width="14" style="606" bestFit="1" customWidth="1"/>
    <col min="13569" max="13569" width="2.7109375" style="606" customWidth="1"/>
    <col min="13570" max="13571" width="0" style="606" hidden="1" customWidth="1"/>
    <col min="13572" max="13572" width="8.85546875" style="606"/>
    <col min="13573" max="13573" width="37.140625" style="606" bestFit="1" customWidth="1"/>
    <col min="13574" max="13821" width="8.85546875" style="606"/>
    <col min="13822" max="13822" width="9.140625" style="606" bestFit="1" customWidth="1"/>
    <col min="13823" max="13823" width="47.42578125" style="606" bestFit="1" customWidth="1"/>
    <col min="13824" max="13824" width="14" style="606" bestFit="1" customWidth="1"/>
    <col min="13825" max="13825" width="2.7109375" style="606" customWidth="1"/>
    <col min="13826" max="13827" width="0" style="606" hidden="1" customWidth="1"/>
    <col min="13828" max="13828" width="8.85546875" style="606"/>
    <col min="13829" max="13829" width="37.140625" style="606" bestFit="1" customWidth="1"/>
    <col min="13830" max="14077" width="8.85546875" style="606"/>
    <col min="14078" max="14078" width="9.140625" style="606" bestFit="1" customWidth="1"/>
    <col min="14079" max="14079" width="47.42578125" style="606" bestFit="1" customWidth="1"/>
    <col min="14080" max="14080" width="14" style="606" bestFit="1" customWidth="1"/>
    <col min="14081" max="14081" width="2.7109375" style="606" customWidth="1"/>
    <col min="14082" max="14083" width="0" style="606" hidden="1" customWidth="1"/>
    <col min="14084" max="14084" width="8.85546875" style="606"/>
    <col min="14085" max="14085" width="37.140625" style="606" bestFit="1" customWidth="1"/>
    <col min="14086" max="14333" width="8.85546875" style="606"/>
    <col min="14334" max="14334" width="9.140625" style="606" bestFit="1" customWidth="1"/>
    <col min="14335" max="14335" width="47.42578125" style="606" bestFit="1" customWidth="1"/>
    <col min="14336" max="14336" width="14" style="606" bestFit="1" customWidth="1"/>
    <col min="14337" max="14337" width="2.7109375" style="606" customWidth="1"/>
    <col min="14338" max="14339" width="0" style="606" hidden="1" customWidth="1"/>
    <col min="14340" max="14340" width="8.85546875" style="606"/>
    <col min="14341" max="14341" width="37.140625" style="606" bestFit="1" customWidth="1"/>
    <col min="14342" max="14589" width="8.85546875" style="606"/>
    <col min="14590" max="14590" width="9.140625" style="606" bestFit="1" customWidth="1"/>
    <col min="14591" max="14591" width="47.42578125" style="606" bestFit="1" customWidth="1"/>
    <col min="14592" max="14592" width="14" style="606" bestFit="1" customWidth="1"/>
    <col min="14593" max="14593" width="2.7109375" style="606" customWidth="1"/>
    <col min="14594" max="14595" width="0" style="606" hidden="1" customWidth="1"/>
    <col min="14596" max="14596" width="8.85546875" style="606"/>
    <col min="14597" max="14597" width="37.140625" style="606" bestFit="1" customWidth="1"/>
    <col min="14598" max="14845" width="8.85546875" style="606"/>
    <col min="14846" max="14846" width="9.140625" style="606" bestFit="1" customWidth="1"/>
    <col min="14847" max="14847" width="47.42578125" style="606" bestFit="1" customWidth="1"/>
    <col min="14848" max="14848" width="14" style="606" bestFit="1" customWidth="1"/>
    <col min="14849" max="14849" width="2.7109375" style="606" customWidth="1"/>
    <col min="14850" max="14851" width="0" style="606" hidden="1" customWidth="1"/>
    <col min="14852" max="14852" width="8.85546875" style="606"/>
    <col min="14853" max="14853" width="37.140625" style="606" bestFit="1" customWidth="1"/>
    <col min="14854" max="15101" width="8.85546875" style="606"/>
    <col min="15102" max="15102" width="9.140625" style="606" bestFit="1" customWidth="1"/>
    <col min="15103" max="15103" width="47.42578125" style="606" bestFit="1" customWidth="1"/>
    <col min="15104" max="15104" width="14" style="606" bestFit="1" customWidth="1"/>
    <col min="15105" max="15105" width="2.7109375" style="606" customWidth="1"/>
    <col min="15106" max="15107" width="0" style="606" hidden="1" customWidth="1"/>
    <col min="15108" max="15108" width="8.85546875" style="606"/>
    <col min="15109" max="15109" width="37.140625" style="606" bestFit="1" customWidth="1"/>
    <col min="15110" max="15357" width="8.85546875" style="606"/>
    <col min="15358" max="15358" width="9.140625" style="606" bestFit="1" customWidth="1"/>
    <col min="15359" max="15359" width="47.42578125" style="606" bestFit="1" customWidth="1"/>
    <col min="15360" max="15360" width="14" style="606" bestFit="1" customWidth="1"/>
    <col min="15361" max="15361" width="2.7109375" style="606" customWidth="1"/>
    <col min="15362" max="15363" width="0" style="606" hidden="1" customWidth="1"/>
    <col min="15364" max="15364" width="8.85546875" style="606"/>
    <col min="15365" max="15365" width="37.140625" style="606" bestFit="1" customWidth="1"/>
    <col min="15366" max="15613" width="8.85546875" style="606"/>
    <col min="15614" max="15614" width="9.140625" style="606" bestFit="1" customWidth="1"/>
    <col min="15615" max="15615" width="47.42578125" style="606" bestFit="1" customWidth="1"/>
    <col min="15616" max="15616" width="14" style="606" bestFit="1" customWidth="1"/>
    <col min="15617" max="15617" width="2.7109375" style="606" customWidth="1"/>
    <col min="15618" max="15619" width="0" style="606" hidden="1" customWidth="1"/>
    <col min="15620" max="15620" width="8.85546875" style="606"/>
    <col min="15621" max="15621" width="37.140625" style="606" bestFit="1" customWidth="1"/>
    <col min="15622" max="15869" width="8.85546875" style="606"/>
    <col min="15870" max="15870" width="9.140625" style="606" bestFit="1" customWidth="1"/>
    <col min="15871" max="15871" width="47.42578125" style="606" bestFit="1" customWidth="1"/>
    <col min="15872" max="15872" width="14" style="606" bestFit="1" customWidth="1"/>
    <col min="15873" max="15873" width="2.7109375" style="606" customWidth="1"/>
    <col min="15874" max="15875" width="0" style="606" hidden="1" customWidth="1"/>
    <col min="15876" max="15876" width="8.85546875" style="606"/>
    <col min="15877" max="15877" width="37.140625" style="606" bestFit="1" customWidth="1"/>
    <col min="15878" max="16125" width="8.85546875" style="606"/>
    <col min="16126" max="16126" width="9.140625" style="606" bestFit="1" customWidth="1"/>
    <col min="16127" max="16127" width="47.42578125" style="606" bestFit="1" customWidth="1"/>
    <col min="16128" max="16128" width="14" style="606" bestFit="1" customWidth="1"/>
    <col min="16129" max="16129" width="2.7109375" style="606" customWidth="1"/>
    <col min="16130" max="16131" width="0" style="606" hidden="1" customWidth="1"/>
    <col min="16132" max="16132" width="8.85546875" style="606"/>
    <col min="16133" max="16133" width="37.140625" style="606" bestFit="1" customWidth="1"/>
    <col min="16134" max="16384" width="8.85546875" style="606"/>
  </cols>
  <sheetData>
    <row r="1" spans="1:5" s="736" customFormat="1" ht="60" customHeight="1" x14ac:dyDescent="0.2">
      <c r="B1" s="714"/>
      <c r="C1" s="755" t="s">
        <v>577</v>
      </c>
      <c r="D1" s="714"/>
      <c r="E1" s="737"/>
    </row>
    <row r="3" spans="1:5" x14ac:dyDescent="0.2">
      <c r="E3" s="607" t="s">
        <v>24</v>
      </c>
    </row>
    <row r="4" spans="1:5" x14ac:dyDescent="0.2">
      <c r="C4" s="608" t="s">
        <v>29</v>
      </c>
      <c r="D4" s="609"/>
      <c r="E4" s="610" t="s">
        <v>554</v>
      </c>
    </row>
    <row r="5" spans="1:5" x14ac:dyDescent="0.2">
      <c r="C5" s="611" t="s">
        <v>61</v>
      </c>
      <c r="E5" s="612" t="s">
        <v>113</v>
      </c>
    </row>
    <row r="6" spans="1:5" ht="4.5" customHeight="1" x14ac:dyDescent="0.2">
      <c r="A6" s="856" t="s">
        <v>572</v>
      </c>
    </row>
    <row r="7" spans="1:5" x14ac:dyDescent="0.2">
      <c r="A7" s="857"/>
      <c r="C7" s="611" t="s">
        <v>560</v>
      </c>
      <c r="E7" s="613" t="s">
        <v>117</v>
      </c>
    </row>
    <row r="8" spans="1:5" x14ac:dyDescent="0.2">
      <c r="A8" s="857"/>
      <c r="C8" s="604" t="s">
        <v>59</v>
      </c>
      <c r="E8" s="614" t="s">
        <v>467</v>
      </c>
    </row>
    <row r="9" spans="1:5" x14ac:dyDescent="0.2">
      <c r="A9" s="857"/>
      <c r="C9" s="604" t="s">
        <v>33</v>
      </c>
      <c r="E9" s="614" t="s">
        <v>121</v>
      </c>
    </row>
    <row r="10" spans="1:5" x14ac:dyDescent="0.2">
      <c r="A10" s="857"/>
      <c r="C10" s="604" t="s">
        <v>32</v>
      </c>
      <c r="E10" s="614" t="s">
        <v>47</v>
      </c>
    </row>
    <row r="11" spans="1:5" x14ac:dyDescent="0.2">
      <c r="A11" s="857"/>
      <c r="C11" s="604" t="s">
        <v>60</v>
      </c>
      <c r="E11" s="614" t="s">
        <v>122</v>
      </c>
    </row>
    <row r="12" spans="1:5" x14ac:dyDescent="0.2">
      <c r="A12" s="857"/>
      <c r="C12" s="604" t="s">
        <v>23</v>
      </c>
      <c r="E12" s="614" t="s">
        <v>116</v>
      </c>
    </row>
    <row r="13" spans="1:5" x14ac:dyDescent="0.2">
      <c r="A13" s="857"/>
      <c r="C13" s="604" t="s">
        <v>34</v>
      </c>
      <c r="E13" s="614" t="s">
        <v>468</v>
      </c>
    </row>
    <row r="14" spans="1:5" x14ac:dyDescent="0.2">
      <c r="A14" s="857"/>
      <c r="C14" s="604" t="s">
        <v>35</v>
      </c>
      <c r="E14" s="614" t="s">
        <v>123</v>
      </c>
    </row>
    <row r="15" spans="1:5" x14ac:dyDescent="0.2">
      <c r="A15" s="857"/>
      <c r="C15" s="604" t="s">
        <v>36</v>
      </c>
      <c r="E15" s="614" t="s">
        <v>469</v>
      </c>
    </row>
    <row r="16" spans="1:5" x14ac:dyDescent="0.2">
      <c r="A16" s="857"/>
      <c r="C16" s="604" t="s">
        <v>37</v>
      </c>
      <c r="E16" s="614" t="s">
        <v>124</v>
      </c>
    </row>
    <row r="17" spans="1:5" x14ac:dyDescent="0.2">
      <c r="A17" s="857"/>
      <c r="C17" s="611" t="s">
        <v>118</v>
      </c>
      <c r="E17" s="613" t="s">
        <v>466</v>
      </c>
    </row>
    <row r="18" spans="1:5" x14ac:dyDescent="0.2">
      <c r="A18" s="857"/>
      <c r="C18" s="604" t="s">
        <v>51</v>
      </c>
      <c r="E18" s="614" t="s">
        <v>84</v>
      </c>
    </row>
    <row r="19" spans="1:5" s="605" customFormat="1" x14ac:dyDescent="0.2">
      <c r="A19" s="857"/>
      <c r="B19" s="79"/>
      <c r="C19" s="608" t="s">
        <v>52</v>
      </c>
      <c r="D19" s="609"/>
      <c r="E19" s="614" t="s">
        <v>193</v>
      </c>
    </row>
    <row r="20" spans="1:5" s="605" customFormat="1" x14ac:dyDescent="0.2">
      <c r="A20" s="857"/>
      <c r="B20" s="79"/>
      <c r="C20" s="611" t="s">
        <v>119</v>
      </c>
      <c r="D20" s="79"/>
      <c r="E20" s="615" t="s">
        <v>114</v>
      </c>
    </row>
    <row r="21" spans="1:5" ht="4.5" customHeight="1" x14ac:dyDescent="0.2"/>
    <row r="22" spans="1:5" s="605" customFormat="1" x14ac:dyDescent="0.2">
      <c r="A22" s="737"/>
      <c r="B22" s="79"/>
      <c r="C22" s="611" t="s">
        <v>120</v>
      </c>
      <c r="D22" s="79"/>
      <c r="E22" s="616" t="s">
        <v>115</v>
      </c>
    </row>
    <row r="23" spans="1:5" s="605" customFormat="1" x14ac:dyDescent="0.2">
      <c r="A23" s="737"/>
      <c r="B23" s="79"/>
      <c r="C23" s="604"/>
      <c r="D23" s="79"/>
      <c r="E23" s="607"/>
    </row>
  </sheetData>
  <sheetProtection algorithmName="SHA-512" hashValue="5LP6AUp/aQRQJ48mIFNl5uPD5QdBtRuWqBdh9fz/lx5pawUwFLJvC+ORVWZNroRAntC5pEZjOXNsX9UswEvgNg==" saltValue="wr6PJmDqSy5xpPl1Yf48wg=="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97"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4"/>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outlineLevelCol="1" x14ac:dyDescent="0.2"/>
  <cols>
    <col min="1" max="1" width="11.42578125" style="710" customWidth="1"/>
    <col min="2" max="2" width="2.140625" style="9" customWidth="1"/>
    <col min="3" max="3" width="12.28515625" style="9" customWidth="1" outlineLevel="1"/>
    <col min="4" max="4" width="8.85546875" style="9" outlineLevel="1"/>
    <col min="5" max="5" width="41.140625" style="9" bestFit="1" customWidth="1"/>
    <col min="6" max="9" width="13.5703125" style="516" bestFit="1" customWidth="1"/>
    <col min="10" max="13" width="12.5703125" style="516" bestFit="1" customWidth="1"/>
    <col min="14" max="16384" width="8.85546875" style="9"/>
  </cols>
  <sheetData>
    <row r="1" spans="1:13" s="710" customFormat="1" ht="60" customHeight="1" x14ac:dyDescent="0.2">
      <c r="C1" s="755" t="s">
        <v>577</v>
      </c>
      <c r="F1" s="732"/>
      <c r="G1" s="732"/>
      <c r="H1" s="732"/>
      <c r="I1" s="732"/>
      <c r="J1" s="732"/>
      <c r="K1" s="732"/>
      <c r="L1" s="732"/>
      <c r="M1" s="732"/>
    </row>
    <row r="3" spans="1:13" x14ac:dyDescent="0.2">
      <c r="E3" s="594" t="s">
        <v>125</v>
      </c>
      <c r="F3" s="523">
        <v>0</v>
      </c>
      <c r="G3" s="523">
        <v>1</v>
      </c>
      <c r="H3" s="523">
        <v>2</v>
      </c>
      <c r="I3" s="523">
        <v>3</v>
      </c>
      <c r="J3" s="523">
        <v>4</v>
      </c>
      <c r="K3" s="523">
        <v>5</v>
      </c>
      <c r="L3" s="523">
        <v>6</v>
      </c>
      <c r="M3" s="523">
        <v>7</v>
      </c>
    </row>
    <row r="4" spans="1:13" ht="9" customHeight="1" x14ac:dyDescent="0.2">
      <c r="E4" s="11"/>
      <c r="F4" s="517"/>
      <c r="G4" s="517"/>
      <c r="H4" s="517"/>
      <c r="I4" s="517"/>
      <c r="J4" s="517"/>
      <c r="K4" s="517"/>
      <c r="L4" s="517"/>
      <c r="M4" s="517"/>
    </row>
    <row r="5" spans="1:13" x14ac:dyDescent="0.2">
      <c r="E5" s="547" t="s">
        <v>113</v>
      </c>
    </row>
    <row r="6" spans="1:13" s="595" customFormat="1" x14ac:dyDescent="0.2">
      <c r="A6" s="856" t="s">
        <v>572</v>
      </c>
      <c r="B6" s="595">
        <v>0</v>
      </c>
      <c r="C6" s="596">
        <v>2000000</v>
      </c>
      <c r="E6" s="595" t="s">
        <v>24</v>
      </c>
      <c r="F6" s="518"/>
      <c r="G6" s="518"/>
      <c r="H6" s="518"/>
      <c r="I6" s="518"/>
      <c r="J6" s="518">
        <f>J7*$C$6</f>
        <v>200000</v>
      </c>
      <c r="K6" s="518">
        <f t="shared" ref="K6:M6" si="0">K7*$C$6</f>
        <v>600000</v>
      </c>
      <c r="L6" s="518">
        <f t="shared" si="0"/>
        <v>600000</v>
      </c>
      <c r="M6" s="518">
        <f t="shared" si="0"/>
        <v>600000.00000000012</v>
      </c>
    </row>
    <row r="7" spans="1:13" s="520" customFormat="1" x14ac:dyDescent="0.2">
      <c r="A7" s="857"/>
      <c r="B7" s="597">
        <v>0</v>
      </c>
      <c r="C7" s="598"/>
      <c r="E7" s="599" t="s">
        <v>4</v>
      </c>
      <c r="F7" s="777"/>
      <c r="G7" s="777"/>
      <c r="H7" s="777"/>
      <c r="I7" s="777"/>
      <c r="J7" s="777">
        <v>0.1</v>
      </c>
      <c r="K7" s="777">
        <v>0.3</v>
      </c>
      <c r="L7" s="777">
        <v>0.3</v>
      </c>
      <c r="M7" s="777">
        <v>0.30000000000000004</v>
      </c>
    </row>
    <row r="8" spans="1:13" x14ac:dyDescent="0.2">
      <c r="A8" s="857"/>
      <c r="C8" s="600"/>
      <c r="E8" s="594" t="s">
        <v>126</v>
      </c>
      <c r="F8" s="601">
        <f>F6</f>
        <v>0</v>
      </c>
      <c r="G8" s="601">
        <f t="shared" ref="G8:M8" si="1">G6</f>
        <v>0</v>
      </c>
      <c r="H8" s="601">
        <f t="shared" si="1"/>
        <v>0</v>
      </c>
      <c r="I8" s="601">
        <f t="shared" si="1"/>
        <v>0</v>
      </c>
      <c r="J8" s="601">
        <f t="shared" si="1"/>
        <v>200000</v>
      </c>
      <c r="K8" s="601">
        <f t="shared" si="1"/>
        <v>600000</v>
      </c>
      <c r="L8" s="601">
        <f t="shared" si="1"/>
        <v>600000</v>
      </c>
      <c r="M8" s="601">
        <f t="shared" si="1"/>
        <v>600000.00000000012</v>
      </c>
    </row>
    <row r="9" spans="1:13" ht="9" customHeight="1" x14ac:dyDescent="0.2">
      <c r="A9" s="857"/>
      <c r="C9" s="600"/>
      <c r="E9" s="11"/>
      <c r="F9" s="517"/>
      <c r="G9" s="517"/>
      <c r="H9" s="517"/>
      <c r="I9" s="517"/>
      <c r="J9" s="517"/>
      <c r="K9" s="517"/>
      <c r="L9" s="517"/>
      <c r="M9" s="517"/>
    </row>
    <row r="10" spans="1:13" x14ac:dyDescent="0.2">
      <c r="A10" s="857"/>
      <c r="C10" s="600"/>
      <c r="E10" s="547" t="s">
        <v>114</v>
      </c>
    </row>
    <row r="11" spans="1:13" s="595" customFormat="1" x14ac:dyDescent="0.2">
      <c r="A11" s="857"/>
      <c r="B11" s="595">
        <v>0</v>
      </c>
      <c r="C11" s="596">
        <v>120000</v>
      </c>
      <c r="E11" s="9" t="s">
        <v>122</v>
      </c>
      <c r="F11" s="518">
        <f>F12*$C$11</f>
        <v>84000</v>
      </c>
      <c r="G11" s="518">
        <f>G12*$C$11</f>
        <v>36000.000000000007</v>
      </c>
      <c r="H11" s="518"/>
      <c r="I11" s="518"/>
      <c r="J11" s="518"/>
      <c r="K11" s="518"/>
      <c r="L11" s="518"/>
      <c r="M11" s="518"/>
    </row>
    <row r="12" spans="1:13" s="520" customFormat="1" x14ac:dyDescent="0.2">
      <c r="A12" s="857"/>
      <c r="B12" s="597">
        <v>0</v>
      </c>
      <c r="C12" s="598"/>
      <c r="E12" s="599" t="s">
        <v>4</v>
      </c>
      <c r="F12" s="777">
        <v>0.7</v>
      </c>
      <c r="G12" s="777">
        <v>0.30000000000000004</v>
      </c>
      <c r="H12" s="777"/>
      <c r="I12" s="777"/>
      <c r="J12" s="777"/>
      <c r="K12" s="777"/>
      <c r="L12" s="777"/>
      <c r="M12" s="777"/>
    </row>
    <row r="13" spans="1:13" s="595" customFormat="1" x14ac:dyDescent="0.2">
      <c r="A13" s="857"/>
      <c r="B13" s="595">
        <v>0</v>
      </c>
      <c r="C13" s="596">
        <v>800000</v>
      </c>
      <c r="E13" s="9" t="s">
        <v>47</v>
      </c>
      <c r="F13" s="518"/>
      <c r="G13" s="518">
        <f>G14*$C$13</f>
        <v>200000</v>
      </c>
      <c r="H13" s="518">
        <f t="shared" ref="H13:J13" si="2">H14*$C$13</f>
        <v>200000</v>
      </c>
      <c r="I13" s="518">
        <f t="shared" si="2"/>
        <v>200000</v>
      </c>
      <c r="J13" s="518">
        <f t="shared" si="2"/>
        <v>200000</v>
      </c>
      <c r="K13" s="518"/>
      <c r="L13" s="518"/>
      <c r="M13" s="518"/>
    </row>
    <row r="14" spans="1:13" s="520" customFormat="1" x14ac:dyDescent="0.2">
      <c r="A14" s="857"/>
      <c r="B14" s="597">
        <v>0</v>
      </c>
      <c r="C14" s="598"/>
      <c r="E14" s="599" t="s">
        <v>4</v>
      </c>
      <c r="F14" s="777"/>
      <c r="G14" s="777">
        <v>0.25</v>
      </c>
      <c r="H14" s="777">
        <v>0.25</v>
      </c>
      <c r="I14" s="777">
        <v>0.25</v>
      </c>
      <c r="J14" s="777">
        <v>0.25</v>
      </c>
      <c r="K14" s="777"/>
      <c r="L14" s="777"/>
      <c r="M14" s="777"/>
    </row>
    <row r="15" spans="1:13" s="595" customFormat="1" x14ac:dyDescent="0.2">
      <c r="A15" s="857"/>
      <c r="B15" s="595">
        <v>0</v>
      </c>
      <c r="C15" s="596">
        <v>100000</v>
      </c>
      <c r="E15" s="9" t="s">
        <v>116</v>
      </c>
      <c r="F15" s="518">
        <f>F16*$C$15</f>
        <v>40000</v>
      </c>
      <c r="G15" s="518">
        <f t="shared" ref="G15:J15" si="3">G16*$C$15</f>
        <v>15000</v>
      </c>
      <c r="H15" s="518">
        <f t="shared" si="3"/>
        <v>15000</v>
      </c>
      <c r="I15" s="518">
        <f t="shared" si="3"/>
        <v>15000</v>
      </c>
      <c r="J15" s="518">
        <f t="shared" si="3"/>
        <v>14999.999999999991</v>
      </c>
      <c r="K15" s="518"/>
      <c r="L15" s="518"/>
      <c r="M15" s="518"/>
    </row>
    <row r="16" spans="1:13" s="520" customFormat="1" x14ac:dyDescent="0.2">
      <c r="A16" s="857"/>
      <c r="B16" s="597">
        <v>0</v>
      </c>
      <c r="E16" s="599" t="s">
        <v>4</v>
      </c>
      <c r="F16" s="777">
        <v>0.4</v>
      </c>
      <c r="G16" s="777">
        <v>0.15</v>
      </c>
      <c r="H16" s="777">
        <v>0.15</v>
      </c>
      <c r="I16" s="777">
        <v>0.15</v>
      </c>
      <c r="J16" s="777">
        <v>0.14999999999999991</v>
      </c>
      <c r="K16" s="777"/>
      <c r="L16" s="777"/>
      <c r="M16" s="777"/>
    </row>
    <row r="17" spans="1:13" x14ac:dyDescent="0.2">
      <c r="A17" s="857"/>
      <c r="E17" s="594" t="s">
        <v>127</v>
      </c>
      <c r="F17" s="601">
        <f>F11+F13+F15</f>
        <v>124000</v>
      </c>
      <c r="G17" s="601">
        <f t="shared" ref="G17:M17" si="4">G11+G13+G15</f>
        <v>251000</v>
      </c>
      <c r="H17" s="601">
        <f t="shared" si="4"/>
        <v>215000</v>
      </c>
      <c r="I17" s="601">
        <f t="shared" si="4"/>
        <v>215000</v>
      </c>
      <c r="J17" s="601">
        <f t="shared" si="4"/>
        <v>215000</v>
      </c>
      <c r="K17" s="601">
        <f t="shared" si="4"/>
        <v>0</v>
      </c>
      <c r="L17" s="601">
        <f t="shared" si="4"/>
        <v>0</v>
      </c>
      <c r="M17" s="601">
        <f t="shared" si="4"/>
        <v>0</v>
      </c>
    </row>
    <row r="18" spans="1:13" ht="9" customHeight="1" x14ac:dyDescent="0.2">
      <c r="A18" s="857"/>
      <c r="E18" s="11"/>
      <c r="F18" s="517"/>
      <c r="G18" s="517"/>
      <c r="H18" s="517"/>
      <c r="I18" s="517"/>
      <c r="J18" s="517"/>
      <c r="K18" s="517"/>
      <c r="L18" s="517"/>
      <c r="M18" s="517"/>
    </row>
    <row r="19" spans="1:13" s="595" customFormat="1" x14ac:dyDescent="0.2">
      <c r="A19" s="857"/>
      <c r="C19" s="602"/>
      <c r="E19" s="594" t="s">
        <v>115</v>
      </c>
      <c r="F19" s="601">
        <f>F8-F17</f>
        <v>-124000</v>
      </c>
      <c r="G19" s="601">
        <f t="shared" ref="G19:M19" si="5">G8-G17</f>
        <v>-251000</v>
      </c>
      <c r="H19" s="601">
        <f t="shared" si="5"/>
        <v>-215000</v>
      </c>
      <c r="I19" s="601">
        <f t="shared" si="5"/>
        <v>-215000</v>
      </c>
      <c r="J19" s="601">
        <f t="shared" si="5"/>
        <v>-15000</v>
      </c>
      <c r="K19" s="601">
        <f t="shared" si="5"/>
        <v>600000</v>
      </c>
      <c r="L19" s="601">
        <f t="shared" si="5"/>
        <v>600000</v>
      </c>
      <c r="M19" s="601">
        <f t="shared" si="5"/>
        <v>600000.00000000012</v>
      </c>
    </row>
    <row r="20" spans="1:13" s="595" customFormat="1" ht="9" customHeight="1" x14ac:dyDescent="0.2">
      <c r="A20" s="857"/>
      <c r="E20" s="603"/>
      <c r="F20" s="581"/>
      <c r="G20" s="581"/>
      <c r="H20" s="581"/>
      <c r="I20" s="581"/>
      <c r="J20" s="581"/>
      <c r="K20" s="581"/>
      <c r="L20" s="581"/>
      <c r="M20" s="581"/>
    </row>
    <row r="21" spans="1:13" x14ac:dyDescent="0.2">
      <c r="E21" s="520" t="s">
        <v>102</v>
      </c>
      <c r="F21" s="778">
        <v>8.8599999999999998E-2</v>
      </c>
    </row>
    <row r="22" spans="1:13" x14ac:dyDescent="0.2">
      <c r="E22" s="9" t="s">
        <v>101</v>
      </c>
      <c r="F22" s="518">
        <f>F19/(1+$F$21)^F3</f>
        <v>-124000</v>
      </c>
      <c r="G22" s="518">
        <f t="shared" ref="G22:M22" si="6">G19/(1+$F$21)^G3</f>
        <v>-230571.376079368</v>
      </c>
      <c r="H22" s="518">
        <f t="shared" si="6"/>
        <v>-181426.9501346593</v>
      </c>
      <c r="I22" s="518">
        <f t="shared" si="6"/>
        <v>-166660.80298976603</v>
      </c>
      <c r="J22" s="518">
        <f t="shared" si="6"/>
        <v>-10681.148156353971</v>
      </c>
      <c r="K22" s="518">
        <f t="shared" si="6"/>
        <v>392472.83322998241</v>
      </c>
      <c r="L22" s="518">
        <f t="shared" si="6"/>
        <v>360529.88538488187</v>
      </c>
      <c r="M22" s="518">
        <f t="shared" si="6"/>
        <v>331186.74020290456</v>
      </c>
    </row>
    <row r="23" spans="1:13" ht="9" customHeight="1" x14ac:dyDescent="0.2">
      <c r="E23" s="11"/>
      <c r="F23" s="517"/>
      <c r="G23" s="517"/>
      <c r="H23" s="517"/>
      <c r="I23" s="517"/>
      <c r="J23" s="517"/>
      <c r="K23" s="517"/>
      <c r="L23" s="517"/>
      <c r="M23" s="517"/>
    </row>
    <row r="24" spans="1:13" x14ac:dyDescent="0.2">
      <c r="E24" s="603" t="s">
        <v>112</v>
      </c>
      <c r="F24" s="581">
        <f>SUM(F22:M22)</f>
        <v>370849.18145762151</v>
      </c>
    </row>
  </sheetData>
  <sheetProtection algorithmName="SHA-512" hashValue="HqHWsfCbjXzV1zW9VdqyeV8NmKpb8kZC4ypLkk3BkFg6Z/paEqOe8CXlr4ojTq+AFUJnOo+HBzrc3iuhDye5eQ==" saltValue="7BPqzONNV7zQchGij2vWhA=="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69" orientation="landscape" r:id="rId2"/>
  <ignoredErrors>
    <ignoredError sqref="F6:M20 F22:M24 G21:M21" unlockedFormula="1"/>
  </ignoredError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1"/>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33" customWidth="1"/>
    <col min="2" max="2" width="2.140625" style="11" customWidth="1"/>
    <col min="3" max="3" width="28.85546875" style="582" bestFit="1" customWidth="1"/>
    <col min="4" max="4" width="11.28515625" style="582" customWidth="1"/>
    <col min="5" max="9" width="11.28515625" style="11" customWidth="1"/>
    <col min="10" max="16384" width="8.85546875" style="11"/>
  </cols>
  <sheetData>
    <row r="1" spans="1:9" s="733" customFormat="1" ht="60" customHeight="1" x14ac:dyDescent="0.2">
      <c r="C1" s="755" t="s">
        <v>577</v>
      </c>
      <c r="D1" s="735"/>
    </row>
    <row r="3" spans="1:9" x14ac:dyDescent="0.2">
      <c r="C3" s="582" t="s">
        <v>99</v>
      </c>
      <c r="D3" s="517">
        <v>0</v>
      </c>
      <c r="E3" s="517">
        <v>1</v>
      </c>
      <c r="F3" s="517">
        <v>2</v>
      </c>
      <c r="G3" s="517">
        <v>3</v>
      </c>
      <c r="H3" s="517">
        <v>4</v>
      </c>
      <c r="I3" s="517">
        <v>5</v>
      </c>
    </row>
    <row r="4" spans="1:9" x14ac:dyDescent="0.2">
      <c r="C4" s="583" t="s">
        <v>128</v>
      </c>
      <c r="D4" s="779">
        <v>-100</v>
      </c>
      <c r="E4" s="779"/>
      <c r="F4" s="779"/>
      <c r="G4" s="779"/>
      <c r="H4" s="779"/>
      <c r="I4" s="779"/>
    </row>
    <row r="5" spans="1:9" x14ac:dyDescent="0.2">
      <c r="C5" s="584" t="s">
        <v>129</v>
      </c>
      <c r="D5" s="780">
        <v>0</v>
      </c>
      <c r="E5" s="780">
        <v>8</v>
      </c>
      <c r="F5" s="780">
        <v>10</v>
      </c>
      <c r="G5" s="780">
        <v>12</v>
      </c>
      <c r="H5" s="780">
        <v>14</v>
      </c>
      <c r="I5" s="780">
        <v>16</v>
      </c>
    </row>
    <row r="6" spans="1:9" x14ac:dyDescent="0.2">
      <c r="A6" s="856" t="s">
        <v>572</v>
      </c>
      <c r="C6" s="585" t="s">
        <v>67</v>
      </c>
      <c r="D6" s="781"/>
      <c r="E6" s="781"/>
      <c r="F6" s="781"/>
      <c r="G6" s="781"/>
      <c r="H6" s="781"/>
      <c r="I6" s="781">
        <v>115</v>
      </c>
    </row>
    <row r="7" spans="1:9" x14ac:dyDescent="0.2">
      <c r="A7" s="857"/>
      <c r="C7" s="582" t="s">
        <v>130</v>
      </c>
      <c r="D7" s="586">
        <f>SUM(D4:D6)</f>
        <v>-100</v>
      </c>
      <c r="E7" s="586">
        <f t="shared" ref="E7:I7" si="0">SUM(E4:E6)</f>
        <v>8</v>
      </c>
      <c r="F7" s="586">
        <f t="shared" si="0"/>
        <v>10</v>
      </c>
      <c r="G7" s="586">
        <f t="shared" si="0"/>
        <v>12</v>
      </c>
      <c r="H7" s="586">
        <f t="shared" si="0"/>
        <v>14</v>
      </c>
      <c r="I7" s="586">
        <f t="shared" si="0"/>
        <v>131</v>
      </c>
    </row>
    <row r="8" spans="1:9" x14ac:dyDescent="0.2">
      <c r="A8" s="857"/>
      <c r="C8" s="582" t="s">
        <v>3</v>
      </c>
      <c r="D8" s="587">
        <f>IRR(D7:I7)</f>
        <v>0.13767477090591296</v>
      </c>
      <c r="E8" s="517"/>
      <c r="F8" s="517"/>
      <c r="G8" s="517"/>
      <c r="H8" s="517"/>
      <c r="I8" s="517"/>
    </row>
    <row r="9" spans="1:9" x14ac:dyDescent="0.2">
      <c r="A9" s="857"/>
      <c r="D9" s="517"/>
      <c r="E9" s="517"/>
      <c r="F9" s="517"/>
      <c r="G9" s="517"/>
      <c r="H9" s="517"/>
      <c r="I9" s="517"/>
    </row>
    <row r="10" spans="1:9" x14ac:dyDescent="0.2">
      <c r="A10" s="857"/>
      <c r="C10" s="582" t="s">
        <v>99</v>
      </c>
      <c r="D10" s="517">
        <v>0</v>
      </c>
      <c r="E10" s="517">
        <v>1</v>
      </c>
      <c r="F10" s="517">
        <v>2</v>
      </c>
      <c r="G10" s="517">
        <v>3</v>
      </c>
      <c r="H10" s="517">
        <v>4</v>
      </c>
      <c r="I10" s="517">
        <v>5</v>
      </c>
    </row>
    <row r="11" spans="1:9" x14ac:dyDescent="0.2">
      <c r="A11" s="857"/>
      <c r="C11" s="588" t="s">
        <v>130</v>
      </c>
      <c r="D11" s="518">
        <f>D7</f>
        <v>-100</v>
      </c>
      <c r="E11" s="518">
        <f t="shared" ref="E11:I11" si="1">E7</f>
        <v>8</v>
      </c>
      <c r="F11" s="518">
        <f t="shared" si="1"/>
        <v>10</v>
      </c>
      <c r="G11" s="518">
        <f t="shared" si="1"/>
        <v>12</v>
      </c>
      <c r="H11" s="518">
        <f t="shared" si="1"/>
        <v>14</v>
      </c>
      <c r="I11" s="518">
        <f t="shared" si="1"/>
        <v>131</v>
      </c>
    </row>
    <row r="12" spans="1:9" s="547" customFormat="1" x14ac:dyDescent="0.2">
      <c r="A12" s="857"/>
      <c r="C12" s="589" t="s">
        <v>102</v>
      </c>
      <c r="D12" s="590">
        <f>D8</f>
        <v>0.13767477090591296</v>
      </c>
      <c r="E12" s="591"/>
      <c r="F12" s="591"/>
      <c r="G12" s="591"/>
      <c r="H12" s="591"/>
      <c r="I12" s="591"/>
    </row>
    <row r="13" spans="1:9" x14ac:dyDescent="0.2">
      <c r="A13" s="857"/>
      <c r="C13" s="584" t="s">
        <v>132</v>
      </c>
      <c r="D13" s="535">
        <f>D11/(1+$D$12)^D10</f>
        <v>-100</v>
      </c>
      <c r="E13" s="535">
        <f t="shared" ref="E13:I13" si="2">E11/(1+$D$12)^E10</f>
        <v>7.0318866204879651</v>
      </c>
      <c r="F13" s="535">
        <f t="shared" si="2"/>
        <v>7.7261608505308841</v>
      </c>
      <c r="G13" s="535">
        <f t="shared" si="2"/>
        <v>8.1494230668879055</v>
      </c>
      <c r="H13" s="535">
        <f t="shared" si="2"/>
        <v>8.3570986083586547</v>
      </c>
      <c r="I13" s="535">
        <f t="shared" si="2"/>
        <v>68.73543085373457</v>
      </c>
    </row>
    <row r="14" spans="1:9" x14ac:dyDescent="0.2">
      <c r="A14" s="857"/>
      <c r="C14" s="585" t="s">
        <v>470</v>
      </c>
      <c r="D14" s="592">
        <f>D13</f>
        <v>-100</v>
      </c>
      <c r="E14" s="592">
        <f>D14+E13</f>
        <v>-92.968113379512033</v>
      </c>
      <c r="F14" s="592">
        <f t="shared" ref="F14:I14" si="3">E14+F13</f>
        <v>-85.241952528981145</v>
      </c>
      <c r="G14" s="592">
        <f t="shared" si="3"/>
        <v>-77.092529462093239</v>
      </c>
      <c r="H14" s="592">
        <f t="shared" si="3"/>
        <v>-68.735430853734584</v>
      </c>
      <c r="I14" s="592">
        <f t="shared" si="3"/>
        <v>0</v>
      </c>
    </row>
    <row r="15" spans="1:9" x14ac:dyDescent="0.2">
      <c r="A15" s="857"/>
      <c r="C15" s="582" t="s">
        <v>131</v>
      </c>
      <c r="D15" s="593">
        <f>SUM(D13:I13)</f>
        <v>0</v>
      </c>
      <c r="E15" s="517"/>
      <c r="F15" s="517"/>
      <c r="G15" s="517"/>
      <c r="H15" s="517"/>
      <c r="I15" s="517"/>
    </row>
    <row r="16" spans="1:9" x14ac:dyDescent="0.2">
      <c r="A16" s="857"/>
      <c r="E16" s="582"/>
      <c r="F16" s="582"/>
      <c r="G16" s="582"/>
      <c r="H16" s="582"/>
      <c r="I16" s="582"/>
    </row>
    <row r="17" spans="1:9" x14ac:dyDescent="0.2">
      <c r="A17" s="857"/>
      <c r="E17" s="582"/>
      <c r="F17" s="582"/>
      <c r="G17" s="582"/>
      <c r="H17" s="582"/>
      <c r="I17" s="582"/>
    </row>
    <row r="18" spans="1:9" x14ac:dyDescent="0.2">
      <c r="A18" s="857"/>
      <c r="E18" s="582"/>
      <c r="F18" s="582"/>
      <c r="G18" s="582"/>
      <c r="H18" s="582"/>
      <c r="I18" s="582"/>
    </row>
    <row r="19" spans="1:9" x14ac:dyDescent="0.2">
      <c r="A19" s="857"/>
      <c r="E19" s="582"/>
      <c r="F19" s="582"/>
      <c r="G19" s="582"/>
      <c r="H19" s="582"/>
      <c r="I19" s="582"/>
    </row>
    <row r="20" spans="1:9" x14ac:dyDescent="0.2">
      <c r="A20" s="857"/>
      <c r="E20" s="582"/>
      <c r="F20" s="582"/>
      <c r="G20" s="582"/>
      <c r="H20" s="582"/>
      <c r="I20" s="582"/>
    </row>
    <row r="21" spans="1:9" x14ac:dyDescent="0.2">
      <c r="E21" s="582"/>
      <c r="F21" s="582"/>
      <c r="G21" s="582"/>
      <c r="H21" s="582"/>
      <c r="I21" s="582"/>
    </row>
  </sheetData>
  <sheetProtection algorithmName="SHA-512" hashValue="FCahExzIL8+QE+zTkxY6UZRK/XC00BYErUXPy/zhVVTbDCq526Ur62CqlWxrVNkKQbyYanDCj6eCrgqbJ4aN/g==" saltValue="pD2yrSKeWcqEucDvFYPlIA=="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9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7"/>
  <sheetViews>
    <sheetView showGridLines="0" workbookViewId="0">
      <pane xSplit="1" ySplit="1" topLeftCell="B17"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10" customWidth="1"/>
    <col min="2" max="2" width="2.140625" style="9" customWidth="1"/>
    <col min="3" max="3" width="43.140625" style="9" customWidth="1"/>
    <col min="4" max="4" width="18.140625" style="516" customWidth="1"/>
    <col min="5" max="5" width="5.85546875" style="532" bestFit="1" customWidth="1"/>
    <col min="6" max="6" width="16.42578125" style="516" bestFit="1" customWidth="1"/>
    <col min="7" max="7" width="6.42578125" style="532" bestFit="1" customWidth="1"/>
    <col min="8" max="8" width="3" style="9" customWidth="1"/>
    <col min="9" max="9" width="27.7109375" style="9" customWidth="1"/>
    <col min="10" max="10" width="18.140625" style="9" bestFit="1" customWidth="1"/>
    <col min="11" max="11" width="5.85546875" style="9" bestFit="1" customWidth="1"/>
    <col min="12" max="12" width="16.42578125" style="9" bestFit="1" customWidth="1"/>
    <col min="13" max="13" width="6.42578125" style="9" bestFit="1" customWidth="1"/>
    <col min="14" max="16384" width="8.85546875" style="9"/>
  </cols>
  <sheetData>
    <row r="1" spans="1:7" s="710" customFormat="1" ht="60" customHeight="1" x14ac:dyDescent="0.2">
      <c r="C1" s="755" t="s">
        <v>577</v>
      </c>
      <c r="D1" s="732"/>
      <c r="E1" s="734"/>
      <c r="F1" s="732"/>
      <c r="G1" s="734"/>
    </row>
    <row r="3" spans="1:7" x14ac:dyDescent="0.2">
      <c r="D3" s="544" t="s">
        <v>133</v>
      </c>
      <c r="E3" s="564"/>
      <c r="F3" s="544" t="s">
        <v>134</v>
      </c>
    </row>
    <row r="4" spans="1:7" x14ac:dyDescent="0.2">
      <c r="C4" s="565" t="s">
        <v>471</v>
      </c>
      <c r="D4" s="566"/>
      <c r="E4" s="537"/>
      <c r="F4" s="566"/>
      <c r="G4" s="567"/>
    </row>
    <row r="5" spans="1:7" x14ac:dyDescent="0.2">
      <c r="C5" s="568" t="s">
        <v>478</v>
      </c>
      <c r="D5" s="784">
        <v>7.0000000000000007E-2</v>
      </c>
      <c r="E5" s="570" t="s">
        <v>11</v>
      </c>
      <c r="F5" s="784">
        <v>7.0000000000000007E-2</v>
      </c>
      <c r="G5" s="571" t="s">
        <v>12</v>
      </c>
    </row>
    <row r="6" spans="1:7" x14ac:dyDescent="0.2">
      <c r="A6" s="856" t="s">
        <v>572</v>
      </c>
      <c r="C6" s="568" t="s">
        <v>129</v>
      </c>
      <c r="D6" s="780">
        <v>70</v>
      </c>
      <c r="E6" s="570"/>
      <c r="F6" s="780">
        <v>70</v>
      </c>
      <c r="G6" s="571"/>
    </row>
    <row r="7" spans="1:7" x14ac:dyDescent="0.2">
      <c r="A7" s="857"/>
      <c r="C7" s="573" t="s">
        <v>135</v>
      </c>
      <c r="D7" s="574">
        <f>D6/D5</f>
        <v>999.99999999999989</v>
      </c>
      <c r="E7" s="575"/>
      <c r="F7" s="574">
        <f>F6/F5</f>
        <v>999.99999999999989</v>
      </c>
      <c r="G7" s="576"/>
    </row>
    <row r="8" spans="1:7" x14ac:dyDescent="0.2">
      <c r="A8" s="857"/>
    </row>
    <row r="9" spans="1:7" x14ac:dyDescent="0.2">
      <c r="A9" s="857"/>
      <c r="C9" s="565" t="s">
        <v>477</v>
      </c>
      <c r="D9" s="566"/>
      <c r="E9" s="537"/>
      <c r="F9" s="566"/>
      <c r="G9" s="567"/>
    </row>
    <row r="10" spans="1:7" x14ac:dyDescent="0.2">
      <c r="A10" s="857"/>
      <c r="C10" s="568" t="s">
        <v>478</v>
      </c>
      <c r="D10" s="569">
        <f>$D$5</f>
        <v>7.0000000000000007E-2</v>
      </c>
      <c r="E10" s="570" t="s">
        <v>11</v>
      </c>
      <c r="F10" s="788">
        <v>0.06</v>
      </c>
      <c r="G10" s="571" t="s">
        <v>12</v>
      </c>
    </row>
    <row r="11" spans="1:7" x14ac:dyDescent="0.2">
      <c r="A11" s="857"/>
      <c r="C11" s="568" t="s">
        <v>129</v>
      </c>
      <c r="D11" s="572">
        <f>$D$6</f>
        <v>70</v>
      </c>
      <c r="E11" s="570"/>
      <c r="F11" s="572">
        <f>$F$6</f>
        <v>70</v>
      </c>
      <c r="G11" s="571"/>
    </row>
    <row r="12" spans="1:7" x14ac:dyDescent="0.2">
      <c r="A12" s="857"/>
      <c r="C12" s="568" t="s">
        <v>135</v>
      </c>
      <c r="D12" s="572">
        <f>D11/D10</f>
        <v>999.99999999999989</v>
      </c>
      <c r="E12" s="570"/>
      <c r="F12" s="572">
        <f>F11/F10</f>
        <v>1166.6666666666667</v>
      </c>
      <c r="G12" s="571"/>
    </row>
    <row r="13" spans="1:7" x14ac:dyDescent="0.2">
      <c r="A13" s="857"/>
      <c r="C13" s="568"/>
      <c r="D13" s="577"/>
      <c r="E13" s="570"/>
      <c r="F13" s="577"/>
      <c r="G13" s="571"/>
    </row>
    <row r="14" spans="1:7" x14ac:dyDescent="0.2">
      <c r="A14" s="857"/>
      <c r="C14" s="578" t="s">
        <v>476</v>
      </c>
      <c r="D14" s="577"/>
      <c r="E14" s="570"/>
      <c r="F14" s="577"/>
      <c r="G14" s="571"/>
    </row>
    <row r="15" spans="1:7" x14ac:dyDescent="0.2">
      <c r="A15" s="857"/>
      <c r="C15" s="568" t="s">
        <v>478</v>
      </c>
      <c r="D15" s="569">
        <f>$D$5</f>
        <v>7.0000000000000007E-2</v>
      </c>
      <c r="E15" s="570" t="s">
        <v>11</v>
      </c>
      <c r="F15" s="788">
        <v>0.08</v>
      </c>
      <c r="G15" s="571" t="s">
        <v>12</v>
      </c>
    </row>
    <row r="16" spans="1:7" x14ac:dyDescent="0.2">
      <c r="A16" s="857"/>
      <c r="C16" s="579" t="s">
        <v>129</v>
      </c>
      <c r="D16" s="572">
        <f>$D$6</f>
        <v>70</v>
      </c>
      <c r="E16" s="570"/>
      <c r="F16" s="572">
        <f>$F$6</f>
        <v>70</v>
      </c>
      <c r="G16" s="571"/>
    </row>
    <row r="17" spans="1:7" x14ac:dyDescent="0.2">
      <c r="A17" s="857"/>
      <c r="C17" s="580" t="s">
        <v>135</v>
      </c>
      <c r="D17" s="574">
        <f>D16/D15</f>
        <v>999.99999999999989</v>
      </c>
      <c r="E17" s="575"/>
      <c r="F17" s="574">
        <f>F16/F15</f>
        <v>875</v>
      </c>
      <c r="G17" s="576"/>
    </row>
    <row r="18" spans="1:7" x14ac:dyDescent="0.2">
      <c r="A18" s="857"/>
    </row>
    <row r="19" spans="1:7" x14ac:dyDescent="0.2">
      <c r="A19" s="857"/>
      <c r="C19" s="565" t="s">
        <v>475</v>
      </c>
      <c r="D19" s="566"/>
      <c r="E19" s="537"/>
      <c r="F19" s="566"/>
      <c r="G19" s="567"/>
    </row>
    <row r="20" spans="1:7" x14ac:dyDescent="0.2">
      <c r="A20" s="857"/>
      <c r="C20" s="568" t="s">
        <v>478</v>
      </c>
      <c r="D20" s="569">
        <f>$D$5</f>
        <v>7.0000000000000007E-2</v>
      </c>
      <c r="E20" s="570" t="s">
        <v>11</v>
      </c>
      <c r="F20" s="569">
        <f>$F$5</f>
        <v>7.0000000000000007E-2</v>
      </c>
      <c r="G20" s="571" t="s">
        <v>12</v>
      </c>
    </row>
    <row r="21" spans="1:7" x14ac:dyDescent="0.2">
      <c r="C21" s="568" t="s">
        <v>129</v>
      </c>
      <c r="D21" s="572">
        <f>$D$6</f>
        <v>70</v>
      </c>
      <c r="E21" s="570"/>
      <c r="F21" s="789">
        <v>80</v>
      </c>
      <c r="G21" s="571"/>
    </row>
    <row r="22" spans="1:7" x14ac:dyDescent="0.2">
      <c r="C22" s="568" t="s">
        <v>135</v>
      </c>
      <c r="D22" s="572">
        <f>D21/D20</f>
        <v>999.99999999999989</v>
      </c>
      <c r="E22" s="570"/>
      <c r="F22" s="572">
        <f>F21/F20</f>
        <v>1142.8571428571427</v>
      </c>
      <c r="G22" s="571"/>
    </row>
    <row r="23" spans="1:7" x14ac:dyDescent="0.2">
      <c r="C23" s="568"/>
      <c r="D23" s="577"/>
      <c r="E23" s="570"/>
      <c r="F23" s="577"/>
      <c r="G23" s="571"/>
    </row>
    <row r="24" spans="1:7" x14ac:dyDescent="0.2">
      <c r="C24" s="578" t="s">
        <v>472</v>
      </c>
      <c r="D24" s="577"/>
      <c r="E24" s="570"/>
      <c r="F24" s="577"/>
      <c r="G24" s="571"/>
    </row>
    <row r="25" spans="1:7" x14ac:dyDescent="0.2">
      <c r="C25" s="568" t="s">
        <v>478</v>
      </c>
      <c r="D25" s="569">
        <f>$D$5</f>
        <v>7.0000000000000007E-2</v>
      </c>
      <c r="E25" s="570" t="s">
        <v>11</v>
      </c>
      <c r="F25" s="569">
        <f>$F$5</f>
        <v>7.0000000000000007E-2</v>
      </c>
      <c r="G25" s="571" t="s">
        <v>12</v>
      </c>
    </row>
    <row r="26" spans="1:7" x14ac:dyDescent="0.2">
      <c r="C26" s="568" t="s">
        <v>129</v>
      </c>
      <c r="D26" s="572">
        <f>$D$6</f>
        <v>70</v>
      </c>
      <c r="E26" s="570"/>
      <c r="F26" s="789">
        <v>60</v>
      </c>
      <c r="G26" s="571"/>
    </row>
    <row r="27" spans="1:7" x14ac:dyDescent="0.2">
      <c r="C27" s="573" t="s">
        <v>135</v>
      </c>
      <c r="D27" s="574">
        <f>D26/D25</f>
        <v>999.99999999999989</v>
      </c>
      <c r="E27" s="575"/>
      <c r="F27" s="574">
        <f>F26/F25</f>
        <v>857.14285714285711</v>
      </c>
      <c r="G27" s="576"/>
    </row>
    <row r="29" spans="1:7" x14ac:dyDescent="0.2">
      <c r="C29" s="565" t="s">
        <v>473</v>
      </c>
      <c r="D29" s="566"/>
      <c r="E29" s="537"/>
      <c r="F29" s="566"/>
      <c r="G29" s="567"/>
    </row>
    <row r="30" spans="1:7" x14ac:dyDescent="0.2">
      <c r="C30" s="568" t="s">
        <v>478</v>
      </c>
      <c r="D30" s="569">
        <f>$D$5</f>
        <v>7.0000000000000007E-2</v>
      </c>
      <c r="E30" s="570" t="s">
        <v>11</v>
      </c>
      <c r="F30" s="790">
        <f>F10</f>
        <v>0.06</v>
      </c>
      <c r="G30" s="571" t="s">
        <v>12</v>
      </c>
    </row>
    <row r="31" spans="1:7" x14ac:dyDescent="0.2">
      <c r="C31" s="568" t="s">
        <v>129</v>
      </c>
      <c r="D31" s="572">
        <f>$D$6</f>
        <v>70</v>
      </c>
      <c r="E31" s="570"/>
      <c r="F31" s="789">
        <v>80</v>
      </c>
      <c r="G31" s="571"/>
    </row>
    <row r="32" spans="1:7" x14ac:dyDescent="0.2">
      <c r="C32" s="568" t="s">
        <v>135</v>
      </c>
      <c r="D32" s="572">
        <f>D31/D30</f>
        <v>999.99999999999989</v>
      </c>
      <c r="E32" s="570"/>
      <c r="F32" s="572">
        <f>F31/F30</f>
        <v>1333.3333333333335</v>
      </c>
      <c r="G32" s="571"/>
    </row>
    <row r="33" spans="3:7" x14ac:dyDescent="0.2">
      <c r="C33" s="568"/>
      <c r="D33" s="577"/>
      <c r="E33" s="570"/>
      <c r="F33" s="577"/>
      <c r="G33" s="571"/>
    </row>
    <row r="34" spans="3:7" x14ac:dyDescent="0.2">
      <c r="C34" s="578" t="s">
        <v>474</v>
      </c>
      <c r="D34" s="577"/>
      <c r="E34" s="570"/>
      <c r="F34" s="577"/>
      <c r="G34" s="571"/>
    </row>
    <row r="35" spans="3:7" x14ac:dyDescent="0.2">
      <c r="C35" s="568" t="s">
        <v>478</v>
      </c>
      <c r="D35" s="569">
        <f>$D$5</f>
        <v>7.0000000000000007E-2</v>
      </c>
      <c r="E35" s="570" t="s">
        <v>11</v>
      </c>
      <c r="F35" s="790">
        <f>F15</f>
        <v>0.08</v>
      </c>
      <c r="G35" s="571" t="s">
        <v>12</v>
      </c>
    </row>
    <row r="36" spans="3:7" x14ac:dyDescent="0.2">
      <c r="C36" s="568" t="s">
        <v>129</v>
      </c>
      <c r="D36" s="572">
        <f>$D$6</f>
        <v>70</v>
      </c>
      <c r="E36" s="570"/>
      <c r="F36" s="581">
        <v>60</v>
      </c>
      <c r="G36" s="571"/>
    </row>
    <row r="37" spans="3:7" x14ac:dyDescent="0.2">
      <c r="C37" s="573" t="s">
        <v>135</v>
      </c>
      <c r="D37" s="574">
        <f>D36/D35</f>
        <v>999.99999999999989</v>
      </c>
      <c r="E37" s="575"/>
      <c r="F37" s="574">
        <f>F36/F35</f>
        <v>750</v>
      </c>
      <c r="G37" s="576"/>
    </row>
  </sheetData>
  <sheetProtection algorithmName="SHA-512" hashValue="bS0cZKYpOnyBvtjmRvjs+R0wDpc+9+OvnBpm/BqbIPvDVB9HnwpwwBW2pmxCpBkJzNYtuu465pMvFF1lBpnYRA==" saltValue="N0fa24SX2sCEooN/P4pyuQ=="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1" orientation="landscape" r:id="rId2"/>
  <ignoredErrors>
    <ignoredError sqref="D5:F37" unlockedFormula="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1"/>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10" customWidth="1"/>
    <col min="2" max="2" width="2.140625" style="9" customWidth="1"/>
    <col min="3" max="3" width="8" style="9" bestFit="1" customWidth="1"/>
    <col min="4" max="4" width="10.85546875" style="9" customWidth="1"/>
    <col min="5" max="6" width="10.42578125" style="9" bestFit="1" customWidth="1"/>
    <col min="7" max="7" width="14.140625" style="9" bestFit="1" customWidth="1"/>
    <col min="8" max="8" width="12.7109375" style="9" bestFit="1" customWidth="1"/>
    <col min="9" max="9" width="15.7109375" style="9" bestFit="1" customWidth="1"/>
    <col min="10" max="10" width="17" style="9" bestFit="1" customWidth="1"/>
    <col min="11" max="16384" width="8.85546875" style="9"/>
  </cols>
  <sheetData>
    <row r="1" spans="1:10" s="710" customFormat="1" ht="60" customHeight="1" x14ac:dyDescent="0.2">
      <c r="C1" s="755" t="s">
        <v>577</v>
      </c>
    </row>
    <row r="3" spans="1:10" ht="46.5" thickBot="1" x14ac:dyDescent="0.25">
      <c r="C3" s="554"/>
      <c r="D3" s="555" t="s">
        <v>136</v>
      </c>
      <c r="E3" s="555" t="s">
        <v>137</v>
      </c>
      <c r="F3" s="555" t="s">
        <v>138</v>
      </c>
      <c r="G3" s="555" t="s">
        <v>139</v>
      </c>
      <c r="H3" s="555" t="s">
        <v>140</v>
      </c>
      <c r="I3" s="555" t="s">
        <v>141</v>
      </c>
      <c r="J3" s="555" t="s">
        <v>142</v>
      </c>
    </row>
    <row r="4" spans="1:10" ht="17.25" x14ac:dyDescent="0.3">
      <c r="C4" s="556" t="s">
        <v>16</v>
      </c>
      <c r="D4" s="782">
        <v>0.15</v>
      </c>
      <c r="E4" s="782">
        <v>0.18</v>
      </c>
      <c r="F4" s="557">
        <f>$D$4</f>
        <v>0.15</v>
      </c>
      <c r="G4" s="557">
        <f>$D$4</f>
        <v>0.15</v>
      </c>
      <c r="H4" s="557">
        <f>$D$4</f>
        <v>0.15</v>
      </c>
      <c r="I4" s="782">
        <v>0.18</v>
      </c>
      <c r="J4" s="782">
        <v>0.12</v>
      </c>
    </row>
    <row r="5" spans="1:10" ht="17.25" x14ac:dyDescent="0.3">
      <c r="C5" s="556" t="s">
        <v>17</v>
      </c>
      <c r="D5" s="782">
        <v>0.05</v>
      </c>
      <c r="E5" s="557">
        <f>$D$5</f>
        <v>0.05</v>
      </c>
      <c r="F5" s="782">
        <v>0.06</v>
      </c>
      <c r="G5" s="557">
        <f>$D$5</f>
        <v>0.05</v>
      </c>
      <c r="H5" s="557">
        <f>$D$5</f>
        <v>0.05</v>
      </c>
      <c r="I5" s="557">
        <f>$D$5</f>
        <v>0.05</v>
      </c>
      <c r="J5" s="557">
        <f>$D$5</f>
        <v>0.05</v>
      </c>
    </row>
    <row r="6" spans="1:10" x14ac:dyDescent="0.2">
      <c r="A6" s="856" t="s">
        <v>572</v>
      </c>
      <c r="C6" s="556" t="s">
        <v>13</v>
      </c>
      <c r="D6" s="558">
        <f t="shared" ref="D6:J6" si="0">1-D7</f>
        <v>0.7</v>
      </c>
      <c r="E6" s="559">
        <f t="shared" si="0"/>
        <v>0.7</v>
      </c>
      <c r="F6" s="559">
        <f t="shared" si="0"/>
        <v>0.7</v>
      </c>
      <c r="G6" s="559">
        <f t="shared" si="0"/>
        <v>0.8</v>
      </c>
      <c r="H6" s="559">
        <f t="shared" si="0"/>
        <v>0.6</v>
      </c>
      <c r="I6" s="559">
        <f t="shared" si="0"/>
        <v>0.8</v>
      </c>
      <c r="J6" s="559">
        <f t="shared" si="0"/>
        <v>0.6</v>
      </c>
    </row>
    <row r="7" spans="1:10" x14ac:dyDescent="0.2">
      <c r="A7" s="857"/>
      <c r="C7" s="560" t="s">
        <v>14</v>
      </c>
      <c r="D7" s="783">
        <v>0.3</v>
      </c>
      <c r="E7" s="561">
        <f>$D$7</f>
        <v>0.3</v>
      </c>
      <c r="F7" s="561">
        <f>$D$7</f>
        <v>0.3</v>
      </c>
      <c r="G7" s="783">
        <v>0.2</v>
      </c>
      <c r="H7" s="783">
        <v>0.4</v>
      </c>
      <c r="I7" s="783">
        <v>0.2</v>
      </c>
      <c r="J7" s="783">
        <v>0.4</v>
      </c>
    </row>
    <row r="8" spans="1:10" s="11" customFormat="1" x14ac:dyDescent="0.2">
      <c r="A8" s="857"/>
      <c r="C8" s="560" t="s">
        <v>15</v>
      </c>
      <c r="D8" s="562">
        <f>D5*D7+D4*D6</f>
        <v>0.12</v>
      </c>
      <c r="E8" s="562">
        <f t="shared" ref="E8:J8" si="1">E5*E7+E4*E6</f>
        <v>0.14100000000000001</v>
      </c>
      <c r="F8" s="562">
        <f t="shared" si="1"/>
        <v>0.123</v>
      </c>
      <c r="G8" s="562">
        <f t="shared" si="1"/>
        <v>0.13</v>
      </c>
      <c r="H8" s="562">
        <f t="shared" si="1"/>
        <v>0.11</v>
      </c>
      <c r="I8" s="562">
        <f t="shared" si="1"/>
        <v>0.154</v>
      </c>
      <c r="J8" s="562">
        <f t="shared" si="1"/>
        <v>9.1999999999999998E-2</v>
      </c>
    </row>
    <row r="9" spans="1:10" x14ac:dyDescent="0.2">
      <c r="A9" s="857"/>
    </row>
    <row r="10" spans="1:10" x14ac:dyDescent="0.2">
      <c r="A10" s="857"/>
    </row>
    <row r="11" spans="1:10" x14ac:dyDescent="0.2">
      <c r="A11" s="857"/>
    </row>
    <row r="12" spans="1:10" x14ac:dyDescent="0.2">
      <c r="A12" s="857"/>
    </row>
    <row r="13" spans="1:10" x14ac:dyDescent="0.2">
      <c r="A13" s="857"/>
    </row>
    <row r="14" spans="1:10" x14ac:dyDescent="0.2">
      <c r="A14" s="857"/>
    </row>
    <row r="15" spans="1:10" x14ac:dyDescent="0.2">
      <c r="A15" s="857"/>
    </row>
    <row r="16" spans="1:10" x14ac:dyDescent="0.2">
      <c r="A16" s="857"/>
    </row>
    <row r="17" spans="1:9" x14ac:dyDescent="0.2">
      <c r="A17" s="857"/>
    </row>
    <row r="18" spans="1:9" x14ac:dyDescent="0.2">
      <c r="A18" s="857"/>
    </row>
    <row r="19" spans="1:9" x14ac:dyDescent="0.2">
      <c r="A19" s="857"/>
    </row>
    <row r="20" spans="1:9" x14ac:dyDescent="0.2">
      <c r="A20" s="857"/>
      <c r="I20" s="563"/>
    </row>
    <row r="21" spans="1:9" x14ac:dyDescent="0.2">
      <c r="I21" s="563"/>
    </row>
  </sheetData>
  <sheetProtection algorithmName="SHA-512" hashValue="cJJ65pORuLUcU0wZchwWA/qMbaJ0CW4nxc8dxX2w871pjTtN2bZQ8ArN89l2CgQJIKArChvnVFpjE9mSa8c1vg==" saltValue="mwHwyCFrI0zBfrU/ApETWQ=="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83" orientation="landscape" r:id="rId2"/>
  <ignoredErrors>
    <ignoredError sqref="D4:J8" unlockedFormula="1"/>
  </ignoredError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
  <cols>
    <col min="1" max="1" width="11.42578125" style="714" customWidth="1"/>
    <col min="2" max="2" width="2.140625" style="79" customWidth="1"/>
    <col min="3" max="3" width="39.5703125" style="143" customWidth="1"/>
    <col min="4" max="5" width="36.5703125" style="12" customWidth="1"/>
    <col min="6" max="7" width="9.140625" style="79" customWidth="1"/>
    <col min="8" max="16384" width="9.140625" style="79"/>
  </cols>
  <sheetData>
    <row r="1" spans="1:5" s="714" customFormat="1" ht="60" customHeight="1" x14ac:dyDescent="0.2">
      <c r="C1" s="755" t="s">
        <v>577</v>
      </c>
      <c r="D1" s="711"/>
      <c r="E1" s="711"/>
    </row>
    <row r="2" spans="1:5" ht="15" thickBot="1" x14ac:dyDescent="0.25"/>
    <row r="3" spans="1:5" x14ac:dyDescent="0.2">
      <c r="C3" s="222"/>
      <c r="D3" s="55" t="s">
        <v>478</v>
      </c>
      <c r="E3" s="68" t="s">
        <v>102</v>
      </c>
    </row>
    <row r="4" spans="1:5" ht="142.5" x14ac:dyDescent="0.2">
      <c r="C4" s="549" t="s">
        <v>214</v>
      </c>
      <c r="D4" s="308" t="s">
        <v>528</v>
      </c>
      <c r="E4" s="550" t="s">
        <v>216</v>
      </c>
    </row>
    <row r="5" spans="1:5" ht="71.25" x14ac:dyDescent="0.2">
      <c r="C5" s="549" t="s">
        <v>529</v>
      </c>
      <c r="D5" s="308" t="s">
        <v>1</v>
      </c>
      <c r="E5" s="309" t="s">
        <v>533</v>
      </c>
    </row>
    <row r="6" spans="1:5" ht="71.25" x14ac:dyDescent="0.2">
      <c r="A6" s="856" t="s">
        <v>572</v>
      </c>
      <c r="C6" s="549" t="s">
        <v>46</v>
      </c>
      <c r="D6" s="308" t="s">
        <v>530</v>
      </c>
      <c r="E6" s="309" t="s">
        <v>532</v>
      </c>
    </row>
    <row r="7" spans="1:5" ht="72" thickBot="1" x14ac:dyDescent="0.25">
      <c r="A7" s="857"/>
      <c r="C7" s="551" t="s">
        <v>215</v>
      </c>
      <c r="D7" s="552" t="s">
        <v>217</v>
      </c>
      <c r="E7" s="553" t="s">
        <v>531</v>
      </c>
    </row>
    <row r="8" spans="1:5" x14ac:dyDescent="0.2">
      <c r="A8" s="857"/>
    </row>
    <row r="9" spans="1:5" x14ac:dyDescent="0.2">
      <c r="A9" s="857"/>
    </row>
    <row r="10" spans="1:5" x14ac:dyDescent="0.2">
      <c r="A10" s="857"/>
    </row>
    <row r="11" spans="1:5" x14ac:dyDescent="0.2">
      <c r="A11" s="857"/>
    </row>
    <row r="12" spans="1:5" x14ac:dyDescent="0.2">
      <c r="A12" s="857"/>
    </row>
    <row r="13" spans="1:5" x14ac:dyDescent="0.2">
      <c r="A13" s="857"/>
    </row>
    <row r="14" spans="1:5" x14ac:dyDescent="0.2">
      <c r="A14" s="857"/>
    </row>
    <row r="15" spans="1:5" x14ac:dyDescent="0.2">
      <c r="A15" s="857"/>
    </row>
    <row r="16" spans="1:5"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D0O1JUMpzBGbScMdCESILwP6UMBmn3oKjCWsy3tSJC9vdmKtdbdQhins/9MHNNdGcy08gDtAuXpgzAqdDoKdOA==" saltValue="REfo7AzIiGgTPrJd5yFG/Q=="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79"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10" customWidth="1"/>
    <col min="2" max="2" width="2.140625" style="9" customWidth="1"/>
    <col min="3" max="3" width="28.85546875" style="9" bestFit="1" customWidth="1"/>
    <col min="4" max="7" width="13.42578125" style="516" bestFit="1" customWidth="1"/>
    <col min="8" max="16384" width="8.85546875" style="9"/>
  </cols>
  <sheetData>
    <row r="1" spans="1:7" s="710" customFormat="1" ht="60" customHeight="1" x14ac:dyDescent="0.2">
      <c r="C1" s="755" t="s">
        <v>577</v>
      </c>
      <c r="D1" s="732"/>
      <c r="E1" s="732"/>
      <c r="F1" s="732"/>
      <c r="G1" s="732"/>
    </row>
    <row r="3" spans="1:7" x14ac:dyDescent="0.2">
      <c r="C3" s="11" t="s">
        <v>143</v>
      </c>
      <c r="D3" s="544" t="s">
        <v>18</v>
      </c>
      <c r="E3" s="544" t="s">
        <v>19</v>
      </c>
      <c r="F3" s="544" t="s">
        <v>20</v>
      </c>
      <c r="G3" s="544" t="s">
        <v>21</v>
      </c>
    </row>
    <row r="4" spans="1:7" x14ac:dyDescent="0.2">
      <c r="C4" s="545" t="s">
        <v>129</v>
      </c>
      <c r="D4" s="785">
        <v>2740000</v>
      </c>
      <c r="E4" s="785">
        <v>2350000</v>
      </c>
      <c r="F4" s="785">
        <v>3105000</v>
      </c>
      <c r="G4" s="785">
        <v>2930000</v>
      </c>
    </row>
    <row r="5" spans="1:7" x14ac:dyDescent="0.2">
      <c r="C5" s="546" t="s">
        <v>94</v>
      </c>
      <c r="D5" s="786">
        <v>38000000</v>
      </c>
      <c r="E5" s="786">
        <v>32000000</v>
      </c>
      <c r="F5" s="786">
        <v>45000000</v>
      </c>
      <c r="G5" s="786">
        <v>42000000</v>
      </c>
    </row>
    <row r="6" spans="1:7" x14ac:dyDescent="0.2">
      <c r="A6" s="856" t="s">
        <v>572</v>
      </c>
      <c r="C6" s="520" t="s">
        <v>5</v>
      </c>
      <c r="D6" s="464">
        <f>D4/D5</f>
        <v>7.2105263157894742E-2</v>
      </c>
      <c r="E6" s="464">
        <f t="shared" ref="E6:G6" si="0">E4/E5</f>
        <v>7.3437500000000003E-2</v>
      </c>
      <c r="F6" s="464">
        <f t="shared" si="0"/>
        <v>6.9000000000000006E-2</v>
      </c>
      <c r="G6" s="464">
        <f t="shared" si="0"/>
        <v>6.9761904761904761E-2</v>
      </c>
    </row>
    <row r="7" spans="1:7" ht="6" customHeight="1" x14ac:dyDescent="0.2">
      <c r="A7" s="857"/>
    </row>
    <row r="8" spans="1:7" x14ac:dyDescent="0.2">
      <c r="A8" s="857"/>
      <c r="C8" s="547" t="s">
        <v>144</v>
      </c>
      <c r="D8" s="548">
        <f>AVERAGE(D6:G6)</f>
        <v>7.1076166979949881E-2</v>
      </c>
      <c r="E8" s="9"/>
    </row>
    <row r="9" spans="1:7" x14ac:dyDescent="0.2">
      <c r="A9" s="857"/>
    </row>
    <row r="10" spans="1:7" x14ac:dyDescent="0.2">
      <c r="A10" s="857"/>
    </row>
    <row r="11" spans="1:7" x14ac:dyDescent="0.2">
      <c r="A11" s="857"/>
    </row>
    <row r="12" spans="1:7" x14ac:dyDescent="0.2">
      <c r="A12" s="857"/>
    </row>
    <row r="13" spans="1:7" x14ac:dyDescent="0.2">
      <c r="A13" s="857"/>
    </row>
    <row r="14" spans="1:7" x14ac:dyDescent="0.2">
      <c r="A14" s="857"/>
    </row>
    <row r="15" spans="1:7" x14ac:dyDescent="0.2">
      <c r="A15" s="857"/>
    </row>
    <row r="16" spans="1:7"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iTHTgmhvARz0BkzGkxenSWNTXTbRkmKfMIdNjyFc0oUtyOJOJnUo6xJaPlAqUJcnJr7nhxYvac1SyZLQxJV/3Q==" saltValue="W3aaCoDn+aNNkEzP2yPxog=="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82"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B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outlineLevelCol="1" x14ac:dyDescent="0.2"/>
  <cols>
    <col min="1" max="1" width="11.42578125" style="710" customWidth="1"/>
    <col min="2" max="2" width="2.140625" style="9" customWidth="1"/>
    <col min="3" max="3" width="23.85546875" style="9" customWidth="1"/>
    <col min="4" max="4" width="5.42578125" style="9" bestFit="1" customWidth="1"/>
    <col min="5" max="6" width="11.5703125" style="9" bestFit="1" customWidth="1"/>
    <col min="7" max="7" width="14" style="9" bestFit="1" customWidth="1"/>
    <col min="8" max="8" width="11.5703125" style="9" customWidth="1"/>
    <col min="9" max="12" width="11.5703125" style="9" bestFit="1" customWidth="1"/>
    <col min="13" max="43" width="11.5703125" style="9" customWidth="1" outlineLevel="1"/>
    <col min="44" max="121" width="10.42578125" style="9" customWidth="1" outlineLevel="1"/>
    <col min="122" max="198" width="11.42578125" style="9" customWidth="1" outlineLevel="1"/>
    <col min="199" max="199" width="9.28515625" style="9" customWidth="1" outlineLevel="1" collapsed="1"/>
    <col min="200" max="201" width="9.28515625" style="9" customWidth="1" outlineLevel="1"/>
    <col min="202" max="204" width="10.42578125" style="9" bestFit="1" customWidth="1"/>
    <col min="205" max="16384" width="8.85546875" style="9"/>
  </cols>
  <sheetData>
    <row r="1" spans="1:16382" s="710" customFormat="1" ht="60" customHeight="1" x14ac:dyDescent="0.2">
      <c r="C1" s="755" t="s">
        <v>577</v>
      </c>
    </row>
    <row r="3" spans="1:16382" x14ac:dyDescent="0.2">
      <c r="C3" s="521" t="s">
        <v>99</v>
      </c>
      <c r="D3" s="522"/>
      <c r="E3" s="523">
        <v>1</v>
      </c>
      <c r="F3" s="523">
        <v>2</v>
      </c>
      <c r="G3" s="523">
        <v>3</v>
      </c>
      <c r="H3" s="523">
        <v>4</v>
      </c>
      <c r="I3" s="523">
        <v>5</v>
      </c>
      <c r="J3" s="523">
        <v>6</v>
      </c>
      <c r="K3" s="523">
        <v>7</v>
      </c>
      <c r="L3" s="523">
        <v>8</v>
      </c>
      <c r="M3" s="523">
        <v>9</v>
      </c>
      <c r="N3" s="523">
        <v>10</v>
      </c>
      <c r="O3" s="523">
        <v>11</v>
      </c>
      <c r="P3" s="523">
        <v>12</v>
      </c>
      <c r="Q3" s="523">
        <v>13</v>
      </c>
      <c r="R3" s="523">
        <v>14</v>
      </c>
      <c r="S3" s="523">
        <v>15</v>
      </c>
      <c r="T3" s="523">
        <v>16</v>
      </c>
      <c r="U3" s="523">
        <v>17</v>
      </c>
      <c r="V3" s="523">
        <v>18</v>
      </c>
      <c r="W3" s="523">
        <v>19</v>
      </c>
      <c r="X3" s="523">
        <v>20</v>
      </c>
      <c r="Y3" s="523">
        <v>21</v>
      </c>
      <c r="Z3" s="523">
        <v>22</v>
      </c>
      <c r="AA3" s="523">
        <v>23</v>
      </c>
      <c r="AB3" s="523">
        <v>24</v>
      </c>
      <c r="AC3" s="523">
        <v>25</v>
      </c>
      <c r="AD3" s="523">
        <v>26</v>
      </c>
      <c r="AE3" s="523">
        <v>27</v>
      </c>
      <c r="AF3" s="523">
        <v>28</v>
      </c>
      <c r="AG3" s="523">
        <v>29</v>
      </c>
      <c r="AH3" s="523">
        <v>30</v>
      </c>
      <c r="AI3" s="523">
        <v>31</v>
      </c>
      <c r="AJ3" s="523">
        <v>32</v>
      </c>
      <c r="AK3" s="523">
        <v>33</v>
      </c>
      <c r="AL3" s="523">
        <v>34</v>
      </c>
      <c r="AM3" s="523">
        <v>35</v>
      </c>
      <c r="AN3" s="523">
        <v>36</v>
      </c>
      <c r="AO3" s="523">
        <v>37</v>
      </c>
      <c r="AP3" s="523">
        <v>38</v>
      </c>
      <c r="AQ3" s="523">
        <v>39</v>
      </c>
      <c r="AR3" s="523">
        <v>40</v>
      </c>
      <c r="AS3" s="523">
        <v>41</v>
      </c>
      <c r="AT3" s="523">
        <v>42</v>
      </c>
      <c r="AU3" s="523">
        <v>43</v>
      </c>
      <c r="AV3" s="523">
        <v>44</v>
      </c>
      <c r="AW3" s="523">
        <v>45</v>
      </c>
      <c r="AX3" s="523">
        <v>46</v>
      </c>
      <c r="AY3" s="523">
        <v>47</v>
      </c>
      <c r="AZ3" s="523">
        <v>48</v>
      </c>
      <c r="BA3" s="523">
        <v>49</v>
      </c>
      <c r="BB3" s="523">
        <v>50</v>
      </c>
      <c r="BC3" s="523">
        <v>51</v>
      </c>
      <c r="BD3" s="523">
        <v>52</v>
      </c>
      <c r="BE3" s="523">
        <v>53</v>
      </c>
      <c r="BF3" s="523">
        <v>54</v>
      </c>
      <c r="BG3" s="523">
        <v>55</v>
      </c>
      <c r="BH3" s="523">
        <v>56</v>
      </c>
      <c r="BI3" s="523">
        <v>57</v>
      </c>
      <c r="BJ3" s="523">
        <v>58</v>
      </c>
      <c r="BK3" s="523">
        <v>59</v>
      </c>
      <c r="BL3" s="523">
        <v>60</v>
      </c>
      <c r="BM3" s="523">
        <v>61</v>
      </c>
      <c r="BN3" s="523">
        <v>62</v>
      </c>
      <c r="BO3" s="523">
        <v>63</v>
      </c>
      <c r="BP3" s="523">
        <v>64</v>
      </c>
      <c r="BQ3" s="523">
        <v>65</v>
      </c>
      <c r="BR3" s="523">
        <v>66</v>
      </c>
      <c r="BS3" s="523">
        <v>67</v>
      </c>
      <c r="BT3" s="523">
        <v>68</v>
      </c>
      <c r="BU3" s="523">
        <v>69</v>
      </c>
      <c r="BV3" s="523">
        <v>70</v>
      </c>
      <c r="BW3" s="523">
        <v>71</v>
      </c>
      <c r="BX3" s="523">
        <v>72</v>
      </c>
      <c r="BY3" s="523">
        <v>73</v>
      </c>
      <c r="BZ3" s="523">
        <v>74</v>
      </c>
      <c r="CA3" s="523">
        <v>75</v>
      </c>
      <c r="CB3" s="523">
        <v>76</v>
      </c>
      <c r="CC3" s="523">
        <v>77</v>
      </c>
      <c r="CD3" s="523">
        <v>78</v>
      </c>
      <c r="CE3" s="523">
        <v>79</v>
      </c>
      <c r="CF3" s="523">
        <v>80</v>
      </c>
      <c r="CG3" s="523">
        <v>81</v>
      </c>
      <c r="CH3" s="523">
        <v>82</v>
      </c>
      <c r="CI3" s="523">
        <v>83</v>
      </c>
      <c r="CJ3" s="523">
        <v>84</v>
      </c>
      <c r="CK3" s="523">
        <v>85</v>
      </c>
      <c r="CL3" s="523">
        <v>86</v>
      </c>
      <c r="CM3" s="523">
        <v>87</v>
      </c>
      <c r="CN3" s="523">
        <v>88</v>
      </c>
      <c r="CO3" s="523">
        <v>89</v>
      </c>
      <c r="CP3" s="523">
        <v>90</v>
      </c>
      <c r="CQ3" s="523">
        <v>91</v>
      </c>
      <c r="CR3" s="523">
        <v>92</v>
      </c>
      <c r="CS3" s="523">
        <v>93</v>
      </c>
      <c r="CT3" s="523">
        <v>94</v>
      </c>
      <c r="CU3" s="523">
        <v>95</v>
      </c>
      <c r="CV3" s="523">
        <v>96</v>
      </c>
      <c r="CW3" s="523">
        <v>97</v>
      </c>
      <c r="CX3" s="523">
        <v>98</v>
      </c>
      <c r="CY3" s="523">
        <v>99</v>
      </c>
      <c r="CZ3" s="523">
        <v>100</v>
      </c>
      <c r="DA3" s="523">
        <v>101</v>
      </c>
      <c r="DB3" s="523">
        <v>102</v>
      </c>
      <c r="DC3" s="523">
        <v>103</v>
      </c>
      <c r="DD3" s="523">
        <v>104</v>
      </c>
      <c r="DE3" s="523">
        <v>105</v>
      </c>
      <c r="DF3" s="523">
        <v>106</v>
      </c>
      <c r="DG3" s="523">
        <v>107</v>
      </c>
      <c r="DH3" s="523">
        <v>108</v>
      </c>
      <c r="DI3" s="523">
        <v>109</v>
      </c>
      <c r="DJ3" s="523">
        <v>110</v>
      </c>
      <c r="DK3" s="523">
        <v>111</v>
      </c>
      <c r="DL3" s="523">
        <v>112</v>
      </c>
      <c r="DM3" s="523">
        <v>113</v>
      </c>
      <c r="DN3" s="523">
        <v>114</v>
      </c>
      <c r="DO3" s="523">
        <v>115</v>
      </c>
      <c r="DP3" s="523">
        <v>116</v>
      </c>
      <c r="DQ3" s="523">
        <v>117</v>
      </c>
      <c r="DR3" s="523">
        <v>118</v>
      </c>
      <c r="DS3" s="523">
        <v>119</v>
      </c>
      <c r="DT3" s="523">
        <v>120</v>
      </c>
      <c r="DU3" s="523">
        <v>121</v>
      </c>
      <c r="DV3" s="523">
        <v>122</v>
      </c>
      <c r="DW3" s="523">
        <v>123</v>
      </c>
      <c r="DX3" s="523">
        <v>124</v>
      </c>
      <c r="DY3" s="523">
        <v>125</v>
      </c>
      <c r="DZ3" s="523">
        <v>126</v>
      </c>
      <c r="EA3" s="523">
        <v>127</v>
      </c>
      <c r="EB3" s="523">
        <v>128</v>
      </c>
      <c r="EC3" s="523">
        <v>129</v>
      </c>
      <c r="ED3" s="523">
        <v>130</v>
      </c>
      <c r="EE3" s="523">
        <v>131</v>
      </c>
      <c r="EF3" s="523">
        <v>132</v>
      </c>
      <c r="EG3" s="523">
        <v>133</v>
      </c>
      <c r="EH3" s="523">
        <v>134</v>
      </c>
      <c r="EI3" s="523">
        <v>135</v>
      </c>
      <c r="EJ3" s="523">
        <v>136</v>
      </c>
      <c r="EK3" s="523">
        <v>137</v>
      </c>
      <c r="EL3" s="523">
        <v>138</v>
      </c>
      <c r="EM3" s="523">
        <v>139</v>
      </c>
      <c r="EN3" s="523">
        <v>140</v>
      </c>
      <c r="EO3" s="523">
        <v>141</v>
      </c>
      <c r="EP3" s="523">
        <v>142</v>
      </c>
      <c r="EQ3" s="523">
        <v>143</v>
      </c>
      <c r="ER3" s="523">
        <v>144</v>
      </c>
      <c r="ES3" s="523">
        <v>145</v>
      </c>
      <c r="ET3" s="523">
        <v>146</v>
      </c>
      <c r="EU3" s="523">
        <v>147</v>
      </c>
      <c r="EV3" s="523">
        <v>148</v>
      </c>
      <c r="EW3" s="523">
        <v>149</v>
      </c>
      <c r="EX3" s="523">
        <v>150</v>
      </c>
      <c r="EY3" s="523">
        <v>151</v>
      </c>
      <c r="EZ3" s="523">
        <v>152</v>
      </c>
      <c r="FA3" s="523">
        <v>153</v>
      </c>
      <c r="FB3" s="523">
        <v>154</v>
      </c>
      <c r="FC3" s="523">
        <v>155</v>
      </c>
      <c r="FD3" s="523">
        <v>156</v>
      </c>
      <c r="FE3" s="523">
        <v>157</v>
      </c>
      <c r="FF3" s="523">
        <v>158</v>
      </c>
      <c r="FG3" s="523">
        <v>159</v>
      </c>
      <c r="FH3" s="523">
        <v>160</v>
      </c>
      <c r="FI3" s="523">
        <v>161</v>
      </c>
      <c r="FJ3" s="523">
        <v>162</v>
      </c>
      <c r="FK3" s="523">
        <v>163</v>
      </c>
      <c r="FL3" s="523">
        <v>164</v>
      </c>
      <c r="FM3" s="523">
        <v>165</v>
      </c>
      <c r="FN3" s="523">
        <v>166</v>
      </c>
      <c r="FO3" s="523">
        <v>167</v>
      </c>
      <c r="FP3" s="523">
        <v>168</v>
      </c>
      <c r="FQ3" s="523">
        <v>169</v>
      </c>
      <c r="FR3" s="523">
        <v>170</v>
      </c>
      <c r="FS3" s="523">
        <v>171</v>
      </c>
      <c r="FT3" s="523">
        <v>172</v>
      </c>
      <c r="FU3" s="523">
        <v>173</v>
      </c>
      <c r="FV3" s="523">
        <v>174</v>
      </c>
      <c r="FW3" s="523">
        <v>175</v>
      </c>
      <c r="FX3" s="523">
        <v>176</v>
      </c>
      <c r="FY3" s="523">
        <v>177</v>
      </c>
      <c r="FZ3" s="523">
        <v>178</v>
      </c>
      <c r="GA3" s="523">
        <v>179</v>
      </c>
      <c r="GB3" s="523">
        <v>180</v>
      </c>
      <c r="GC3" s="523">
        <v>181</v>
      </c>
      <c r="GD3" s="523">
        <v>182</v>
      </c>
      <c r="GE3" s="523">
        <v>183</v>
      </c>
      <c r="GF3" s="523">
        <v>184</v>
      </c>
      <c r="GG3" s="523">
        <v>185</v>
      </c>
      <c r="GH3" s="523">
        <v>186</v>
      </c>
      <c r="GI3" s="523">
        <v>187</v>
      </c>
      <c r="GJ3" s="523">
        <v>188</v>
      </c>
      <c r="GK3" s="523">
        <v>189</v>
      </c>
      <c r="GL3" s="523">
        <v>190</v>
      </c>
      <c r="GM3" s="523">
        <v>191</v>
      </c>
      <c r="GN3" s="523">
        <v>192</v>
      </c>
      <c r="GO3" s="523">
        <v>193</v>
      </c>
      <c r="GP3" s="524">
        <v>194</v>
      </c>
      <c r="GQ3" s="524">
        <v>195</v>
      </c>
      <c r="GR3" s="523">
        <v>196</v>
      </c>
      <c r="GS3" s="523">
        <v>197</v>
      </c>
      <c r="GT3" s="523">
        <v>198</v>
      </c>
      <c r="GU3" s="523">
        <v>199</v>
      </c>
      <c r="GV3" s="523">
        <v>200</v>
      </c>
    </row>
    <row r="4" spans="1:16382" x14ac:dyDescent="0.2">
      <c r="C4" s="525" t="s">
        <v>145</v>
      </c>
      <c r="D4" s="526"/>
      <c r="E4" s="791">
        <v>100</v>
      </c>
      <c r="F4" s="527">
        <f>E4*(1+$D$6)</f>
        <v>102</v>
      </c>
      <c r="G4" s="527">
        <f t="shared" ref="G4:BR4" si="0">F4*(1+$D$6)</f>
        <v>104.04</v>
      </c>
      <c r="H4" s="527">
        <f t="shared" si="0"/>
        <v>106.1208</v>
      </c>
      <c r="I4" s="527">
        <f t="shared" si="0"/>
        <v>108.243216</v>
      </c>
      <c r="J4" s="527">
        <f t="shared" si="0"/>
        <v>110.40808032000001</v>
      </c>
      <c r="K4" s="527">
        <f t="shared" si="0"/>
        <v>112.61624192640001</v>
      </c>
      <c r="L4" s="527">
        <f t="shared" si="0"/>
        <v>114.868566764928</v>
      </c>
      <c r="M4" s="527">
        <f t="shared" si="0"/>
        <v>117.16593810022657</v>
      </c>
      <c r="N4" s="527">
        <f t="shared" si="0"/>
        <v>119.5092568622311</v>
      </c>
      <c r="O4" s="527">
        <f t="shared" si="0"/>
        <v>121.89944199947573</v>
      </c>
      <c r="P4" s="527">
        <f t="shared" si="0"/>
        <v>124.33743083946524</v>
      </c>
      <c r="Q4" s="527">
        <f t="shared" si="0"/>
        <v>126.82417945625456</v>
      </c>
      <c r="R4" s="527">
        <f t="shared" si="0"/>
        <v>129.36066304537965</v>
      </c>
      <c r="S4" s="527">
        <f t="shared" si="0"/>
        <v>131.94787630628724</v>
      </c>
      <c r="T4" s="527">
        <f t="shared" si="0"/>
        <v>134.58683383241299</v>
      </c>
      <c r="U4" s="527">
        <f t="shared" si="0"/>
        <v>137.27857050906127</v>
      </c>
      <c r="V4" s="527">
        <f t="shared" si="0"/>
        <v>140.02414191924251</v>
      </c>
      <c r="W4" s="527">
        <f t="shared" si="0"/>
        <v>142.82462475762736</v>
      </c>
      <c r="X4" s="527">
        <f t="shared" si="0"/>
        <v>145.6811172527799</v>
      </c>
      <c r="Y4" s="527">
        <f t="shared" si="0"/>
        <v>148.59473959783551</v>
      </c>
      <c r="Z4" s="527">
        <f t="shared" si="0"/>
        <v>151.56663438979223</v>
      </c>
      <c r="AA4" s="527">
        <f t="shared" si="0"/>
        <v>154.59796707758807</v>
      </c>
      <c r="AB4" s="527">
        <f t="shared" si="0"/>
        <v>157.68992641913982</v>
      </c>
      <c r="AC4" s="527">
        <f t="shared" si="0"/>
        <v>160.84372494752262</v>
      </c>
      <c r="AD4" s="527">
        <f t="shared" si="0"/>
        <v>164.06059944647308</v>
      </c>
      <c r="AE4" s="527">
        <f t="shared" si="0"/>
        <v>167.34181143540255</v>
      </c>
      <c r="AF4" s="527">
        <f t="shared" si="0"/>
        <v>170.68864766411059</v>
      </c>
      <c r="AG4" s="527">
        <f t="shared" si="0"/>
        <v>174.1024206173928</v>
      </c>
      <c r="AH4" s="527">
        <f t="shared" si="0"/>
        <v>177.58446902974066</v>
      </c>
      <c r="AI4" s="527">
        <f t="shared" si="0"/>
        <v>181.13615841033547</v>
      </c>
      <c r="AJ4" s="527">
        <f t="shared" si="0"/>
        <v>184.75888157854217</v>
      </c>
      <c r="AK4" s="527">
        <f t="shared" si="0"/>
        <v>188.45405921011303</v>
      </c>
      <c r="AL4" s="527">
        <f t="shared" si="0"/>
        <v>192.22314039431529</v>
      </c>
      <c r="AM4" s="527">
        <f t="shared" si="0"/>
        <v>196.06760320220161</v>
      </c>
      <c r="AN4" s="527">
        <f t="shared" si="0"/>
        <v>199.98895526624565</v>
      </c>
      <c r="AO4" s="527">
        <f t="shared" si="0"/>
        <v>203.98873437157056</v>
      </c>
      <c r="AP4" s="527">
        <f t="shared" si="0"/>
        <v>208.06850905900197</v>
      </c>
      <c r="AQ4" s="527">
        <f t="shared" si="0"/>
        <v>212.22987924018202</v>
      </c>
      <c r="AR4" s="527">
        <f t="shared" si="0"/>
        <v>216.47447682498566</v>
      </c>
      <c r="AS4" s="527">
        <f t="shared" si="0"/>
        <v>220.80396636148538</v>
      </c>
      <c r="AT4" s="527">
        <f t="shared" si="0"/>
        <v>225.22004568871509</v>
      </c>
      <c r="AU4" s="527">
        <f t="shared" si="0"/>
        <v>229.72444660248939</v>
      </c>
      <c r="AV4" s="527">
        <f t="shared" si="0"/>
        <v>234.31893553453918</v>
      </c>
      <c r="AW4" s="527">
        <f t="shared" si="0"/>
        <v>239.00531424522995</v>
      </c>
      <c r="AX4" s="527">
        <f t="shared" si="0"/>
        <v>243.78542053013456</v>
      </c>
      <c r="AY4" s="527">
        <f t="shared" si="0"/>
        <v>248.66112894073726</v>
      </c>
      <c r="AZ4" s="527">
        <f t="shared" si="0"/>
        <v>253.63435151955201</v>
      </c>
      <c r="BA4" s="527">
        <f t="shared" si="0"/>
        <v>258.70703854994304</v>
      </c>
      <c r="BB4" s="527">
        <f t="shared" si="0"/>
        <v>263.8811793209419</v>
      </c>
      <c r="BC4" s="527">
        <f t="shared" si="0"/>
        <v>269.15880290736072</v>
      </c>
      <c r="BD4" s="527">
        <f t="shared" si="0"/>
        <v>274.54197896550795</v>
      </c>
      <c r="BE4" s="527">
        <f t="shared" si="0"/>
        <v>280.0328185448181</v>
      </c>
      <c r="BF4" s="527">
        <f t="shared" si="0"/>
        <v>285.63347491571449</v>
      </c>
      <c r="BG4" s="527">
        <f t="shared" si="0"/>
        <v>291.3461444140288</v>
      </c>
      <c r="BH4" s="527">
        <f t="shared" si="0"/>
        <v>297.17306730230939</v>
      </c>
      <c r="BI4" s="527">
        <f t="shared" si="0"/>
        <v>303.1165286483556</v>
      </c>
      <c r="BJ4" s="527">
        <f t="shared" si="0"/>
        <v>309.17885922132274</v>
      </c>
      <c r="BK4" s="527">
        <f t="shared" si="0"/>
        <v>315.36243640574918</v>
      </c>
      <c r="BL4" s="527">
        <f t="shared" si="0"/>
        <v>321.66968513386416</v>
      </c>
      <c r="BM4" s="527">
        <f t="shared" si="0"/>
        <v>328.10307883654144</v>
      </c>
      <c r="BN4" s="527">
        <f t="shared" si="0"/>
        <v>334.6651404132723</v>
      </c>
      <c r="BO4" s="527">
        <f t="shared" si="0"/>
        <v>341.35844322153775</v>
      </c>
      <c r="BP4" s="527">
        <f t="shared" si="0"/>
        <v>348.1856120859685</v>
      </c>
      <c r="BQ4" s="527">
        <f t="shared" si="0"/>
        <v>355.14932432768785</v>
      </c>
      <c r="BR4" s="527">
        <f t="shared" si="0"/>
        <v>362.25231081424164</v>
      </c>
      <c r="BS4" s="527">
        <f t="shared" ref="BS4:ED4" si="1">BR4*(1+$D$6)</f>
        <v>369.49735703052647</v>
      </c>
      <c r="BT4" s="527">
        <f t="shared" si="1"/>
        <v>376.88730417113703</v>
      </c>
      <c r="BU4" s="527">
        <f t="shared" si="1"/>
        <v>384.42505025455978</v>
      </c>
      <c r="BV4" s="527">
        <f t="shared" si="1"/>
        <v>392.11355125965099</v>
      </c>
      <c r="BW4" s="527">
        <f t="shared" si="1"/>
        <v>399.95582228484403</v>
      </c>
      <c r="BX4" s="527">
        <f t="shared" si="1"/>
        <v>407.9549387305409</v>
      </c>
      <c r="BY4" s="527">
        <f t="shared" si="1"/>
        <v>416.11403750515171</v>
      </c>
      <c r="BZ4" s="527">
        <f t="shared" si="1"/>
        <v>424.43631825525478</v>
      </c>
      <c r="CA4" s="527">
        <f t="shared" si="1"/>
        <v>432.92504462035987</v>
      </c>
      <c r="CB4" s="527">
        <f t="shared" si="1"/>
        <v>441.5835455127671</v>
      </c>
      <c r="CC4" s="527">
        <f t="shared" si="1"/>
        <v>450.41521642302246</v>
      </c>
      <c r="CD4" s="527">
        <f t="shared" si="1"/>
        <v>459.4235207514829</v>
      </c>
      <c r="CE4" s="527">
        <f t="shared" si="1"/>
        <v>468.61199116651255</v>
      </c>
      <c r="CF4" s="527">
        <f t="shared" si="1"/>
        <v>477.98423098984279</v>
      </c>
      <c r="CG4" s="527">
        <f t="shared" si="1"/>
        <v>487.54391560963967</v>
      </c>
      <c r="CH4" s="527">
        <f t="shared" si="1"/>
        <v>497.29479392183248</v>
      </c>
      <c r="CI4" s="527">
        <f t="shared" si="1"/>
        <v>507.24068980026914</v>
      </c>
      <c r="CJ4" s="527">
        <f t="shared" si="1"/>
        <v>517.38550359627448</v>
      </c>
      <c r="CK4" s="527">
        <f t="shared" si="1"/>
        <v>527.73321366819994</v>
      </c>
      <c r="CL4" s="527">
        <f t="shared" si="1"/>
        <v>538.28787794156392</v>
      </c>
      <c r="CM4" s="527">
        <f t="shared" si="1"/>
        <v>549.05363550039522</v>
      </c>
      <c r="CN4" s="527">
        <f t="shared" si="1"/>
        <v>560.0347082104031</v>
      </c>
      <c r="CO4" s="527">
        <f t="shared" si="1"/>
        <v>571.23540237461111</v>
      </c>
      <c r="CP4" s="527">
        <f t="shared" si="1"/>
        <v>582.66011042210334</v>
      </c>
      <c r="CQ4" s="527">
        <f t="shared" si="1"/>
        <v>594.3133126305454</v>
      </c>
      <c r="CR4" s="527">
        <f t="shared" si="1"/>
        <v>606.19957888315628</v>
      </c>
      <c r="CS4" s="527">
        <f t="shared" si="1"/>
        <v>618.32357046081938</v>
      </c>
      <c r="CT4" s="527">
        <f t="shared" si="1"/>
        <v>630.69004187003577</v>
      </c>
      <c r="CU4" s="527">
        <f t="shared" si="1"/>
        <v>643.3038427074365</v>
      </c>
      <c r="CV4" s="527">
        <f t="shared" si="1"/>
        <v>656.16991956158529</v>
      </c>
      <c r="CW4" s="527">
        <f t="shared" si="1"/>
        <v>669.29331795281701</v>
      </c>
      <c r="CX4" s="527">
        <f t="shared" si="1"/>
        <v>682.67918431187331</v>
      </c>
      <c r="CY4" s="527">
        <f t="shared" si="1"/>
        <v>696.33276799811074</v>
      </c>
      <c r="CZ4" s="527">
        <f t="shared" si="1"/>
        <v>710.25942335807292</v>
      </c>
      <c r="DA4" s="527">
        <f t="shared" si="1"/>
        <v>724.46461182523444</v>
      </c>
      <c r="DB4" s="527">
        <f t="shared" si="1"/>
        <v>738.95390406173919</v>
      </c>
      <c r="DC4" s="527">
        <f t="shared" si="1"/>
        <v>753.73298214297404</v>
      </c>
      <c r="DD4" s="527">
        <f t="shared" si="1"/>
        <v>768.80764178583354</v>
      </c>
      <c r="DE4" s="527">
        <f t="shared" si="1"/>
        <v>784.18379462155019</v>
      </c>
      <c r="DF4" s="527">
        <f t="shared" si="1"/>
        <v>799.86747051398117</v>
      </c>
      <c r="DG4" s="527">
        <f t="shared" si="1"/>
        <v>815.86481992426081</v>
      </c>
      <c r="DH4" s="527">
        <f t="shared" si="1"/>
        <v>832.18211632274608</v>
      </c>
      <c r="DI4" s="527">
        <f t="shared" si="1"/>
        <v>848.82575864920102</v>
      </c>
      <c r="DJ4" s="527">
        <f t="shared" si="1"/>
        <v>865.80227382218504</v>
      </c>
      <c r="DK4" s="527">
        <f t="shared" si="1"/>
        <v>883.11831929862876</v>
      </c>
      <c r="DL4" s="527">
        <f t="shared" si="1"/>
        <v>900.78068568460139</v>
      </c>
      <c r="DM4" s="527">
        <f t="shared" si="1"/>
        <v>918.7962993982934</v>
      </c>
      <c r="DN4" s="527">
        <f t="shared" si="1"/>
        <v>937.17222538625924</v>
      </c>
      <c r="DO4" s="527">
        <f t="shared" si="1"/>
        <v>955.9156698939845</v>
      </c>
      <c r="DP4" s="527">
        <f t="shared" si="1"/>
        <v>975.03398329186416</v>
      </c>
      <c r="DQ4" s="527">
        <f t="shared" si="1"/>
        <v>994.53466295770147</v>
      </c>
      <c r="DR4" s="527">
        <f t="shared" si="1"/>
        <v>1014.4253562168556</v>
      </c>
      <c r="DS4" s="527">
        <f t="shared" si="1"/>
        <v>1034.7138633411928</v>
      </c>
      <c r="DT4" s="527">
        <f t="shared" si="1"/>
        <v>1055.4081406080168</v>
      </c>
      <c r="DU4" s="527">
        <f t="shared" si="1"/>
        <v>1076.5163034201771</v>
      </c>
      <c r="DV4" s="527">
        <f t="shared" si="1"/>
        <v>1098.0466294885807</v>
      </c>
      <c r="DW4" s="527">
        <f t="shared" si="1"/>
        <v>1120.0075620783523</v>
      </c>
      <c r="DX4" s="527">
        <f t="shared" si="1"/>
        <v>1142.4077133199194</v>
      </c>
      <c r="DY4" s="527">
        <f t="shared" si="1"/>
        <v>1165.2558675863177</v>
      </c>
      <c r="DZ4" s="527">
        <f t="shared" si="1"/>
        <v>1188.5609849380439</v>
      </c>
      <c r="EA4" s="527">
        <f t="shared" si="1"/>
        <v>1212.3322046368048</v>
      </c>
      <c r="EB4" s="527">
        <f t="shared" si="1"/>
        <v>1236.5788487295408</v>
      </c>
      <c r="EC4" s="527">
        <f t="shared" si="1"/>
        <v>1261.3104257041316</v>
      </c>
      <c r="ED4" s="527">
        <f t="shared" si="1"/>
        <v>1286.5366342182142</v>
      </c>
      <c r="EE4" s="527">
        <f t="shared" ref="EE4:GP4" si="2">ED4*(1+$D$6)</f>
        <v>1312.2673669025785</v>
      </c>
      <c r="EF4" s="527">
        <f t="shared" si="2"/>
        <v>1338.51271424063</v>
      </c>
      <c r="EG4" s="527">
        <f t="shared" si="2"/>
        <v>1365.2829685254426</v>
      </c>
      <c r="EH4" s="527">
        <f t="shared" si="2"/>
        <v>1392.5886278959515</v>
      </c>
      <c r="EI4" s="527">
        <f t="shared" si="2"/>
        <v>1420.4404004538706</v>
      </c>
      <c r="EJ4" s="527">
        <f t="shared" si="2"/>
        <v>1448.8492084629479</v>
      </c>
      <c r="EK4" s="527">
        <f t="shared" si="2"/>
        <v>1477.8261926322068</v>
      </c>
      <c r="EL4" s="527">
        <f t="shared" si="2"/>
        <v>1507.382716484851</v>
      </c>
      <c r="EM4" s="527">
        <f t="shared" si="2"/>
        <v>1537.530370814548</v>
      </c>
      <c r="EN4" s="527">
        <f t="shared" si="2"/>
        <v>1568.2809782308389</v>
      </c>
      <c r="EO4" s="527">
        <f t="shared" si="2"/>
        <v>1599.6465977954556</v>
      </c>
      <c r="EP4" s="527">
        <f t="shared" si="2"/>
        <v>1631.6395297513648</v>
      </c>
      <c r="EQ4" s="527">
        <f t="shared" si="2"/>
        <v>1664.272320346392</v>
      </c>
      <c r="ER4" s="527">
        <f t="shared" si="2"/>
        <v>1697.5577667533198</v>
      </c>
      <c r="ES4" s="527">
        <f t="shared" si="2"/>
        <v>1731.5089220883863</v>
      </c>
      <c r="ET4" s="527">
        <f t="shared" si="2"/>
        <v>1766.1391005301541</v>
      </c>
      <c r="EU4" s="527">
        <f t="shared" si="2"/>
        <v>1801.4618825407572</v>
      </c>
      <c r="EV4" s="527">
        <f t="shared" si="2"/>
        <v>1837.4911201915725</v>
      </c>
      <c r="EW4" s="527">
        <f t="shared" si="2"/>
        <v>1874.240942595404</v>
      </c>
      <c r="EX4" s="527">
        <f t="shared" si="2"/>
        <v>1911.7257614473122</v>
      </c>
      <c r="EY4" s="527">
        <f t="shared" si="2"/>
        <v>1949.9602766762584</v>
      </c>
      <c r="EZ4" s="527">
        <f t="shared" si="2"/>
        <v>1988.9594822097836</v>
      </c>
      <c r="FA4" s="527">
        <f t="shared" si="2"/>
        <v>2028.7386718539792</v>
      </c>
      <c r="FB4" s="527">
        <f t="shared" si="2"/>
        <v>2069.313445291059</v>
      </c>
      <c r="FC4" s="527">
        <f t="shared" si="2"/>
        <v>2110.69971419688</v>
      </c>
      <c r="FD4" s="527">
        <f t="shared" si="2"/>
        <v>2152.9137084808176</v>
      </c>
      <c r="FE4" s="527">
        <f t="shared" si="2"/>
        <v>2195.9719826504338</v>
      </c>
      <c r="FF4" s="527">
        <f t="shared" si="2"/>
        <v>2239.8914223034426</v>
      </c>
      <c r="FG4" s="527">
        <f t="shared" si="2"/>
        <v>2284.6892507495113</v>
      </c>
      <c r="FH4" s="527">
        <f t="shared" si="2"/>
        <v>2330.3830357645015</v>
      </c>
      <c r="FI4" s="527">
        <f t="shared" si="2"/>
        <v>2376.9906964797915</v>
      </c>
      <c r="FJ4" s="527">
        <f t="shared" si="2"/>
        <v>2424.5305104093873</v>
      </c>
      <c r="FK4" s="527">
        <f t="shared" si="2"/>
        <v>2473.021120617575</v>
      </c>
      <c r="FL4" s="527">
        <f t="shared" si="2"/>
        <v>2522.4815430299263</v>
      </c>
      <c r="FM4" s="527">
        <f t="shared" si="2"/>
        <v>2572.9311738905249</v>
      </c>
      <c r="FN4" s="527">
        <f t="shared" si="2"/>
        <v>2624.3897973683356</v>
      </c>
      <c r="FO4" s="527">
        <f t="shared" si="2"/>
        <v>2676.8775933157026</v>
      </c>
      <c r="FP4" s="527">
        <f t="shared" si="2"/>
        <v>2730.4151451820167</v>
      </c>
      <c r="FQ4" s="527">
        <f t="shared" si="2"/>
        <v>2785.023448085657</v>
      </c>
      <c r="FR4" s="527">
        <f t="shared" si="2"/>
        <v>2840.7239170473704</v>
      </c>
      <c r="FS4" s="527">
        <f t="shared" si="2"/>
        <v>2897.5383953883179</v>
      </c>
      <c r="FT4" s="527">
        <f t="shared" si="2"/>
        <v>2955.4891632960844</v>
      </c>
      <c r="FU4" s="527">
        <f t="shared" si="2"/>
        <v>3014.5989465620059</v>
      </c>
      <c r="FV4" s="527">
        <f t="shared" si="2"/>
        <v>3074.890925493246</v>
      </c>
      <c r="FW4" s="527">
        <f t="shared" si="2"/>
        <v>3136.3887440031108</v>
      </c>
      <c r="FX4" s="527">
        <f t="shared" si="2"/>
        <v>3199.1165188831733</v>
      </c>
      <c r="FY4" s="527">
        <f t="shared" si="2"/>
        <v>3263.0988492608367</v>
      </c>
      <c r="FZ4" s="527">
        <f t="shared" si="2"/>
        <v>3328.3608262460534</v>
      </c>
      <c r="GA4" s="527">
        <f t="shared" si="2"/>
        <v>3394.9280427709746</v>
      </c>
      <c r="GB4" s="527">
        <f t="shared" si="2"/>
        <v>3462.826603626394</v>
      </c>
      <c r="GC4" s="527">
        <f t="shared" si="2"/>
        <v>3532.083135698922</v>
      </c>
      <c r="GD4" s="527">
        <f t="shared" si="2"/>
        <v>3602.7247984129003</v>
      </c>
      <c r="GE4" s="527">
        <f t="shared" si="2"/>
        <v>3674.7792943811583</v>
      </c>
      <c r="GF4" s="527">
        <f t="shared" si="2"/>
        <v>3748.2748802687815</v>
      </c>
      <c r="GG4" s="527">
        <f t="shared" si="2"/>
        <v>3823.2403778741573</v>
      </c>
      <c r="GH4" s="527">
        <f t="shared" si="2"/>
        <v>3899.7051854316405</v>
      </c>
      <c r="GI4" s="527">
        <f t="shared" si="2"/>
        <v>3977.6992891402733</v>
      </c>
      <c r="GJ4" s="527">
        <f t="shared" si="2"/>
        <v>4057.2532749230791</v>
      </c>
      <c r="GK4" s="527">
        <f t="shared" si="2"/>
        <v>4138.3983404215405</v>
      </c>
      <c r="GL4" s="527">
        <f t="shared" si="2"/>
        <v>4221.1663072299716</v>
      </c>
      <c r="GM4" s="527">
        <f t="shared" si="2"/>
        <v>4305.5896333745713</v>
      </c>
      <c r="GN4" s="527">
        <f t="shared" si="2"/>
        <v>4391.7014260420628</v>
      </c>
      <c r="GO4" s="527">
        <f t="shared" si="2"/>
        <v>4479.5354545629043</v>
      </c>
      <c r="GP4" s="528">
        <f t="shared" si="2"/>
        <v>4569.1261636541622</v>
      </c>
      <c r="GQ4" s="529">
        <f t="shared" ref="GQ4:GS4" si="3">GP4*(1+$D$6)</f>
        <v>4660.5086869272454</v>
      </c>
      <c r="GR4" s="530">
        <f t="shared" si="3"/>
        <v>4753.7188606657901</v>
      </c>
      <c r="GS4" s="530">
        <f t="shared" si="3"/>
        <v>4848.7932378791056</v>
      </c>
      <c r="GT4" s="530">
        <f>GS4*(1+$D$6)</f>
        <v>4945.7691026366874</v>
      </c>
      <c r="GU4" s="530">
        <f>GT4*(1+$D$6)</f>
        <v>5044.684484689421</v>
      </c>
      <c r="GV4" s="530">
        <f>GU4*(1+$D$6)</f>
        <v>5145.5781743832094</v>
      </c>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c r="FSM4" s="531"/>
      <c r="FSN4" s="531"/>
      <c r="FSO4" s="531"/>
      <c r="FSP4" s="531"/>
      <c r="FSQ4" s="531"/>
      <c r="FSR4" s="531"/>
      <c r="FSS4" s="531"/>
      <c r="FST4" s="531"/>
      <c r="FSU4" s="531"/>
      <c r="FSV4" s="531"/>
      <c r="FSW4" s="531"/>
      <c r="FSX4" s="531"/>
      <c r="FSY4" s="531"/>
      <c r="FSZ4" s="531"/>
      <c r="FTA4" s="531"/>
      <c r="FTB4" s="531"/>
      <c r="FTC4" s="531"/>
      <c r="FTD4" s="531"/>
      <c r="FTE4" s="531"/>
      <c r="FTF4" s="531"/>
      <c r="FTG4" s="531"/>
      <c r="FTH4" s="531"/>
      <c r="FTI4" s="531"/>
      <c r="FTJ4" s="531"/>
      <c r="FTK4" s="531"/>
      <c r="FTL4" s="531"/>
      <c r="FTM4" s="531"/>
      <c r="FTN4" s="531"/>
      <c r="FTO4" s="531"/>
      <c r="FTP4" s="531"/>
      <c r="FTQ4" s="531"/>
      <c r="FTR4" s="531"/>
      <c r="FTS4" s="531"/>
      <c r="FTT4" s="531"/>
      <c r="FTU4" s="531"/>
      <c r="FTV4" s="531"/>
      <c r="FTW4" s="531"/>
      <c r="FTX4" s="531"/>
      <c r="FTY4" s="531"/>
      <c r="FTZ4" s="531"/>
      <c r="FUA4" s="531"/>
      <c r="FUB4" s="531"/>
      <c r="FUC4" s="531"/>
      <c r="FUD4" s="531"/>
      <c r="FUE4" s="531"/>
      <c r="FUF4" s="531"/>
      <c r="FUG4" s="531"/>
      <c r="FUH4" s="531"/>
      <c r="FUI4" s="531"/>
      <c r="FUJ4" s="531"/>
      <c r="FUK4" s="531"/>
      <c r="FUL4" s="531"/>
      <c r="FUM4" s="531"/>
      <c r="FUN4" s="531"/>
      <c r="FUO4" s="531"/>
      <c r="FUP4" s="531"/>
      <c r="FUQ4" s="531"/>
      <c r="FUR4" s="531"/>
      <c r="FUS4" s="531"/>
      <c r="FUT4" s="531"/>
      <c r="FUU4" s="531"/>
      <c r="FUV4" s="531"/>
      <c r="FUW4" s="531"/>
      <c r="FUX4" s="531"/>
      <c r="FUY4" s="531"/>
      <c r="FUZ4" s="531"/>
      <c r="FVA4" s="531"/>
      <c r="FVB4" s="531"/>
      <c r="FVC4" s="531"/>
      <c r="FVD4" s="531"/>
      <c r="FVE4" s="531"/>
      <c r="FVF4" s="531"/>
      <c r="FVG4" s="531"/>
      <c r="FVH4" s="531"/>
      <c r="FVI4" s="531"/>
      <c r="FVJ4" s="531"/>
      <c r="FVK4" s="531"/>
      <c r="FVL4" s="531"/>
      <c r="FVM4" s="531"/>
      <c r="FVN4" s="531"/>
      <c r="FVO4" s="531"/>
      <c r="FVP4" s="531"/>
      <c r="FVQ4" s="531"/>
      <c r="FVR4" s="531"/>
      <c r="FVS4" s="531"/>
      <c r="FVT4" s="531"/>
      <c r="FVU4" s="531"/>
      <c r="FVV4" s="531"/>
      <c r="FVW4" s="531"/>
      <c r="FVX4" s="531"/>
      <c r="FVY4" s="531"/>
      <c r="FVZ4" s="531"/>
      <c r="FWA4" s="531"/>
      <c r="FWB4" s="531"/>
      <c r="FWC4" s="531"/>
      <c r="FWD4" s="531"/>
      <c r="FWE4" s="531"/>
      <c r="FWF4" s="531"/>
      <c r="FWG4" s="531"/>
      <c r="FWH4" s="531"/>
      <c r="FWI4" s="531"/>
      <c r="FWJ4" s="531"/>
      <c r="FWK4" s="531"/>
      <c r="FWL4" s="531"/>
      <c r="FWM4" s="531"/>
      <c r="FWN4" s="531"/>
      <c r="FWO4" s="531"/>
      <c r="FWP4" s="531"/>
      <c r="FWQ4" s="531"/>
      <c r="FWR4" s="531"/>
      <c r="FWS4" s="531"/>
      <c r="FWT4" s="531"/>
      <c r="FWU4" s="531"/>
      <c r="FWV4" s="531"/>
      <c r="FWW4" s="531"/>
      <c r="FWX4" s="531"/>
      <c r="FWY4" s="531"/>
      <c r="FWZ4" s="531"/>
      <c r="FXA4" s="531"/>
      <c r="FXB4" s="531"/>
      <c r="FXC4" s="531"/>
      <c r="FXD4" s="531"/>
      <c r="FXE4" s="531"/>
      <c r="FXF4" s="531"/>
      <c r="FXG4" s="531"/>
      <c r="FXH4" s="531"/>
      <c r="FXI4" s="531"/>
      <c r="FXJ4" s="531"/>
      <c r="FXK4" s="531"/>
      <c r="FXL4" s="531"/>
      <c r="FXM4" s="531"/>
      <c r="FXN4" s="531"/>
      <c r="FXO4" s="531"/>
      <c r="FXP4" s="531"/>
      <c r="FXQ4" s="531"/>
      <c r="FXR4" s="531"/>
      <c r="FXS4" s="531"/>
      <c r="FXT4" s="531"/>
      <c r="FXU4" s="531"/>
      <c r="FXV4" s="531"/>
      <c r="FXW4" s="531"/>
      <c r="FXX4" s="531"/>
      <c r="FXY4" s="531"/>
      <c r="FXZ4" s="531"/>
      <c r="FYA4" s="531"/>
      <c r="FYB4" s="531"/>
      <c r="FYC4" s="531"/>
      <c r="FYD4" s="531"/>
      <c r="FYE4" s="531"/>
      <c r="FYF4" s="531"/>
      <c r="FYG4" s="531"/>
      <c r="FYH4" s="531"/>
      <c r="FYI4" s="531"/>
      <c r="FYJ4" s="531"/>
      <c r="FYK4" s="531"/>
      <c r="FYL4" s="531"/>
      <c r="FYM4" s="531"/>
      <c r="FYN4" s="531"/>
      <c r="FYO4" s="531"/>
      <c r="FYP4" s="531"/>
      <c r="FYQ4" s="531"/>
      <c r="FYR4" s="531"/>
      <c r="FYS4" s="531"/>
      <c r="FYT4" s="531"/>
      <c r="FYU4" s="531"/>
      <c r="FYV4" s="531"/>
      <c r="FYW4" s="531"/>
      <c r="FYX4" s="531"/>
      <c r="FYY4" s="531"/>
      <c r="FYZ4" s="531"/>
      <c r="FZA4" s="531"/>
      <c r="FZB4" s="531"/>
      <c r="FZC4" s="531"/>
      <c r="FZD4" s="531"/>
      <c r="FZE4" s="531"/>
      <c r="FZF4" s="531"/>
      <c r="FZG4" s="531"/>
      <c r="FZH4" s="531"/>
      <c r="FZI4" s="531"/>
      <c r="FZJ4" s="531"/>
      <c r="FZK4" s="531"/>
      <c r="FZL4" s="531"/>
      <c r="FZM4" s="531"/>
      <c r="FZN4" s="531"/>
      <c r="FZO4" s="531"/>
      <c r="FZP4" s="531"/>
      <c r="FZQ4" s="531"/>
      <c r="FZR4" s="531"/>
      <c r="FZS4" s="531"/>
      <c r="FZT4" s="531"/>
      <c r="FZU4" s="531"/>
      <c r="FZV4" s="531"/>
      <c r="FZW4" s="531"/>
      <c r="FZX4" s="531"/>
      <c r="FZY4" s="531"/>
      <c r="FZZ4" s="531"/>
      <c r="GAA4" s="531"/>
      <c r="GAB4" s="531"/>
      <c r="GAC4" s="531"/>
      <c r="GAD4" s="531"/>
      <c r="GAE4" s="531"/>
      <c r="GAF4" s="531"/>
      <c r="GAG4" s="531"/>
      <c r="GAH4" s="531"/>
      <c r="GAI4" s="531"/>
      <c r="GAJ4" s="531"/>
      <c r="GAK4" s="531"/>
      <c r="GAL4" s="531"/>
      <c r="GAM4" s="531"/>
      <c r="GAN4" s="531"/>
      <c r="GAO4" s="531"/>
      <c r="GAP4" s="531"/>
      <c r="GAQ4" s="531"/>
      <c r="GAR4" s="531"/>
      <c r="GAS4" s="531"/>
      <c r="GAT4" s="531"/>
      <c r="GAU4" s="531"/>
      <c r="GAV4" s="531"/>
      <c r="GAW4" s="531"/>
      <c r="GAX4" s="531"/>
      <c r="GAY4" s="531"/>
      <c r="GAZ4" s="531"/>
      <c r="GBA4" s="531"/>
      <c r="GBB4" s="531"/>
      <c r="GBC4" s="531"/>
      <c r="GBD4" s="531"/>
      <c r="GBE4" s="531"/>
      <c r="GBF4" s="531"/>
      <c r="GBG4" s="531"/>
      <c r="GBH4" s="531"/>
      <c r="GBI4" s="531"/>
      <c r="GBJ4" s="531"/>
      <c r="GBK4" s="531"/>
      <c r="GBL4" s="531"/>
      <c r="GBM4" s="531"/>
      <c r="GBN4" s="531"/>
      <c r="GBO4" s="531"/>
      <c r="GBP4" s="531"/>
      <c r="GBQ4" s="531"/>
      <c r="GBR4" s="531"/>
      <c r="GBS4" s="531"/>
      <c r="GBT4" s="531"/>
      <c r="GBU4" s="531"/>
      <c r="GBV4" s="531"/>
      <c r="GBW4" s="531"/>
      <c r="GBX4" s="531"/>
      <c r="GBY4" s="531"/>
      <c r="GBZ4" s="531"/>
      <c r="GCA4" s="531"/>
      <c r="GCB4" s="531"/>
      <c r="GCC4" s="531"/>
      <c r="GCD4" s="531"/>
      <c r="GCE4" s="531"/>
      <c r="GCF4" s="531"/>
      <c r="GCG4" s="531"/>
      <c r="GCH4" s="531"/>
      <c r="GCI4" s="531"/>
      <c r="GCJ4" s="531"/>
      <c r="GCK4" s="531"/>
      <c r="GCL4" s="531"/>
      <c r="GCM4" s="531"/>
      <c r="GCN4" s="531"/>
      <c r="GCO4" s="531"/>
      <c r="GCP4" s="531"/>
      <c r="GCQ4" s="531"/>
      <c r="GCR4" s="531"/>
      <c r="GCS4" s="531"/>
      <c r="GCT4" s="531"/>
      <c r="GCU4" s="531"/>
      <c r="GCV4" s="531"/>
      <c r="GCW4" s="531"/>
      <c r="GCX4" s="531"/>
      <c r="GCY4" s="531"/>
      <c r="GCZ4" s="531"/>
      <c r="GDA4" s="531"/>
      <c r="GDB4" s="531"/>
      <c r="GDC4" s="531"/>
      <c r="GDD4" s="531"/>
      <c r="GDE4" s="531"/>
      <c r="GDF4" s="531"/>
      <c r="GDG4" s="531"/>
      <c r="GDH4" s="531"/>
      <c r="GDI4" s="531"/>
      <c r="GDJ4" s="531"/>
      <c r="GDK4" s="531"/>
      <c r="GDL4" s="531"/>
      <c r="GDM4" s="531"/>
      <c r="GDN4" s="531"/>
      <c r="GDO4" s="531"/>
      <c r="GDP4" s="531"/>
      <c r="GDQ4" s="531"/>
      <c r="GDR4" s="531"/>
      <c r="GDS4" s="531"/>
      <c r="GDT4" s="531"/>
      <c r="GDU4" s="531"/>
      <c r="GDV4" s="531"/>
      <c r="GDW4" s="531"/>
      <c r="GDX4" s="531"/>
      <c r="GDY4" s="531"/>
      <c r="GDZ4" s="531"/>
      <c r="GEA4" s="531"/>
      <c r="GEB4" s="531"/>
      <c r="GEC4" s="531"/>
      <c r="GED4" s="531"/>
      <c r="GEE4" s="531"/>
      <c r="GEF4" s="531"/>
      <c r="GEG4" s="531"/>
      <c r="GEH4" s="531"/>
      <c r="GEI4" s="531"/>
      <c r="GEJ4" s="531"/>
      <c r="GEK4" s="531"/>
      <c r="GEL4" s="531"/>
      <c r="GEM4" s="531"/>
      <c r="GEN4" s="531"/>
      <c r="GEO4" s="531"/>
      <c r="GEP4" s="531"/>
      <c r="GEQ4" s="531"/>
      <c r="GER4" s="531"/>
      <c r="GES4" s="531"/>
      <c r="GET4" s="531"/>
      <c r="GEU4" s="531"/>
      <c r="GEV4" s="531"/>
      <c r="GEW4" s="531"/>
      <c r="GEX4" s="531"/>
      <c r="GEY4" s="531"/>
      <c r="GEZ4" s="531"/>
      <c r="GFA4" s="531"/>
      <c r="GFB4" s="531"/>
      <c r="GFC4" s="531"/>
      <c r="GFD4" s="531"/>
      <c r="GFE4" s="531"/>
      <c r="GFF4" s="531"/>
      <c r="GFG4" s="531"/>
      <c r="GFH4" s="531"/>
      <c r="GFI4" s="531"/>
      <c r="GFJ4" s="531"/>
      <c r="GFK4" s="531"/>
      <c r="GFL4" s="531"/>
      <c r="GFM4" s="531"/>
      <c r="GFN4" s="531"/>
      <c r="GFO4" s="531"/>
      <c r="GFP4" s="531"/>
      <c r="GFQ4" s="531"/>
      <c r="GFR4" s="531"/>
      <c r="GFS4" s="531"/>
      <c r="GFT4" s="531"/>
      <c r="GFU4" s="531"/>
      <c r="GFV4" s="531"/>
      <c r="GFW4" s="531"/>
      <c r="GFX4" s="531"/>
      <c r="GFY4" s="531"/>
      <c r="GFZ4" s="531"/>
      <c r="GGA4" s="531"/>
      <c r="GGB4" s="531"/>
      <c r="GGC4" s="531"/>
      <c r="GGD4" s="531"/>
      <c r="GGE4" s="531"/>
      <c r="GGF4" s="531"/>
      <c r="GGG4" s="531"/>
      <c r="GGH4" s="531"/>
      <c r="GGI4" s="531"/>
      <c r="GGJ4" s="531"/>
      <c r="GGK4" s="531"/>
      <c r="GGL4" s="531"/>
      <c r="GGM4" s="531"/>
      <c r="GGN4" s="531"/>
      <c r="GGO4" s="531"/>
      <c r="GGP4" s="531"/>
      <c r="GGQ4" s="531"/>
      <c r="GGR4" s="531"/>
      <c r="GGS4" s="531"/>
      <c r="GGT4" s="531"/>
      <c r="GGU4" s="531"/>
      <c r="GGV4" s="531"/>
      <c r="GGW4" s="531"/>
      <c r="GGX4" s="531"/>
      <c r="GGY4" s="531"/>
      <c r="GGZ4" s="531"/>
      <c r="GHA4" s="531"/>
      <c r="GHB4" s="531"/>
      <c r="GHC4" s="531"/>
      <c r="GHD4" s="531"/>
      <c r="GHE4" s="531"/>
      <c r="GHF4" s="531"/>
      <c r="GHG4" s="531"/>
      <c r="GHH4" s="531"/>
      <c r="GHI4" s="531"/>
      <c r="GHJ4" s="531"/>
      <c r="GHK4" s="531"/>
      <c r="GHL4" s="531"/>
      <c r="GHM4" s="531"/>
      <c r="GHN4" s="531"/>
      <c r="GHO4" s="531"/>
      <c r="GHP4" s="531"/>
      <c r="GHQ4" s="531"/>
      <c r="GHR4" s="531"/>
      <c r="GHS4" s="531"/>
      <c r="GHT4" s="531"/>
      <c r="GHU4" s="531"/>
      <c r="GHV4" s="531"/>
      <c r="GHW4" s="531"/>
      <c r="GHX4" s="531"/>
      <c r="GHY4" s="531"/>
      <c r="GHZ4" s="531"/>
      <c r="GIA4" s="531"/>
      <c r="GIB4" s="531"/>
      <c r="GIC4" s="531"/>
      <c r="GID4" s="531"/>
      <c r="GIE4" s="531"/>
      <c r="GIF4" s="531"/>
      <c r="GIG4" s="531"/>
      <c r="GIH4" s="531"/>
      <c r="GII4" s="531"/>
      <c r="GIJ4" s="531"/>
      <c r="GIK4" s="531"/>
      <c r="GIL4" s="531"/>
      <c r="GIM4" s="531"/>
      <c r="GIN4" s="531"/>
      <c r="GIO4" s="531"/>
      <c r="GIP4" s="531"/>
      <c r="GIQ4" s="531"/>
      <c r="GIR4" s="531"/>
      <c r="GIS4" s="531"/>
      <c r="GIT4" s="531"/>
      <c r="GIU4" s="531"/>
      <c r="GIV4" s="531"/>
      <c r="GIW4" s="531"/>
      <c r="GIX4" s="531"/>
      <c r="GIY4" s="531"/>
      <c r="GIZ4" s="531"/>
      <c r="GJA4" s="531"/>
      <c r="GJB4" s="531"/>
      <c r="GJC4" s="531"/>
      <c r="GJD4" s="531"/>
      <c r="GJE4" s="531"/>
      <c r="GJF4" s="531"/>
      <c r="GJG4" s="531"/>
      <c r="GJH4" s="531"/>
      <c r="GJI4" s="531"/>
      <c r="GJJ4" s="531"/>
      <c r="GJK4" s="531"/>
      <c r="GJL4" s="531"/>
      <c r="GJM4" s="531"/>
      <c r="GJN4" s="531"/>
      <c r="GJO4" s="531"/>
      <c r="GJP4" s="531"/>
      <c r="GJQ4" s="531"/>
      <c r="GJR4" s="531"/>
      <c r="GJS4" s="531"/>
      <c r="GJT4" s="531"/>
      <c r="GJU4" s="531"/>
      <c r="GJV4" s="531"/>
      <c r="GJW4" s="531"/>
      <c r="GJX4" s="531"/>
      <c r="GJY4" s="531"/>
      <c r="GJZ4" s="531"/>
      <c r="GKA4" s="531"/>
      <c r="GKB4" s="531"/>
      <c r="GKC4" s="531"/>
      <c r="GKD4" s="531"/>
      <c r="GKE4" s="531"/>
      <c r="GKF4" s="531"/>
      <c r="GKG4" s="531"/>
      <c r="GKH4" s="531"/>
      <c r="GKI4" s="531"/>
      <c r="GKJ4" s="531"/>
      <c r="GKK4" s="531"/>
      <c r="GKL4" s="531"/>
      <c r="GKM4" s="531"/>
      <c r="GKN4" s="531"/>
      <c r="GKO4" s="531"/>
      <c r="GKP4" s="531"/>
      <c r="GKQ4" s="531"/>
      <c r="GKR4" s="531"/>
      <c r="GKS4" s="531"/>
      <c r="GKT4" s="531"/>
      <c r="GKU4" s="531"/>
      <c r="GKV4" s="531"/>
      <c r="GKW4" s="531"/>
      <c r="GKX4" s="531"/>
      <c r="GKY4" s="531"/>
      <c r="GKZ4" s="531"/>
      <c r="GLA4" s="531"/>
      <c r="GLB4" s="531"/>
      <c r="GLC4" s="531"/>
      <c r="GLD4" s="531"/>
      <c r="GLE4" s="531"/>
      <c r="GLF4" s="531"/>
      <c r="GLG4" s="531"/>
      <c r="GLH4" s="531"/>
      <c r="GLI4" s="531"/>
      <c r="GLJ4" s="531"/>
      <c r="GLK4" s="531"/>
      <c r="GLL4" s="531"/>
      <c r="GLM4" s="531"/>
      <c r="GLN4" s="531"/>
      <c r="GLO4" s="531"/>
      <c r="GLP4" s="531"/>
      <c r="GLQ4" s="531"/>
      <c r="GLR4" s="531"/>
      <c r="GLS4" s="531"/>
      <c r="GLT4" s="531"/>
      <c r="GLU4" s="531"/>
      <c r="GLV4" s="531"/>
      <c r="GLW4" s="531"/>
      <c r="GLX4" s="531"/>
      <c r="GLY4" s="531"/>
      <c r="GLZ4" s="531"/>
      <c r="GMA4" s="531"/>
      <c r="GMB4" s="531"/>
      <c r="GMC4" s="531"/>
      <c r="GMD4" s="531"/>
      <c r="GME4" s="531"/>
      <c r="GMF4" s="531"/>
      <c r="GMG4" s="531"/>
      <c r="GMH4" s="531"/>
      <c r="GMI4" s="531"/>
      <c r="GMJ4" s="531"/>
      <c r="GMK4" s="531"/>
      <c r="GML4" s="531"/>
      <c r="GMM4" s="531"/>
      <c r="GMN4" s="531"/>
      <c r="GMO4" s="531"/>
      <c r="GMP4" s="531"/>
      <c r="GMQ4" s="531"/>
      <c r="GMR4" s="531"/>
      <c r="GMS4" s="531"/>
      <c r="GMT4" s="531"/>
      <c r="GMU4" s="531"/>
      <c r="GMV4" s="531"/>
      <c r="GMW4" s="531"/>
      <c r="GMX4" s="531"/>
      <c r="GMY4" s="531"/>
      <c r="GMZ4" s="531"/>
      <c r="GNA4" s="531"/>
      <c r="GNB4" s="531"/>
      <c r="GNC4" s="531"/>
      <c r="GND4" s="531"/>
      <c r="GNE4" s="531"/>
      <c r="GNF4" s="531"/>
      <c r="GNG4" s="531"/>
      <c r="GNH4" s="531"/>
      <c r="GNI4" s="531"/>
      <c r="GNJ4" s="531"/>
      <c r="GNK4" s="531"/>
      <c r="GNL4" s="531"/>
      <c r="GNM4" s="531"/>
      <c r="GNN4" s="531"/>
      <c r="GNO4" s="531"/>
      <c r="GNP4" s="531"/>
      <c r="GNQ4" s="531"/>
      <c r="GNR4" s="531"/>
      <c r="GNS4" s="531"/>
      <c r="GNT4" s="531"/>
      <c r="GNU4" s="531"/>
      <c r="GNV4" s="531"/>
      <c r="GNW4" s="531"/>
      <c r="GNX4" s="531"/>
      <c r="GNY4" s="531"/>
      <c r="GNZ4" s="531"/>
      <c r="GOA4" s="531"/>
      <c r="GOB4" s="531"/>
      <c r="GOC4" s="531"/>
      <c r="GOD4" s="531"/>
      <c r="GOE4" s="531"/>
      <c r="GOF4" s="531"/>
      <c r="GOG4" s="531"/>
      <c r="GOH4" s="531"/>
      <c r="GOI4" s="531"/>
      <c r="GOJ4" s="531"/>
      <c r="GOK4" s="531"/>
      <c r="GOL4" s="531"/>
      <c r="GOM4" s="531"/>
      <c r="GON4" s="531"/>
      <c r="GOO4" s="531"/>
      <c r="GOP4" s="531"/>
      <c r="GOQ4" s="531"/>
      <c r="GOR4" s="531"/>
      <c r="GOS4" s="531"/>
      <c r="GOT4" s="531"/>
      <c r="GOU4" s="531"/>
      <c r="GOV4" s="531"/>
      <c r="GOW4" s="531"/>
      <c r="GOX4" s="531"/>
      <c r="GOY4" s="531"/>
      <c r="GOZ4" s="531"/>
      <c r="GPA4" s="531"/>
      <c r="GPB4" s="531"/>
      <c r="GPC4" s="531"/>
      <c r="GPD4" s="531"/>
      <c r="GPE4" s="531"/>
      <c r="GPF4" s="531"/>
      <c r="GPG4" s="531"/>
      <c r="GPH4" s="531"/>
      <c r="GPI4" s="531"/>
      <c r="GPJ4" s="531"/>
      <c r="GPK4" s="531"/>
      <c r="GPL4" s="531"/>
      <c r="GPM4" s="531"/>
      <c r="GPN4" s="531"/>
      <c r="GPO4" s="531"/>
      <c r="GPP4" s="531"/>
      <c r="GPQ4" s="531"/>
      <c r="GPR4" s="531"/>
      <c r="GPS4" s="531"/>
      <c r="GPT4" s="531"/>
      <c r="GPU4" s="531"/>
      <c r="GPV4" s="531"/>
      <c r="GPW4" s="531"/>
      <c r="GPX4" s="531"/>
      <c r="GPY4" s="531"/>
      <c r="GPZ4" s="531"/>
      <c r="GQA4" s="531"/>
      <c r="GQB4" s="531"/>
      <c r="GQC4" s="531"/>
      <c r="GQD4" s="531"/>
      <c r="GQE4" s="531"/>
      <c r="GQF4" s="531"/>
      <c r="GQG4" s="531"/>
      <c r="GQH4" s="531"/>
      <c r="GQI4" s="531"/>
      <c r="GQJ4" s="531"/>
      <c r="GQK4" s="531"/>
      <c r="GQL4" s="531"/>
      <c r="GQM4" s="531"/>
      <c r="GQN4" s="531"/>
      <c r="GQO4" s="531"/>
      <c r="GQP4" s="531"/>
      <c r="GQQ4" s="531"/>
      <c r="GQR4" s="531"/>
      <c r="GQS4" s="531"/>
      <c r="GQT4" s="531"/>
      <c r="GQU4" s="531"/>
      <c r="GQV4" s="531"/>
      <c r="GQW4" s="531"/>
      <c r="GQX4" s="531"/>
      <c r="GQY4" s="531"/>
      <c r="GQZ4" s="531"/>
      <c r="GRA4" s="531"/>
      <c r="GRB4" s="531"/>
      <c r="GRC4" s="531"/>
      <c r="GRD4" s="531"/>
      <c r="GRE4" s="531"/>
      <c r="GRF4" s="531"/>
      <c r="GRG4" s="531"/>
      <c r="GRH4" s="531"/>
      <c r="GRI4" s="531"/>
      <c r="GRJ4" s="531"/>
      <c r="GRK4" s="531"/>
      <c r="GRL4" s="531"/>
      <c r="GRM4" s="531"/>
      <c r="GRN4" s="531"/>
      <c r="GRO4" s="531"/>
      <c r="GRP4" s="531"/>
      <c r="GRQ4" s="531"/>
      <c r="GRR4" s="531"/>
      <c r="GRS4" s="531"/>
      <c r="GRT4" s="531"/>
      <c r="GRU4" s="531"/>
      <c r="GRV4" s="531"/>
      <c r="GRW4" s="531"/>
      <c r="GRX4" s="531"/>
      <c r="GRY4" s="531"/>
      <c r="GRZ4" s="531"/>
      <c r="GSA4" s="531"/>
      <c r="GSB4" s="531"/>
      <c r="GSC4" s="531"/>
      <c r="GSD4" s="531"/>
      <c r="GSE4" s="531"/>
      <c r="GSF4" s="531"/>
      <c r="GSG4" s="531"/>
      <c r="GSH4" s="531"/>
      <c r="GSI4" s="531"/>
      <c r="GSJ4" s="531"/>
      <c r="GSK4" s="531"/>
      <c r="GSL4" s="531"/>
      <c r="GSM4" s="531"/>
      <c r="GSN4" s="531"/>
      <c r="GSO4" s="531"/>
      <c r="GSP4" s="531"/>
      <c r="GSQ4" s="531"/>
      <c r="GSR4" s="531"/>
      <c r="GSS4" s="531"/>
      <c r="GST4" s="531"/>
      <c r="GSU4" s="531"/>
      <c r="GSV4" s="531"/>
      <c r="GSW4" s="531"/>
      <c r="GSX4" s="531"/>
      <c r="GSY4" s="531"/>
      <c r="GSZ4" s="531"/>
      <c r="GTA4" s="531"/>
      <c r="GTB4" s="531"/>
      <c r="GTC4" s="531"/>
      <c r="GTD4" s="531"/>
      <c r="GTE4" s="531"/>
      <c r="GTF4" s="531"/>
      <c r="GTG4" s="531"/>
      <c r="GTH4" s="531"/>
      <c r="GTI4" s="531"/>
      <c r="GTJ4" s="531"/>
      <c r="GTK4" s="531"/>
      <c r="GTL4" s="531"/>
      <c r="GTM4" s="531"/>
      <c r="GTN4" s="531"/>
      <c r="GTO4" s="531"/>
      <c r="GTP4" s="531"/>
      <c r="GTQ4" s="531"/>
      <c r="GTR4" s="531"/>
      <c r="GTS4" s="531"/>
      <c r="GTT4" s="531"/>
      <c r="GTU4" s="531"/>
      <c r="GTV4" s="531"/>
      <c r="GTW4" s="531"/>
      <c r="GTX4" s="531"/>
      <c r="GTY4" s="531"/>
      <c r="GTZ4" s="531"/>
      <c r="GUA4" s="531"/>
      <c r="GUB4" s="531"/>
      <c r="GUC4" s="531"/>
      <c r="GUD4" s="531"/>
      <c r="GUE4" s="531"/>
      <c r="GUF4" s="531"/>
      <c r="GUG4" s="531"/>
      <c r="GUH4" s="531"/>
      <c r="GUI4" s="531"/>
      <c r="GUJ4" s="531"/>
      <c r="GUK4" s="531"/>
      <c r="GUL4" s="531"/>
      <c r="GUM4" s="531"/>
      <c r="GUN4" s="531"/>
      <c r="GUO4" s="531"/>
      <c r="GUP4" s="531"/>
      <c r="GUQ4" s="531"/>
      <c r="GUR4" s="531"/>
      <c r="GUS4" s="531"/>
      <c r="GUT4" s="531"/>
      <c r="GUU4" s="531"/>
      <c r="GUV4" s="531"/>
      <c r="GUW4" s="531"/>
      <c r="GUX4" s="531"/>
      <c r="GUY4" s="531"/>
      <c r="GUZ4" s="531"/>
      <c r="GVA4" s="531"/>
      <c r="GVB4" s="531"/>
      <c r="GVC4" s="531"/>
      <c r="GVD4" s="531"/>
      <c r="GVE4" s="531"/>
      <c r="GVF4" s="531"/>
      <c r="GVG4" s="531"/>
      <c r="GVH4" s="531"/>
      <c r="GVI4" s="531"/>
      <c r="GVJ4" s="531"/>
      <c r="GVK4" s="531"/>
      <c r="GVL4" s="531"/>
      <c r="GVM4" s="531"/>
      <c r="GVN4" s="531"/>
      <c r="GVO4" s="531"/>
      <c r="GVP4" s="531"/>
      <c r="GVQ4" s="531"/>
      <c r="GVR4" s="531"/>
      <c r="GVS4" s="531"/>
      <c r="GVT4" s="531"/>
      <c r="GVU4" s="531"/>
      <c r="GVV4" s="531"/>
      <c r="GVW4" s="531"/>
      <c r="GVX4" s="531"/>
      <c r="GVY4" s="531"/>
      <c r="GVZ4" s="531"/>
      <c r="GWA4" s="531"/>
      <c r="GWB4" s="531"/>
      <c r="GWC4" s="531"/>
      <c r="GWD4" s="531"/>
      <c r="GWE4" s="531"/>
      <c r="GWF4" s="531"/>
      <c r="GWG4" s="531"/>
      <c r="GWH4" s="531"/>
      <c r="GWI4" s="531"/>
      <c r="GWJ4" s="531"/>
      <c r="GWK4" s="531"/>
      <c r="GWL4" s="531"/>
      <c r="GWM4" s="531"/>
      <c r="GWN4" s="531"/>
      <c r="GWO4" s="531"/>
      <c r="GWP4" s="531"/>
      <c r="GWQ4" s="531"/>
      <c r="GWR4" s="531"/>
      <c r="GWS4" s="531"/>
      <c r="GWT4" s="531"/>
      <c r="GWU4" s="531"/>
      <c r="GWV4" s="531"/>
      <c r="GWW4" s="531"/>
      <c r="GWX4" s="531"/>
      <c r="GWY4" s="531"/>
      <c r="GWZ4" s="531"/>
      <c r="GXA4" s="531"/>
      <c r="GXB4" s="531"/>
      <c r="GXC4" s="531"/>
      <c r="GXD4" s="531"/>
      <c r="GXE4" s="531"/>
      <c r="GXF4" s="531"/>
      <c r="GXG4" s="531"/>
      <c r="GXH4" s="531"/>
      <c r="GXI4" s="531"/>
      <c r="GXJ4" s="531"/>
      <c r="GXK4" s="531"/>
      <c r="GXL4" s="531"/>
      <c r="GXM4" s="531"/>
      <c r="GXN4" s="531"/>
      <c r="GXO4" s="531"/>
      <c r="GXP4" s="531"/>
      <c r="GXQ4" s="531"/>
      <c r="GXR4" s="531"/>
      <c r="GXS4" s="531"/>
      <c r="GXT4" s="531"/>
      <c r="GXU4" s="531"/>
      <c r="GXV4" s="531"/>
      <c r="GXW4" s="531"/>
      <c r="GXX4" s="531"/>
      <c r="GXY4" s="531"/>
      <c r="GXZ4" s="531"/>
      <c r="GYA4" s="531"/>
      <c r="GYB4" s="531"/>
      <c r="GYC4" s="531"/>
      <c r="GYD4" s="531"/>
      <c r="GYE4" s="531"/>
      <c r="GYF4" s="531"/>
      <c r="GYG4" s="531"/>
      <c r="GYH4" s="531"/>
      <c r="GYI4" s="531"/>
      <c r="GYJ4" s="531"/>
      <c r="GYK4" s="531"/>
      <c r="GYL4" s="531"/>
      <c r="GYM4" s="531"/>
      <c r="GYN4" s="531"/>
      <c r="GYO4" s="531"/>
      <c r="GYP4" s="531"/>
      <c r="GYQ4" s="531"/>
      <c r="GYR4" s="531"/>
      <c r="GYS4" s="531"/>
      <c r="GYT4" s="531"/>
      <c r="GYU4" s="531"/>
      <c r="GYV4" s="531"/>
      <c r="GYW4" s="531"/>
      <c r="GYX4" s="531"/>
      <c r="GYY4" s="531"/>
      <c r="GYZ4" s="531"/>
      <c r="GZA4" s="531"/>
      <c r="GZB4" s="531"/>
      <c r="GZC4" s="531"/>
      <c r="GZD4" s="531"/>
      <c r="GZE4" s="531"/>
      <c r="GZF4" s="531"/>
      <c r="GZG4" s="531"/>
      <c r="GZH4" s="531"/>
      <c r="GZI4" s="531"/>
      <c r="GZJ4" s="531"/>
      <c r="GZK4" s="531"/>
      <c r="GZL4" s="531"/>
      <c r="GZM4" s="531"/>
      <c r="GZN4" s="531"/>
      <c r="GZO4" s="531"/>
      <c r="GZP4" s="531"/>
      <c r="GZQ4" s="531"/>
      <c r="GZR4" s="531"/>
      <c r="GZS4" s="531"/>
      <c r="GZT4" s="531"/>
      <c r="GZU4" s="531"/>
      <c r="GZV4" s="531"/>
      <c r="GZW4" s="531"/>
      <c r="GZX4" s="531"/>
      <c r="GZY4" s="531"/>
      <c r="GZZ4" s="531"/>
      <c r="HAA4" s="531"/>
      <c r="HAB4" s="531"/>
      <c r="HAC4" s="531"/>
      <c r="HAD4" s="531"/>
      <c r="HAE4" s="531"/>
      <c r="HAF4" s="531"/>
      <c r="HAG4" s="531"/>
      <c r="HAH4" s="531"/>
      <c r="HAI4" s="531"/>
      <c r="HAJ4" s="531"/>
      <c r="HAK4" s="531"/>
      <c r="HAL4" s="531"/>
      <c r="HAM4" s="531"/>
      <c r="HAN4" s="531"/>
      <c r="HAO4" s="531"/>
      <c r="HAP4" s="531"/>
      <c r="HAQ4" s="531"/>
      <c r="HAR4" s="531"/>
      <c r="HAS4" s="531"/>
      <c r="HAT4" s="531"/>
      <c r="HAU4" s="531"/>
      <c r="HAV4" s="531"/>
      <c r="HAW4" s="531"/>
      <c r="HAX4" s="531"/>
      <c r="HAY4" s="531"/>
      <c r="HAZ4" s="531"/>
      <c r="HBA4" s="531"/>
      <c r="HBB4" s="531"/>
      <c r="HBC4" s="531"/>
      <c r="HBD4" s="531"/>
      <c r="HBE4" s="531"/>
      <c r="HBF4" s="531"/>
      <c r="HBG4" s="531"/>
      <c r="HBH4" s="531"/>
      <c r="HBI4" s="531"/>
      <c r="HBJ4" s="531"/>
      <c r="HBK4" s="531"/>
      <c r="HBL4" s="531"/>
      <c r="HBM4" s="531"/>
      <c r="HBN4" s="531"/>
      <c r="HBO4" s="531"/>
      <c r="HBP4" s="531"/>
      <c r="HBQ4" s="531"/>
      <c r="HBR4" s="531"/>
      <c r="HBS4" s="531"/>
      <c r="HBT4" s="531"/>
      <c r="HBU4" s="531"/>
      <c r="HBV4" s="531"/>
      <c r="HBW4" s="531"/>
      <c r="HBX4" s="531"/>
      <c r="HBY4" s="531"/>
      <c r="HBZ4" s="531"/>
      <c r="HCA4" s="531"/>
      <c r="HCB4" s="531"/>
      <c r="HCC4" s="531"/>
      <c r="HCD4" s="531"/>
      <c r="HCE4" s="531"/>
      <c r="HCF4" s="531"/>
      <c r="HCG4" s="531"/>
      <c r="HCH4" s="531"/>
      <c r="HCI4" s="531"/>
      <c r="HCJ4" s="531"/>
      <c r="HCK4" s="531"/>
      <c r="HCL4" s="531"/>
      <c r="HCM4" s="531"/>
      <c r="HCN4" s="531"/>
      <c r="HCO4" s="531"/>
      <c r="HCP4" s="531"/>
      <c r="HCQ4" s="531"/>
      <c r="HCR4" s="531"/>
      <c r="HCS4" s="531"/>
      <c r="HCT4" s="531"/>
      <c r="HCU4" s="531"/>
      <c r="HCV4" s="531"/>
      <c r="HCW4" s="531"/>
      <c r="HCX4" s="531"/>
      <c r="HCY4" s="531"/>
      <c r="HCZ4" s="531"/>
      <c r="HDA4" s="531"/>
      <c r="HDB4" s="531"/>
      <c r="HDC4" s="531"/>
      <c r="HDD4" s="531"/>
      <c r="HDE4" s="531"/>
      <c r="HDF4" s="531"/>
      <c r="HDG4" s="531"/>
      <c r="HDH4" s="531"/>
      <c r="HDI4" s="531"/>
      <c r="HDJ4" s="531"/>
      <c r="HDK4" s="531"/>
      <c r="HDL4" s="531"/>
      <c r="HDM4" s="531"/>
      <c r="HDN4" s="531"/>
      <c r="HDO4" s="531"/>
      <c r="HDP4" s="531"/>
      <c r="HDQ4" s="531"/>
      <c r="HDR4" s="531"/>
      <c r="HDS4" s="531"/>
      <c r="HDT4" s="531"/>
      <c r="HDU4" s="531"/>
      <c r="HDV4" s="531"/>
      <c r="HDW4" s="531"/>
      <c r="HDX4" s="531"/>
      <c r="HDY4" s="531"/>
      <c r="HDZ4" s="531"/>
      <c r="HEA4" s="531"/>
      <c r="HEB4" s="531"/>
      <c r="HEC4" s="531"/>
      <c r="HED4" s="531"/>
      <c r="HEE4" s="531"/>
      <c r="HEF4" s="531"/>
      <c r="HEG4" s="531"/>
      <c r="HEH4" s="531"/>
      <c r="HEI4" s="531"/>
      <c r="HEJ4" s="531"/>
      <c r="HEK4" s="531"/>
      <c r="HEL4" s="531"/>
      <c r="HEM4" s="531"/>
      <c r="HEN4" s="531"/>
      <c r="HEO4" s="531"/>
      <c r="HEP4" s="531"/>
      <c r="HEQ4" s="531"/>
      <c r="HER4" s="531"/>
      <c r="HES4" s="531"/>
      <c r="HET4" s="531"/>
      <c r="HEU4" s="531"/>
      <c r="HEV4" s="531"/>
      <c r="HEW4" s="531"/>
      <c r="HEX4" s="531"/>
      <c r="HEY4" s="531"/>
      <c r="HEZ4" s="531"/>
      <c r="HFA4" s="531"/>
      <c r="HFB4" s="531"/>
      <c r="HFC4" s="531"/>
      <c r="HFD4" s="531"/>
      <c r="HFE4" s="531"/>
      <c r="HFF4" s="531"/>
      <c r="HFG4" s="531"/>
      <c r="HFH4" s="531"/>
      <c r="HFI4" s="531"/>
      <c r="HFJ4" s="531"/>
      <c r="HFK4" s="531"/>
      <c r="HFL4" s="531"/>
      <c r="HFM4" s="531"/>
      <c r="HFN4" s="531"/>
      <c r="HFO4" s="531"/>
      <c r="HFP4" s="531"/>
      <c r="HFQ4" s="531"/>
      <c r="HFR4" s="531"/>
      <c r="HFS4" s="531"/>
      <c r="HFT4" s="531"/>
      <c r="HFU4" s="531"/>
      <c r="HFV4" s="531"/>
      <c r="HFW4" s="531"/>
      <c r="HFX4" s="531"/>
      <c r="HFY4" s="531"/>
      <c r="HFZ4" s="531"/>
      <c r="HGA4" s="531"/>
      <c r="HGB4" s="531"/>
      <c r="HGC4" s="531"/>
      <c r="HGD4" s="531"/>
      <c r="HGE4" s="531"/>
      <c r="HGF4" s="531"/>
      <c r="HGG4" s="531"/>
      <c r="HGH4" s="531"/>
      <c r="HGI4" s="531"/>
      <c r="HGJ4" s="531"/>
      <c r="HGK4" s="531"/>
      <c r="HGL4" s="531"/>
      <c r="HGM4" s="531"/>
      <c r="HGN4" s="531"/>
      <c r="HGO4" s="531"/>
      <c r="HGP4" s="531"/>
      <c r="HGQ4" s="531"/>
      <c r="HGR4" s="531"/>
      <c r="HGS4" s="531"/>
      <c r="HGT4" s="531"/>
      <c r="HGU4" s="531"/>
      <c r="HGV4" s="531"/>
      <c r="HGW4" s="531"/>
      <c r="HGX4" s="531"/>
      <c r="HGY4" s="531"/>
      <c r="HGZ4" s="531"/>
      <c r="HHA4" s="531"/>
      <c r="HHB4" s="531"/>
      <c r="HHC4" s="531"/>
      <c r="HHD4" s="531"/>
      <c r="HHE4" s="531"/>
      <c r="HHF4" s="531"/>
      <c r="HHG4" s="531"/>
      <c r="HHH4" s="531"/>
      <c r="HHI4" s="531"/>
      <c r="HHJ4" s="531"/>
      <c r="HHK4" s="531"/>
      <c r="HHL4" s="531"/>
      <c r="HHM4" s="531"/>
      <c r="HHN4" s="531"/>
      <c r="HHO4" s="531"/>
      <c r="HHP4" s="531"/>
      <c r="HHQ4" s="531"/>
      <c r="HHR4" s="531"/>
      <c r="HHS4" s="531"/>
      <c r="HHT4" s="531"/>
      <c r="HHU4" s="531"/>
      <c r="HHV4" s="531"/>
      <c r="HHW4" s="531"/>
      <c r="HHX4" s="531"/>
      <c r="HHY4" s="531"/>
      <c r="HHZ4" s="531"/>
      <c r="HIA4" s="531"/>
      <c r="HIB4" s="531"/>
      <c r="HIC4" s="531"/>
      <c r="HID4" s="531"/>
      <c r="HIE4" s="531"/>
      <c r="HIF4" s="531"/>
      <c r="HIG4" s="531"/>
      <c r="HIH4" s="531"/>
      <c r="HII4" s="531"/>
      <c r="HIJ4" s="531"/>
      <c r="HIK4" s="531"/>
      <c r="HIL4" s="531"/>
      <c r="HIM4" s="531"/>
      <c r="HIN4" s="531"/>
      <c r="HIO4" s="531"/>
      <c r="HIP4" s="531"/>
      <c r="HIQ4" s="531"/>
      <c r="HIR4" s="531"/>
      <c r="HIS4" s="531"/>
      <c r="HIT4" s="531"/>
      <c r="HIU4" s="531"/>
      <c r="HIV4" s="531"/>
      <c r="HIW4" s="531"/>
      <c r="HIX4" s="531"/>
      <c r="HIY4" s="531"/>
      <c r="HIZ4" s="531"/>
      <c r="HJA4" s="531"/>
      <c r="HJB4" s="531"/>
      <c r="HJC4" s="531"/>
      <c r="HJD4" s="531"/>
      <c r="HJE4" s="531"/>
      <c r="HJF4" s="531"/>
      <c r="HJG4" s="531"/>
      <c r="HJH4" s="531"/>
      <c r="HJI4" s="531"/>
      <c r="HJJ4" s="531"/>
      <c r="HJK4" s="531"/>
      <c r="HJL4" s="531"/>
      <c r="HJM4" s="531"/>
      <c r="HJN4" s="531"/>
      <c r="HJO4" s="531"/>
      <c r="HJP4" s="531"/>
      <c r="HJQ4" s="531"/>
      <c r="HJR4" s="531"/>
      <c r="HJS4" s="531"/>
      <c r="HJT4" s="531"/>
      <c r="HJU4" s="531"/>
      <c r="HJV4" s="531"/>
      <c r="HJW4" s="531"/>
      <c r="HJX4" s="531"/>
      <c r="HJY4" s="531"/>
      <c r="HJZ4" s="531"/>
      <c r="HKA4" s="531"/>
      <c r="HKB4" s="531"/>
      <c r="HKC4" s="531"/>
      <c r="HKD4" s="531"/>
      <c r="HKE4" s="531"/>
      <c r="HKF4" s="531"/>
      <c r="HKG4" s="531"/>
      <c r="HKH4" s="531"/>
      <c r="HKI4" s="531"/>
      <c r="HKJ4" s="531"/>
      <c r="HKK4" s="531"/>
      <c r="HKL4" s="531"/>
      <c r="HKM4" s="531"/>
      <c r="HKN4" s="531"/>
      <c r="HKO4" s="531"/>
      <c r="HKP4" s="531"/>
      <c r="HKQ4" s="531"/>
      <c r="HKR4" s="531"/>
      <c r="HKS4" s="531"/>
      <c r="HKT4" s="531"/>
      <c r="HKU4" s="531"/>
      <c r="HKV4" s="531"/>
      <c r="HKW4" s="531"/>
      <c r="HKX4" s="531"/>
      <c r="HKY4" s="531"/>
      <c r="HKZ4" s="531"/>
      <c r="HLA4" s="531"/>
      <c r="HLB4" s="531"/>
      <c r="HLC4" s="531"/>
      <c r="HLD4" s="531"/>
      <c r="HLE4" s="531"/>
      <c r="HLF4" s="531"/>
      <c r="HLG4" s="531"/>
      <c r="HLH4" s="531"/>
      <c r="HLI4" s="531"/>
      <c r="HLJ4" s="531"/>
      <c r="HLK4" s="531"/>
      <c r="HLL4" s="531"/>
      <c r="HLM4" s="531"/>
      <c r="HLN4" s="531"/>
      <c r="HLO4" s="531"/>
      <c r="HLP4" s="531"/>
      <c r="HLQ4" s="531"/>
      <c r="HLR4" s="531"/>
      <c r="HLS4" s="531"/>
      <c r="HLT4" s="531"/>
      <c r="HLU4" s="531"/>
      <c r="HLV4" s="531"/>
      <c r="HLW4" s="531"/>
      <c r="HLX4" s="531"/>
      <c r="HLY4" s="531"/>
      <c r="HLZ4" s="531"/>
      <c r="HMA4" s="531"/>
      <c r="HMB4" s="531"/>
      <c r="HMC4" s="531"/>
      <c r="HMD4" s="531"/>
      <c r="HME4" s="531"/>
      <c r="HMF4" s="531"/>
      <c r="HMG4" s="531"/>
      <c r="HMH4" s="531"/>
      <c r="HMI4" s="531"/>
      <c r="HMJ4" s="531"/>
      <c r="HMK4" s="531"/>
      <c r="HML4" s="531"/>
      <c r="HMM4" s="531"/>
      <c r="HMN4" s="531"/>
      <c r="HMO4" s="531"/>
      <c r="HMP4" s="531"/>
      <c r="HMQ4" s="531"/>
      <c r="HMR4" s="531"/>
      <c r="HMS4" s="531"/>
      <c r="HMT4" s="531"/>
      <c r="HMU4" s="531"/>
      <c r="HMV4" s="531"/>
      <c r="HMW4" s="531"/>
      <c r="HMX4" s="531"/>
      <c r="HMY4" s="531"/>
      <c r="HMZ4" s="531"/>
      <c r="HNA4" s="531"/>
      <c r="HNB4" s="531"/>
      <c r="HNC4" s="531"/>
      <c r="HND4" s="531"/>
      <c r="HNE4" s="531"/>
      <c r="HNF4" s="531"/>
      <c r="HNG4" s="531"/>
      <c r="HNH4" s="531"/>
      <c r="HNI4" s="531"/>
      <c r="HNJ4" s="531"/>
      <c r="HNK4" s="531"/>
      <c r="HNL4" s="531"/>
      <c r="HNM4" s="531"/>
      <c r="HNN4" s="531"/>
      <c r="HNO4" s="531"/>
      <c r="HNP4" s="531"/>
      <c r="HNQ4" s="531"/>
      <c r="HNR4" s="531"/>
      <c r="HNS4" s="531"/>
      <c r="HNT4" s="531"/>
      <c r="HNU4" s="531"/>
      <c r="HNV4" s="531"/>
      <c r="HNW4" s="531"/>
      <c r="HNX4" s="531"/>
      <c r="HNY4" s="531"/>
      <c r="HNZ4" s="531"/>
      <c r="HOA4" s="531"/>
      <c r="HOB4" s="531"/>
      <c r="HOC4" s="531"/>
      <c r="HOD4" s="531"/>
      <c r="HOE4" s="531"/>
      <c r="HOF4" s="531"/>
      <c r="HOG4" s="531"/>
      <c r="HOH4" s="531"/>
      <c r="HOI4" s="531"/>
      <c r="HOJ4" s="531"/>
      <c r="HOK4" s="531"/>
      <c r="HOL4" s="531"/>
      <c r="HOM4" s="531"/>
      <c r="HON4" s="531"/>
      <c r="HOO4" s="531"/>
      <c r="HOP4" s="531"/>
      <c r="HOQ4" s="531"/>
      <c r="HOR4" s="531"/>
      <c r="HOS4" s="531"/>
      <c r="HOT4" s="531"/>
      <c r="HOU4" s="531"/>
      <c r="HOV4" s="531"/>
      <c r="HOW4" s="531"/>
      <c r="HOX4" s="531"/>
      <c r="HOY4" s="531"/>
      <c r="HOZ4" s="531"/>
      <c r="HPA4" s="531"/>
      <c r="HPB4" s="531"/>
      <c r="HPC4" s="531"/>
      <c r="HPD4" s="531"/>
      <c r="HPE4" s="531"/>
      <c r="HPF4" s="531"/>
      <c r="HPG4" s="531"/>
      <c r="HPH4" s="531"/>
      <c r="HPI4" s="531"/>
      <c r="HPJ4" s="531"/>
      <c r="HPK4" s="531"/>
      <c r="HPL4" s="531"/>
      <c r="HPM4" s="531"/>
      <c r="HPN4" s="531"/>
      <c r="HPO4" s="531"/>
      <c r="HPP4" s="531"/>
      <c r="HPQ4" s="531"/>
      <c r="HPR4" s="531"/>
      <c r="HPS4" s="531"/>
      <c r="HPT4" s="531"/>
      <c r="HPU4" s="531"/>
      <c r="HPV4" s="531"/>
      <c r="HPW4" s="531"/>
      <c r="HPX4" s="531"/>
      <c r="HPY4" s="531"/>
      <c r="HPZ4" s="531"/>
      <c r="HQA4" s="531"/>
      <c r="HQB4" s="531"/>
      <c r="HQC4" s="531"/>
      <c r="HQD4" s="531"/>
      <c r="HQE4" s="531"/>
      <c r="HQF4" s="531"/>
      <c r="HQG4" s="531"/>
      <c r="HQH4" s="531"/>
      <c r="HQI4" s="531"/>
      <c r="HQJ4" s="531"/>
      <c r="HQK4" s="531"/>
      <c r="HQL4" s="531"/>
      <c r="HQM4" s="531"/>
      <c r="HQN4" s="531"/>
      <c r="HQO4" s="531"/>
      <c r="HQP4" s="531"/>
      <c r="HQQ4" s="531"/>
      <c r="HQR4" s="531"/>
      <c r="HQS4" s="531"/>
      <c r="HQT4" s="531"/>
      <c r="HQU4" s="531"/>
      <c r="HQV4" s="531"/>
      <c r="HQW4" s="531"/>
      <c r="HQX4" s="531"/>
      <c r="HQY4" s="531"/>
      <c r="HQZ4" s="531"/>
      <c r="HRA4" s="531"/>
      <c r="HRB4" s="531"/>
      <c r="HRC4" s="531"/>
      <c r="HRD4" s="531"/>
      <c r="HRE4" s="531"/>
      <c r="HRF4" s="531"/>
      <c r="HRG4" s="531"/>
      <c r="HRH4" s="531"/>
      <c r="HRI4" s="531"/>
      <c r="HRJ4" s="531"/>
      <c r="HRK4" s="531"/>
      <c r="HRL4" s="531"/>
      <c r="HRM4" s="531"/>
      <c r="HRN4" s="531"/>
      <c r="HRO4" s="531"/>
      <c r="HRP4" s="531"/>
      <c r="HRQ4" s="531"/>
      <c r="HRR4" s="531"/>
      <c r="HRS4" s="531"/>
      <c r="HRT4" s="531"/>
      <c r="HRU4" s="531"/>
      <c r="HRV4" s="531"/>
      <c r="HRW4" s="531"/>
      <c r="HRX4" s="531"/>
      <c r="HRY4" s="531"/>
      <c r="HRZ4" s="531"/>
      <c r="HSA4" s="531"/>
      <c r="HSB4" s="531"/>
      <c r="HSC4" s="531"/>
      <c r="HSD4" s="531"/>
      <c r="HSE4" s="531"/>
      <c r="HSF4" s="531"/>
      <c r="HSG4" s="531"/>
      <c r="HSH4" s="531"/>
      <c r="HSI4" s="531"/>
      <c r="HSJ4" s="531"/>
      <c r="HSK4" s="531"/>
      <c r="HSL4" s="531"/>
      <c r="HSM4" s="531"/>
      <c r="HSN4" s="531"/>
      <c r="HSO4" s="531"/>
      <c r="HSP4" s="531"/>
      <c r="HSQ4" s="531"/>
      <c r="HSR4" s="531"/>
      <c r="HSS4" s="531"/>
      <c r="HST4" s="531"/>
      <c r="HSU4" s="531"/>
      <c r="HSV4" s="531"/>
      <c r="HSW4" s="531"/>
      <c r="HSX4" s="531"/>
      <c r="HSY4" s="531"/>
      <c r="HSZ4" s="531"/>
      <c r="HTA4" s="531"/>
      <c r="HTB4" s="531"/>
      <c r="HTC4" s="531"/>
      <c r="HTD4" s="531"/>
      <c r="HTE4" s="531"/>
      <c r="HTF4" s="531"/>
      <c r="HTG4" s="531"/>
      <c r="HTH4" s="531"/>
      <c r="HTI4" s="531"/>
      <c r="HTJ4" s="531"/>
      <c r="HTK4" s="531"/>
      <c r="HTL4" s="531"/>
      <c r="HTM4" s="531"/>
      <c r="HTN4" s="531"/>
      <c r="HTO4" s="531"/>
      <c r="HTP4" s="531"/>
      <c r="HTQ4" s="531"/>
      <c r="HTR4" s="531"/>
      <c r="HTS4" s="531"/>
      <c r="HTT4" s="531"/>
      <c r="HTU4" s="531"/>
      <c r="HTV4" s="531"/>
      <c r="HTW4" s="531"/>
      <c r="HTX4" s="531"/>
      <c r="HTY4" s="531"/>
      <c r="HTZ4" s="531"/>
      <c r="HUA4" s="531"/>
      <c r="HUB4" s="531"/>
      <c r="HUC4" s="531"/>
      <c r="HUD4" s="531"/>
      <c r="HUE4" s="531"/>
      <c r="HUF4" s="531"/>
      <c r="HUG4" s="531"/>
      <c r="HUH4" s="531"/>
      <c r="HUI4" s="531"/>
      <c r="HUJ4" s="531"/>
      <c r="HUK4" s="531"/>
      <c r="HUL4" s="531"/>
      <c r="HUM4" s="531"/>
      <c r="HUN4" s="531"/>
      <c r="HUO4" s="531"/>
      <c r="HUP4" s="531"/>
      <c r="HUQ4" s="531"/>
      <c r="HUR4" s="531"/>
      <c r="HUS4" s="531"/>
      <c r="HUT4" s="531"/>
      <c r="HUU4" s="531"/>
      <c r="HUV4" s="531"/>
      <c r="HUW4" s="531"/>
      <c r="HUX4" s="531"/>
      <c r="HUY4" s="531"/>
      <c r="HUZ4" s="531"/>
      <c r="HVA4" s="531"/>
      <c r="HVB4" s="531"/>
      <c r="HVC4" s="531"/>
      <c r="HVD4" s="531"/>
      <c r="HVE4" s="531"/>
      <c r="HVF4" s="531"/>
      <c r="HVG4" s="531"/>
      <c r="HVH4" s="531"/>
      <c r="HVI4" s="531"/>
      <c r="HVJ4" s="531"/>
      <c r="HVK4" s="531"/>
      <c r="HVL4" s="531"/>
      <c r="HVM4" s="531"/>
      <c r="HVN4" s="531"/>
      <c r="HVO4" s="531"/>
      <c r="HVP4" s="531"/>
      <c r="HVQ4" s="531"/>
      <c r="HVR4" s="531"/>
      <c r="HVS4" s="531"/>
      <c r="HVT4" s="531"/>
      <c r="HVU4" s="531"/>
      <c r="HVV4" s="531"/>
      <c r="HVW4" s="531"/>
      <c r="HVX4" s="531"/>
      <c r="HVY4" s="531"/>
      <c r="HVZ4" s="531"/>
      <c r="HWA4" s="531"/>
      <c r="HWB4" s="531"/>
      <c r="HWC4" s="531"/>
      <c r="HWD4" s="531"/>
      <c r="HWE4" s="531"/>
      <c r="HWF4" s="531"/>
      <c r="HWG4" s="531"/>
      <c r="HWH4" s="531"/>
      <c r="HWI4" s="531"/>
      <c r="HWJ4" s="531"/>
      <c r="HWK4" s="531"/>
      <c r="HWL4" s="531"/>
      <c r="HWM4" s="531"/>
      <c r="HWN4" s="531"/>
      <c r="HWO4" s="531"/>
      <c r="HWP4" s="531"/>
      <c r="HWQ4" s="531"/>
      <c r="HWR4" s="531"/>
      <c r="HWS4" s="531"/>
      <c r="HWT4" s="531"/>
      <c r="HWU4" s="531"/>
      <c r="HWV4" s="531"/>
      <c r="HWW4" s="531"/>
      <c r="HWX4" s="531"/>
      <c r="HWY4" s="531"/>
      <c r="HWZ4" s="531"/>
      <c r="HXA4" s="531"/>
      <c r="HXB4" s="531"/>
      <c r="HXC4" s="531"/>
      <c r="HXD4" s="531"/>
      <c r="HXE4" s="531"/>
      <c r="HXF4" s="531"/>
      <c r="HXG4" s="531"/>
      <c r="HXH4" s="531"/>
      <c r="HXI4" s="531"/>
      <c r="HXJ4" s="531"/>
      <c r="HXK4" s="531"/>
      <c r="HXL4" s="531"/>
      <c r="HXM4" s="531"/>
      <c r="HXN4" s="531"/>
      <c r="HXO4" s="531"/>
      <c r="HXP4" s="531"/>
      <c r="HXQ4" s="531"/>
      <c r="HXR4" s="531"/>
      <c r="HXS4" s="531"/>
      <c r="HXT4" s="531"/>
      <c r="HXU4" s="531"/>
      <c r="HXV4" s="531"/>
      <c r="HXW4" s="531"/>
      <c r="HXX4" s="531"/>
      <c r="HXY4" s="531"/>
      <c r="HXZ4" s="531"/>
      <c r="HYA4" s="531"/>
      <c r="HYB4" s="531"/>
      <c r="HYC4" s="531"/>
      <c r="HYD4" s="531"/>
      <c r="HYE4" s="531"/>
      <c r="HYF4" s="531"/>
      <c r="HYG4" s="531"/>
      <c r="HYH4" s="531"/>
      <c r="HYI4" s="531"/>
      <c r="HYJ4" s="531"/>
      <c r="HYK4" s="531"/>
      <c r="HYL4" s="531"/>
      <c r="HYM4" s="531"/>
      <c r="HYN4" s="531"/>
      <c r="HYO4" s="531"/>
      <c r="HYP4" s="531"/>
      <c r="HYQ4" s="531"/>
      <c r="HYR4" s="531"/>
      <c r="HYS4" s="531"/>
      <c r="HYT4" s="531"/>
      <c r="HYU4" s="531"/>
      <c r="HYV4" s="531"/>
      <c r="HYW4" s="531"/>
      <c r="HYX4" s="531"/>
      <c r="HYY4" s="531"/>
      <c r="HYZ4" s="531"/>
      <c r="HZA4" s="531"/>
      <c r="HZB4" s="531"/>
      <c r="HZC4" s="531"/>
      <c r="HZD4" s="531"/>
      <c r="HZE4" s="531"/>
      <c r="HZF4" s="531"/>
      <c r="HZG4" s="531"/>
      <c r="HZH4" s="531"/>
      <c r="HZI4" s="531"/>
      <c r="HZJ4" s="531"/>
      <c r="HZK4" s="531"/>
      <c r="HZL4" s="531"/>
      <c r="HZM4" s="531"/>
      <c r="HZN4" s="531"/>
      <c r="HZO4" s="531"/>
      <c r="HZP4" s="531"/>
      <c r="HZQ4" s="531"/>
      <c r="HZR4" s="531"/>
      <c r="HZS4" s="531"/>
      <c r="HZT4" s="531"/>
      <c r="HZU4" s="531"/>
      <c r="HZV4" s="531"/>
      <c r="HZW4" s="531"/>
      <c r="HZX4" s="531"/>
      <c r="HZY4" s="531"/>
      <c r="HZZ4" s="531"/>
      <c r="IAA4" s="531"/>
      <c r="IAB4" s="531"/>
      <c r="IAC4" s="531"/>
      <c r="IAD4" s="531"/>
      <c r="IAE4" s="531"/>
      <c r="IAF4" s="531"/>
      <c r="IAG4" s="531"/>
      <c r="IAH4" s="531"/>
      <c r="IAI4" s="531"/>
      <c r="IAJ4" s="531"/>
      <c r="IAK4" s="531"/>
      <c r="IAL4" s="531"/>
      <c r="IAM4" s="531"/>
      <c r="IAN4" s="531"/>
      <c r="IAO4" s="531"/>
      <c r="IAP4" s="531"/>
      <c r="IAQ4" s="531"/>
      <c r="IAR4" s="531"/>
      <c r="IAS4" s="531"/>
      <c r="IAT4" s="531"/>
      <c r="IAU4" s="531"/>
      <c r="IAV4" s="531"/>
      <c r="IAW4" s="531"/>
      <c r="IAX4" s="531"/>
      <c r="IAY4" s="531"/>
      <c r="IAZ4" s="531"/>
      <c r="IBA4" s="531"/>
      <c r="IBB4" s="531"/>
      <c r="IBC4" s="531"/>
      <c r="IBD4" s="531"/>
      <c r="IBE4" s="531"/>
      <c r="IBF4" s="531"/>
      <c r="IBG4" s="531"/>
      <c r="IBH4" s="531"/>
      <c r="IBI4" s="531"/>
      <c r="IBJ4" s="531"/>
      <c r="IBK4" s="531"/>
      <c r="IBL4" s="531"/>
      <c r="IBM4" s="531"/>
      <c r="IBN4" s="531"/>
      <c r="IBO4" s="531"/>
      <c r="IBP4" s="531"/>
      <c r="IBQ4" s="531"/>
      <c r="IBR4" s="531"/>
      <c r="IBS4" s="531"/>
      <c r="IBT4" s="531"/>
      <c r="IBU4" s="531"/>
      <c r="IBV4" s="531"/>
      <c r="IBW4" s="531"/>
      <c r="IBX4" s="531"/>
      <c r="IBY4" s="531"/>
      <c r="IBZ4" s="531"/>
      <c r="ICA4" s="531"/>
      <c r="ICB4" s="531"/>
      <c r="ICC4" s="531"/>
      <c r="ICD4" s="531"/>
      <c r="ICE4" s="531"/>
      <c r="ICF4" s="531"/>
      <c r="ICG4" s="531"/>
      <c r="ICH4" s="531"/>
      <c r="ICI4" s="531"/>
      <c r="ICJ4" s="531"/>
      <c r="ICK4" s="531"/>
      <c r="ICL4" s="531"/>
      <c r="ICM4" s="531"/>
      <c r="ICN4" s="531"/>
      <c r="ICO4" s="531"/>
      <c r="ICP4" s="531"/>
      <c r="ICQ4" s="531"/>
      <c r="ICR4" s="531"/>
      <c r="ICS4" s="531"/>
      <c r="ICT4" s="531"/>
      <c r="ICU4" s="531"/>
      <c r="ICV4" s="531"/>
      <c r="ICW4" s="531"/>
      <c r="ICX4" s="531"/>
      <c r="ICY4" s="531"/>
      <c r="ICZ4" s="531"/>
      <c r="IDA4" s="531"/>
      <c r="IDB4" s="531"/>
      <c r="IDC4" s="531"/>
      <c r="IDD4" s="531"/>
      <c r="IDE4" s="531"/>
      <c r="IDF4" s="531"/>
      <c r="IDG4" s="531"/>
      <c r="IDH4" s="531"/>
      <c r="IDI4" s="531"/>
      <c r="IDJ4" s="531"/>
      <c r="IDK4" s="531"/>
      <c r="IDL4" s="531"/>
      <c r="IDM4" s="531"/>
      <c r="IDN4" s="531"/>
      <c r="IDO4" s="531"/>
      <c r="IDP4" s="531"/>
      <c r="IDQ4" s="531"/>
      <c r="IDR4" s="531"/>
      <c r="IDS4" s="531"/>
      <c r="IDT4" s="531"/>
      <c r="IDU4" s="531"/>
      <c r="IDV4" s="531"/>
      <c r="IDW4" s="531"/>
      <c r="IDX4" s="531"/>
      <c r="IDY4" s="531"/>
      <c r="IDZ4" s="531"/>
      <c r="IEA4" s="531"/>
      <c r="IEB4" s="531"/>
      <c r="IEC4" s="531"/>
      <c r="IED4" s="531"/>
      <c r="IEE4" s="531"/>
      <c r="IEF4" s="531"/>
      <c r="IEG4" s="531"/>
      <c r="IEH4" s="531"/>
      <c r="IEI4" s="531"/>
      <c r="IEJ4" s="531"/>
      <c r="IEK4" s="531"/>
      <c r="IEL4" s="531"/>
      <c r="IEM4" s="531"/>
      <c r="IEN4" s="531"/>
      <c r="IEO4" s="531"/>
      <c r="IEP4" s="531"/>
      <c r="IEQ4" s="531"/>
      <c r="IER4" s="531"/>
      <c r="IES4" s="531"/>
      <c r="IET4" s="531"/>
      <c r="IEU4" s="531"/>
      <c r="IEV4" s="531"/>
      <c r="IEW4" s="531"/>
      <c r="IEX4" s="531"/>
      <c r="IEY4" s="531"/>
      <c r="IEZ4" s="531"/>
      <c r="IFA4" s="531"/>
      <c r="IFB4" s="531"/>
      <c r="IFC4" s="531"/>
      <c r="IFD4" s="531"/>
      <c r="IFE4" s="531"/>
      <c r="IFF4" s="531"/>
      <c r="IFG4" s="531"/>
      <c r="IFH4" s="531"/>
      <c r="IFI4" s="531"/>
      <c r="IFJ4" s="531"/>
      <c r="IFK4" s="531"/>
      <c r="IFL4" s="531"/>
      <c r="IFM4" s="531"/>
      <c r="IFN4" s="531"/>
      <c r="IFO4" s="531"/>
      <c r="IFP4" s="531"/>
      <c r="IFQ4" s="531"/>
      <c r="IFR4" s="531"/>
      <c r="IFS4" s="531"/>
      <c r="IFT4" s="531"/>
      <c r="IFU4" s="531"/>
      <c r="IFV4" s="531"/>
      <c r="IFW4" s="531"/>
      <c r="IFX4" s="531"/>
      <c r="IFY4" s="531"/>
      <c r="IFZ4" s="531"/>
      <c r="IGA4" s="531"/>
      <c r="IGB4" s="531"/>
      <c r="IGC4" s="531"/>
      <c r="IGD4" s="531"/>
      <c r="IGE4" s="531"/>
      <c r="IGF4" s="531"/>
      <c r="IGG4" s="531"/>
      <c r="IGH4" s="531"/>
      <c r="IGI4" s="531"/>
      <c r="IGJ4" s="531"/>
      <c r="IGK4" s="531"/>
      <c r="IGL4" s="531"/>
      <c r="IGM4" s="531"/>
      <c r="IGN4" s="531"/>
      <c r="IGO4" s="531"/>
      <c r="IGP4" s="531"/>
      <c r="IGQ4" s="531"/>
      <c r="IGR4" s="531"/>
      <c r="IGS4" s="531"/>
      <c r="IGT4" s="531"/>
      <c r="IGU4" s="531"/>
      <c r="IGV4" s="531"/>
      <c r="IGW4" s="531"/>
      <c r="IGX4" s="531"/>
      <c r="IGY4" s="531"/>
      <c r="IGZ4" s="531"/>
      <c r="IHA4" s="531"/>
      <c r="IHB4" s="531"/>
      <c r="IHC4" s="531"/>
      <c r="IHD4" s="531"/>
      <c r="IHE4" s="531"/>
      <c r="IHF4" s="531"/>
      <c r="IHG4" s="531"/>
      <c r="IHH4" s="531"/>
      <c r="IHI4" s="531"/>
      <c r="IHJ4" s="531"/>
      <c r="IHK4" s="531"/>
      <c r="IHL4" s="531"/>
      <c r="IHM4" s="531"/>
      <c r="IHN4" s="531"/>
      <c r="IHO4" s="531"/>
      <c r="IHP4" s="531"/>
      <c r="IHQ4" s="531"/>
      <c r="IHR4" s="531"/>
      <c r="IHS4" s="531"/>
      <c r="IHT4" s="531"/>
      <c r="IHU4" s="531"/>
      <c r="IHV4" s="531"/>
      <c r="IHW4" s="531"/>
      <c r="IHX4" s="531"/>
      <c r="IHY4" s="531"/>
      <c r="IHZ4" s="531"/>
      <c r="IIA4" s="531"/>
      <c r="IIB4" s="531"/>
      <c r="IIC4" s="531"/>
      <c r="IID4" s="531"/>
      <c r="IIE4" s="531"/>
      <c r="IIF4" s="531"/>
      <c r="IIG4" s="531"/>
      <c r="IIH4" s="531"/>
      <c r="III4" s="531"/>
      <c r="IIJ4" s="531"/>
      <c r="IIK4" s="531"/>
      <c r="IIL4" s="531"/>
      <c r="IIM4" s="531"/>
      <c r="IIN4" s="531"/>
      <c r="IIO4" s="531"/>
      <c r="IIP4" s="531"/>
      <c r="IIQ4" s="531"/>
      <c r="IIR4" s="531"/>
      <c r="IIS4" s="531"/>
      <c r="IIT4" s="531"/>
      <c r="IIU4" s="531"/>
      <c r="IIV4" s="531"/>
      <c r="IIW4" s="531"/>
      <c r="IIX4" s="531"/>
      <c r="IIY4" s="531"/>
      <c r="IIZ4" s="531"/>
      <c r="IJA4" s="531"/>
      <c r="IJB4" s="531"/>
      <c r="IJC4" s="531"/>
      <c r="IJD4" s="531"/>
      <c r="IJE4" s="531"/>
      <c r="IJF4" s="531"/>
      <c r="IJG4" s="531"/>
      <c r="IJH4" s="531"/>
      <c r="IJI4" s="531"/>
      <c r="IJJ4" s="531"/>
      <c r="IJK4" s="531"/>
      <c r="IJL4" s="531"/>
      <c r="IJM4" s="531"/>
      <c r="IJN4" s="531"/>
      <c r="IJO4" s="531"/>
      <c r="IJP4" s="531"/>
      <c r="IJQ4" s="531"/>
      <c r="IJR4" s="531"/>
      <c r="IJS4" s="531"/>
      <c r="IJT4" s="531"/>
      <c r="IJU4" s="531"/>
      <c r="IJV4" s="531"/>
      <c r="IJW4" s="531"/>
      <c r="IJX4" s="531"/>
      <c r="IJY4" s="531"/>
      <c r="IJZ4" s="531"/>
      <c r="IKA4" s="531"/>
      <c r="IKB4" s="531"/>
      <c r="IKC4" s="531"/>
      <c r="IKD4" s="531"/>
      <c r="IKE4" s="531"/>
      <c r="IKF4" s="531"/>
      <c r="IKG4" s="531"/>
      <c r="IKH4" s="531"/>
      <c r="IKI4" s="531"/>
      <c r="IKJ4" s="531"/>
      <c r="IKK4" s="531"/>
      <c r="IKL4" s="531"/>
      <c r="IKM4" s="531"/>
      <c r="IKN4" s="531"/>
      <c r="IKO4" s="531"/>
      <c r="IKP4" s="531"/>
      <c r="IKQ4" s="531"/>
      <c r="IKR4" s="531"/>
      <c r="IKS4" s="531"/>
      <c r="IKT4" s="531"/>
      <c r="IKU4" s="531"/>
      <c r="IKV4" s="531"/>
      <c r="IKW4" s="531"/>
      <c r="IKX4" s="531"/>
      <c r="IKY4" s="531"/>
      <c r="IKZ4" s="531"/>
      <c r="ILA4" s="531"/>
      <c r="ILB4" s="531"/>
      <c r="ILC4" s="531"/>
      <c r="ILD4" s="531"/>
      <c r="ILE4" s="531"/>
      <c r="ILF4" s="531"/>
      <c r="ILG4" s="531"/>
      <c r="ILH4" s="531"/>
      <c r="ILI4" s="531"/>
      <c r="ILJ4" s="531"/>
      <c r="ILK4" s="531"/>
      <c r="ILL4" s="531"/>
      <c r="ILM4" s="531"/>
      <c r="ILN4" s="531"/>
      <c r="ILO4" s="531"/>
      <c r="ILP4" s="531"/>
      <c r="ILQ4" s="531"/>
      <c r="ILR4" s="531"/>
      <c r="ILS4" s="531"/>
      <c r="ILT4" s="531"/>
      <c r="ILU4" s="531"/>
      <c r="ILV4" s="531"/>
      <c r="ILW4" s="531"/>
      <c r="ILX4" s="531"/>
      <c r="ILY4" s="531"/>
      <c r="ILZ4" s="531"/>
      <c r="IMA4" s="531"/>
      <c r="IMB4" s="531"/>
      <c r="IMC4" s="531"/>
      <c r="IMD4" s="531"/>
      <c r="IME4" s="531"/>
      <c r="IMF4" s="531"/>
      <c r="IMG4" s="531"/>
      <c r="IMH4" s="531"/>
      <c r="IMI4" s="531"/>
      <c r="IMJ4" s="531"/>
      <c r="IMK4" s="531"/>
      <c r="IML4" s="531"/>
      <c r="IMM4" s="531"/>
      <c r="IMN4" s="531"/>
      <c r="IMO4" s="531"/>
      <c r="IMP4" s="531"/>
      <c r="IMQ4" s="531"/>
      <c r="IMR4" s="531"/>
      <c r="IMS4" s="531"/>
      <c r="IMT4" s="531"/>
      <c r="IMU4" s="531"/>
      <c r="IMV4" s="531"/>
      <c r="IMW4" s="531"/>
      <c r="IMX4" s="531"/>
      <c r="IMY4" s="531"/>
      <c r="IMZ4" s="531"/>
      <c r="INA4" s="531"/>
      <c r="INB4" s="531"/>
      <c r="INC4" s="531"/>
      <c r="IND4" s="531"/>
      <c r="INE4" s="531"/>
      <c r="INF4" s="531"/>
      <c r="ING4" s="531"/>
      <c r="INH4" s="531"/>
      <c r="INI4" s="531"/>
      <c r="INJ4" s="531"/>
      <c r="INK4" s="531"/>
      <c r="INL4" s="531"/>
      <c r="INM4" s="531"/>
      <c r="INN4" s="531"/>
      <c r="INO4" s="531"/>
      <c r="INP4" s="531"/>
      <c r="INQ4" s="531"/>
      <c r="INR4" s="531"/>
      <c r="INS4" s="531"/>
      <c r="INT4" s="531"/>
      <c r="INU4" s="531"/>
      <c r="INV4" s="531"/>
      <c r="INW4" s="531"/>
      <c r="INX4" s="531"/>
      <c r="INY4" s="531"/>
      <c r="INZ4" s="531"/>
      <c r="IOA4" s="531"/>
      <c r="IOB4" s="531"/>
      <c r="IOC4" s="531"/>
      <c r="IOD4" s="531"/>
      <c r="IOE4" s="531"/>
      <c r="IOF4" s="531"/>
      <c r="IOG4" s="531"/>
      <c r="IOH4" s="531"/>
      <c r="IOI4" s="531"/>
      <c r="IOJ4" s="531"/>
      <c r="IOK4" s="531"/>
      <c r="IOL4" s="531"/>
      <c r="IOM4" s="531"/>
      <c r="ION4" s="531"/>
      <c r="IOO4" s="531"/>
      <c r="IOP4" s="531"/>
      <c r="IOQ4" s="531"/>
      <c r="IOR4" s="531"/>
      <c r="IOS4" s="531"/>
      <c r="IOT4" s="531"/>
      <c r="IOU4" s="531"/>
      <c r="IOV4" s="531"/>
      <c r="IOW4" s="531"/>
      <c r="IOX4" s="531"/>
      <c r="IOY4" s="531"/>
      <c r="IOZ4" s="531"/>
      <c r="IPA4" s="531"/>
      <c r="IPB4" s="531"/>
      <c r="IPC4" s="531"/>
      <c r="IPD4" s="531"/>
      <c r="IPE4" s="531"/>
      <c r="IPF4" s="531"/>
      <c r="IPG4" s="531"/>
      <c r="IPH4" s="531"/>
      <c r="IPI4" s="531"/>
      <c r="IPJ4" s="531"/>
      <c r="IPK4" s="531"/>
      <c r="IPL4" s="531"/>
      <c r="IPM4" s="531"/>
      <c r="IPN4" s="531"/>
      <c r="IPO4" s="531"/>
      <c r="IPP4" s="531"/>
      <c r="IPQ4" s="531"/>
      <c r="IPR4" s="531"/>
      <c r="IPS4" s="531"/>
      <c r="IPT4" s="531"/>
      <c r="IPU4" s="531"/>
      <c r="IPV4" s="531"/>
      <c r="IPW4" s="531"/>
      <c r="IPX4" s="531"/>
      <c r="IPY4" s="531"/>
      <c r="IPZ4" s="531"/>
      <c r="IQA4" s="531"/>
      <c r="IQB4" s="531"/>
      <c r="IQC4" s="531"/>
      <c r="IQD4" s="531"/>
      <c r="IQE4" s="531"/>
      <c r="IQF4" s="531"/>
      <c r="IQG4" s="531"/>
      <c r="IQH4" s="531"/>
      <c r="IQI4" s="531"/>
      <c r="IQJ4" s="531"/>
      <c r="IQK4" s="531"/>
      <c r="IQL4" s="531"/>
      <c r="IQM4" s="531"/>
      <c r="IQN4" s="531"/>
      <c r="IQO4" s="531"/>
      <c r="IQP4" s="531"/>
      <c r="IQQ4" s="531"/>
      <c r="IQR4" s="531"/>
      <c r="IQS4" s="531"/>
      <c r="IQT4" s="531"/>
      <c r="IQU4" s="531"/>
      <c r="IQV4" s="531"/>
      <c r="IQW4" s="531"/>
      <c r="IQX4" s="531"/>
      <c r="IQY4" s="531"/>
      <c r="IQZ4" s="531"/>
      <c r="IRA4" s="531"/>
      <c r="IRB4" s="531"/>
      <c r="IRC4" s="531"/>
      <c r="IRD4" s="531"/>
      <c r="IRE4" s="531"/>
      <c r="IRF4" s="531"/>
      <c r="IRG4" s="531"/>
      <c r="IRH4" s="531"/>
      <c r="IRI4" s="531"/>
      <c r="IRJ4" s="531"/>
      <c r="IRK4" s="531"/>
      <c r="IRL4" s="531"/>
      <c r="IRM4" s="531"/>
      <c r="IRN4" s="531"/>
      <c r="IRO4" s="531"/>
      <c r="IRP4" s="531"/>
      <c r="IRQ4" s="531"/>
      <c r="IRR4" s="531"/>
      <c r="IRS4" s="531"/>
      <c r="IRT4" s="531"/>
      <c r="IRU4" s="531"/>
      <c r="IRV4" s="531"/>
      <c r="IRW4" s="531"/>
      <c r="IRX4" s="531"/>
      <c r="IRY4" s="531"/>
      <c r="IRZ4" s="531"/>
      <c r="ISA4" s="531"/>
      <c r="ISB4" s="531"/>
      <c r="ISC4" s="531"/>
      <c r="ISD4" s="531"/>
      <c r="ISE4" s="531"/>
      <c r="ISF4" s="531"/>
      <c r="ISG4" s="531"/>
      <c r="ISH4" s="531"/>
      <c r="ISI4" s="531"/>
      <c r="ISJ4" s="531"/>
      <c r="ISK4" s="531"/>
      <c r="ISL4" s="531"/>
      <c r="ISM4" s="531"/>
      <c r="ISN4" s="531"/>
      <c r="ISO4" s="531"/>
      <c r="ISP4" s="531"/>
      <c r="ISQ4" s="531"/>
      <c r="ISR4" s="531"/>
      <c r="ISS4" s="531"/>
      <c r="IST4" s="531"/>
      <c r="ISU4" s="531"/>
      <c r="ISV4" s="531"/>
      <c r="ISW4" s="531"/>
      <c r="ISX4" s="531"/>
      <c r="ISY4" s="531"/>
      <c r="ISZ4" s="531"/>
      <c r="ITA4" s="531"/>
      <c r="ITB4" s="531"/>
      <c r="ITC4" s="531"/>
      <c r="ITD4" s="531"/>
      <c r="ITE4" s="531"/>
      <c r="ITF4" s="531"/>
      <c r="ITG4" s="531"/>
      <c r="ITH4" s="531"/>
      <c r="ITI4" s="531"/>
      <c r="ITJ4" s="531"/>
      <c r="ITK4" s="531"/>
      <c r="ITL4" s="531"/>
      <c r="ITM4" s="531"/>
      <c r="ITN4" s="531"/>
      <c r="ITO4" s="531"/>
      <c r="ITP4" s="531"/>
      <c r="ITQ4" s="531"/>
      <c r="ITR4" s="531"/>
      <c r="ITS4" s="531"/>
      <c r="ITT4" s="531"/>
      <c r="ITU4" s="531"/>
      <c r="ITV4" s="531"/>
      <c r="ITW4" s="531"/>
      <c r="ITX4" s="531"/>
      <c r="ITY4" s="531"/>
      <c r="ITZ4" s="531"/>
      <c r="IUA4" s="531"/>
      <c r="IUB4" s="531"/>
      <c r="IUC4" s="531"/>
      <c r="IUD4" s="531"/>
      <c r="IUE4" s="531"/>
      <c r="IUF4" s="531"/>
      <c r="IUG4" s="531"/>
      <c r="IUH4" s="531"/>
      <c r="IUI4" s="531"/>
      <c r="IUJ4" s="531"/>
      <c r="IUK4" s="531"/>
      <c r="IUL4" s="531"/>
      <c r="IUM4" s="531"/>
      <c r="IUN4" s="531"/>
      <c r="IUO4" s="531"/>
      <c r="IUP4" s="531"/>
      <c r="IUQ4" s="531"/>
      <c r="IUR4" s="531"/>
      <c r="IUS4" s="531"/>
      <c r="IUT4" s="531"/>
      <c r="IUU4" s="531"/>
      <c r="IUV4" s="531"/>
      <c r="IUW4" s="531"/>
      <c r="IUX4" s="531"/>
      <c r="IUY4" s="531"/>
      <c r="IUZ4" s="531"/>
      <c r="IVA4" s="531"/>
      <c r="IVB4" s="531"/>
      <c r="IVC4" s="531"/>
      <c r="IVD4" s="531"/>
      <c r="IVE4" s="531"/>
      <c r="IVF4" s="531"/>
      <c r="IVG4" s="531"/>
      <c r="IVH4" s="531"/>
      <c r="IVI4" s="531"/>
      <c r="IVJ4" s="531"/>
      <c r="IVK4" s="531"/>
      <c r="IVL4" s="531"/>
      <c r="IVM4" s="531"/>
      <c r="IVN4" s="531"/>
      <c r="IVO4" s="531"/>
      <c r="IVP4" s="531"/>
      <c r="IVQ4" s="531"/>
      <c r="IVR4" s="531"/>
      <c r="IVS4" s="531"/>
      <c r="IVT4" s="531"/>
      <c r="IVU4" s="531"/>
      <c r="IVV4" s="531"/>
      <c r="IVW4" s="531"/>
      <c r="IVX4" s="531"/>
      <c r="IVY4" s="531"/>
      <c r="IVZ4" s="531"/>
      <c r="IWA4" s="531"/>
      <c r="IWB4" s="531"/>
      <c r="IWC4" s="531"/>
      <c r="IWD4" s="531"/>
      <c r="IWE4" s="531"/>
      <c r="IWF4" s="531"/>
      <c r="IWG4" s="531"/>
      <c r="IWH4" s="531"/>
      <c r="IWI4" s="531"/>
      <c r="IWJ4" s="531"/>
      <c r="IWK4" s="531"/>
      <c r="IWL4" s="531"/>
      <c r="IWM4" s="531"/>
      <c r="IWN4" s="531"/>
      <c r="IWO4" s="531"/>
      <c r="IWP4" s="531"/>
      <c r="IWQ4" s="531"/>
      <c r="IWR4" s="531"/>
      <c r="IWS4" s="531"/>
      <c r="IWT4" s="531"/>
      <c r="IWU4" s="531"/>
      <c r="IWV4" s="531"/>
      <c r="IWW4" s="531"/>
      <c r="IWX4" s="531"/>
      <c r="IWY4" s="531"/>
      <c r="IWZ4" s="531"/>
      <c r="IXA4" s="531"/>
      <c r="IXB4" s="531"/>
      <c r="IXC4" s="531"/>
      <c r="IXD4" s="531"/>
      <c r="IXE4" s="531"/>
      <c r="IXF4" s="531"/>
      <c r="IXG4" s="531"/>
      <c r="IXH4" s="531"/>
      <c r="IXI4" s="531"/>
      <c r="IXJ4" s="531"/>
      <c r="IXK4" s="531"/>
      <c r="IXL4" s="531"/>
      <c r="IXM4" s="531"/>
      <c r="IXN4" s="531"/>
      <c r="IXO4" s="531"/>
      <c r="IXP4" s="531"/>
      <c r="IXQ4" s="531"/>
      <c r="IXR4" s="531"/>
      <c r="IXS4" s="531"/>
      <c r="IXT4" s="531"/>
      <c r="IXU4" s="531"/>
      <c r="IXV4" s="531"/>
      <c r="IXW4" s="531"/>
      <c r="IXX4" s="531"/>
      <c r="IXY4" s="531"/>
      <c r="IXZ4" s="531"/>
      <c r="IYA4" s="531"/>
      <c r="IYB4" s="531"/>
      <c r="IYC4" s="531"/>
      <c r="IYD4" s="531"/>
      <c r="IYE4" s="531"/>
      <c r="IYF4" s="531"/>
      <c r="IYG4" s="531"/>
      <c r="IYH4" s="531"/>
      <c r="IYI4" s="531"/>
      <c r="IYJ4" s="531"/>
      <c r="IYK4" s="531"/>
      <c r="IYL4" s="531"/>
      <c r="IYM4" s="531"/>
      <c r="IYN4" s="531"/>
      <c r="IYO4" s="531"/>
      <c r="IYP4" s="531"/>
      <c r="IYQ4" s="531"/>
      <c r="IYR4" s="531"/>
      <c r="IYS4" s="531"/>
      <c r="IYT4" s="531"/>
      <c r="IYU4" s="531"/>
      <c r="IYV4" s="531"/>
      <c r="IYW4" s="531"/>
      <c r="IYX4" s="531"/>
      <c r="IYY4" s="531"/>
      <c r="IYZ4" s="531"/>
      <c r="IZA4" s="531"/>
      <c r="IZB4" s="531"/>
      <c r="IZC4" s="531"/>
      <c r="IZD4" s="531"/>
      <c r="IZE4" s="531"/>
      <c r="IZF4" s="531"/>
      <c r="IZG4" s="531"/>
      <c r="IZH4" s="531"/>
      <c r="IZI4" s="531"/>
      <c r="IZJ4" s="531"/>
      <c r="IZK4" s="531"/>
      <c r="IZL4" s="531"/>
      <c r="IZM4" s="531"/>
      <c r="IZN4" s="531"/>
      <c r="IZO4" s="531"/>
      <c r="IZP4" s="531"/>
      <c r="IZQ4" s="531"/>
      <c r="IZR4" s="531"/>
      <c r="IZS4" s="531"/>
      <c r="IZT4" s="531"/>
      <c r="IZU4" s="531"/>
      <c r="IZV4" s="531"/>
      <c r="IZW4" s="531"/>
      <c r="IZX4" s="531"/>
      <c r="IZY4" s="531"/>
      <c r="IZZ4" s="531"/>
      <c r="JAA4" s="531"/>
      <c r="JAB4" s="531"/>
      <c r="JAC4" s="531"/>
      <c r="JAD4" s="531"/>
      <c r="JAE4" s="531"/>
      <c r="JAF4" s="531"/>
      <c r="JAG4" s="531"/>
      <c r="JAH4" s="531"/>
      <c r="JAI4" s="531"/>
      <c r="JAJ4" s="531"/>
      <c r="JAK4" s="531"/>
      <c r="JAL4" s="531"/>
      <c r="JAM4" s="531"/>
      <c r="JAN4" s="531"/>
      <c r="JAO4" s="531"/>
      <c r="JAP4" s="531"/>
      <c r="JAQ4" s="531"/>
      <c r="JAR4" s="531"/>
      <c r="JAS4" s="531"/>
      <c r="JAT4" s="531"/>
      <c r="JAU4" s="531"/>
      <c r="JAV4" s="531"/>
      <c r="JAW4" s="531"/>
      <c r="JAX4" s="531"/>
      <c r="JAY4" s="531"/>
      <c r="JAZ4" s="531"/>
      <c r="JBA4" s="531"/>
      <c r="JBB4" s="531"/>
      <c r="JBC4" s="531"/>
      <c r="JBD4" s="531"/>
      <c r="JBE4" s="531"/>
      <c r="JBF4" s="531"/>
      <c r="JBG4" s="531"/>
      <c r="JBH4" s="531"/>
      <c r="JBI4" s="531"/>
      <c r="JBJ4" s="531"/>
      <c r="JBK4" s="531"/>
      <c r="JBL4" s="531"/>
      <c r="JBM4" s="531"/>
      <c r="JBN4" s="531"/>
      <c r="JBO4" s="531"/>
      <c r="JBP4" s="531"/>
      <c r="JBQ4" s="531"/>
      <c r="JBR4" s="531"/>
      <c r="JBS4" s="531"/>
      <c r="JBT4" s="531"/>
      <c r="JBU4" s="531"/>
      <c r="JBV4" s="531"/>
      <c r="JBW4" s="531"/>
      <c r="JBX4" s="531"/>
      <c r="JBY4" s="531"/>
      <c r="JBZ4" s="531"/>
      <c r="JCA4" s="531"/>
      <c r="JCB4" s="531"/>
      <c r="JCC4" s="531"/>
      <c r="JCD4" s="531"/>
      <c r="JCE4" s="531"/>
      <c r="JCF4" s="531"/>
      <c r="JCG4" s="531"/>
      <c r="JCH4" s="531"/>
      <c r="JCI4" s="531"/>
      <c r="JCJ4" s="531"/>
      <c r="JCK4" s="531"/>
      <c r="JCL4" s="531"/>
      <c r="JCM4" s="531"/>
      <c r="JCN4" s="531"/>
      <c r="JCO4" s="531"/>
      <c r="JCP4" s="531"/>
      <c r="JCQ4" s="531"/>
      <c r="JCR4" s="531"/>
      <c r="JCS4" s="531"/>
      <c r="JCT4" s="531"/>
      <c r="JCU4" s="531"/>
      <c r="JCV4" s="531"/>
      <c r="JCW4" s="531"/>
      <c r="JCX4" s="531"/>
      <c r="JCY4" s="531"/>
      <c r="JCZ4" s="531"/>
      <c r="JDA4" s="531"/>
      <c r="JDB4" s="531"/>
      <c r="JDC4" s="531"/>
      <c r="JDD4" s="531"/>
      <c r="JDE4" s="531"/>
      <c r="JDF4" s="531"/>
      <c r="JDG4" s="531"/>
      <c r="JDH4" s="531"/>
      <c r="JDI4" s="531"/>
      <c r="JDJ4" s="531"/>
      <c r="JDK4" s="531"/>
      <c r="JDL4" s="531"/>
      <c r="JDM4" s="531"/>
      <c r="JDN4" s="531"/>
      <c r="JDO4" s="531"/>
      <c r="JDP4" s="531"/>
      <c r="JDQ4" s="531"/>
      <c r="JDR4" s="531"/>
      <c r="JDS4" s="531"/>
      <c r="JDT4" s="531"/>
      <c r="JDU4" s="531"/>
      <c r="JDV4" s="531"/>
      <c r="JDW4" s="531"/>
      <c r="JDX4" s="531"/>
      <c r="JDY4" s="531"/>
      <c r="JDZ4" s="531"/>
      <c r="JEA4" s="531"/>
      <c r="JEB4" s="531"/>
      <c r="JEC4" s="531"/>
      <c r="JED4" s="531"/>
      <c r="JEE4" s="531"/>
      <c r="JEF4" s="531"/>
      <c r="JEG4" s="531"/>
      <c r="JEH4" s="531"/>
      <c r="JEI4" s="531"/>
      <c r="JEJ4" s="531"/>
      <c r="JEK4" s="531"/>
      <c r="JEL4" s="531"/>
      <c r="JEM4" s="531"/>
      <c r="JEN4" s="531"/>
      <c r="JEO4" s="531"/>
      <c r="JEP4" s="531"/>
      <c r="JEQ4" s="531"/>
      <c r="JER4" s="531"/>
      <c r="JES4" s="531"/>
      <c r="JET4" s="531"/>
      <c r="JEU4" s="531"/>
      <c r="JEV4" s="531"/>
      <c r="JEW4" s="531"/>
      <c r="JEX4" s="531"/>
      <c r="JEY4" s="531"/>
      <c r="JEZ4" s="531"/>
      <c r="JFA4" s="531"/>
      <c r="JFB4" s="531"/>
      <c r="JFC4" s="531"/>
      <c r="JFD4" s="531"/>
      <c r="JFE4" s="531"/>
      <c r="JFF4" s="531"/>
      <c r="JFG4" s="531"/>
      <c r="JFH4" s="531"/>
      <c r="JFI4" s="531"/>
      <c r="JFJ4" s="531"/>
      <c r="JFK4" s="531"/>
      <c r="JFL4" s="531"/>
      <c r="JFM4" s="531"/>
      <c r="JFN4" s="531"/>
      <c r="JFO4" s="531"/>
      <c r="JFP4" s="531"/>
      <c r="JFQ4" s="531"/>
      <c r="JFR4" s="531"/>
      <c r="JFS4" s="531"/>
      <c r="JFT4" s="531"/>
      <c r="JFU4" s="531"/>
      <c r="JFV4" s="531"/>
      <c r="JFW4" s="531"/>
      <c r="JFX4" s="531"/>
      <c r="JFY4" s="531"/>
      <c r="JFZ4" s="531"/>
      <c r="JGA4" s="531"/>
      <c r="JGB4" s="531"/>
      <c r="JGC4" s="531"/>
      <c r="JGD4" s="531"/>
      <c r="JGE4" s="531"/>
      <c r="JGF4" s="531"/>
      <c r="JGG4" s="531"/>
      <c r="JGH4" s="531"/>
      <c r="JGI4" s="531"/>
      <c r="JGJ4" s="531"/>
      <c r="JGK4" s="531"/>
      <c r="JGL4" s="531"/>
      <c r="JGM4" s="531"/>
      <c r="JGN4" s="531"/>
      <c r="JGO4" s="531"/>
      <c r="JGP4" s="531"/>
      <c r="JGQ4" s="531"/>
      <c r="JGR4" s="531"/>
      <c r="JGS4" s="531"/>
      <c r="JGT4" s="531"/>
      <c r="JGU4" s="531"/>
      <c r="JGV4" s="531"/>
      <c r="JGW4" s="531"/>
      <c r="JGX4" s="531"/>
      <c r="JGY4" s="531"/>
      <c r="JGZ4" s="531"/>
      <c r="JHA4" s="531"/>
      <c r="JHB4" s="531"/>
      <c r="JHC4" s="531"/>
      <c r="JHD4" s="531"/>
      <c r="JHE4" s="531"/>
      <c r="JHF4" s="531"/>
      <c r="JHG4" s="531"/>
      <c r="JHH4" s="531"/>
      <c r="JHI4" s="531"/>
      <c r="JHJ4" s="531"/>
      <c r="JHK4" s="531"/>
      <c r="JHL4" s="531"/>
      <c r="JHM4" s="531"/>
      <c r="JHN4" s="531"/>
      <c r="JHO4" s="531"/>
      <c r="JHP4" s="531"/>
      <c r="JHQ4" s="531"/>
      <c r="JHR4" s="531"/>
      <c r="JHS4" s="531"/>
      <c r="JHT4" s="531"/>
      <c r="JHU4" s="531"/>
      <c r="JHV4" s="531"/>
      <c r="JHW4" s="531"/>
      <c r="JHX4" s="531"/>
      <c r="JHY4" s="531"/>
      <c r="JHZ4" s="531"/>
      <c r="JIA4" s="531"/>
      <c r="JIB4" s="531"/>
      <c r="JIC4" s="531"/>
      <c r="JID4" s="531"/>
      <c r="JIE4" s="531"/>
      <c r="JIF4" s="531"/>
      <c r="JIG4" s="531"/>
      <c r="JIH4" s="531"/>
      <c r="JII4" s="531"/>
      <c r="JIJ4" s="531"/>
      <c r="JIK4" s="531"/>
      <c r="JIL4" s="531"/>
      <c r="JIM4" s="531"/>
      <c r="JIN4" s="531"/>
      <c r="JIO4" s="531"/>
      <c r="JIP4" s="531"/>
      <c r="JIQ4" s="531"/>
      <c r="JIR4" s="531"/>
      <c r="JIS4" s="531"/>
      <c r="JIT4" s="531"/>
      <c r="JIU4" s="531"/>
      <c r="JIV4" s="531"/>
      <c r="JIW4" s="531"/>
      <c r="JIX4" s="531"/>
      <c r="JIY4" s="531"/>
      <c r="JIZ4" s="531"/>
      <c r="JJA4" s="531"/>
      <c r="JJB4" s="531"/>
      <c r="JJC4" s="531"/>
      <c r="JJD4" s="531"/>
      <c r="JJE4" s="531"/>
      <c r="JJF4" s="531"/>
      <c r="JJG4" s="531"/>
      <c r="JJH4" s="531"/>
      <c r="JJI4" s="531"/>
      <c r="JJJ4" s="531"/>
      <c r="JJK4" s="531"/>
      <c r="JJL4" s="531"/>
      <c r="JJM4" s="531"/>
      <c r="JJN4" s="531"/>
      <c r="JJO4" s="531"/>
      <c r="JJP4" s="531"/>
      <c r="JJQ4" s="531"/>
      <c r="JJR4" s="531"/>
      <c r="JJS4" s="531"/>
      <c r="JJT4" s="531"/>
      <c r="JJU4" s="531"/>
      <c r="JJV4" s="531"/>
      <c r="JJW4" s="531"/>
      <c r="JJX4" s="531"/>
      <c r="JJY4" s="531"/>
      <c r="JJZ4" s="531"/>
      <c r="JKA4" s="531"/>
      <c r="JKB4" s="531"/>
      <c r="JKC4" s="531"/>
      <c r="JKD4" s="531"/>
      <c r="JKE4" s="531"/>
      <c r="JKF4" s="531"/>
      <c r="JKG4" s="531"/>
      <c r="JKH4" s="531"/>
      <c r="JKI4" s="531"/>
      <c r="JKJ4" s="531"/>
      <c r="JKK4" s="531"/>
      <c r="JKL4" s="531"/>
      <c r="JKM4" s="531"/>
      <c r="JKN4" s="531"/>
      <c r="JKO4" s="531"/>
      <c r="JKP4" s="531"/>
      <c r="JKQ4" s="531"/>
      <c r="JKR4" s="531"/>
      <c r="JKS4" s="531"/>
      <c r="JKT4" s="531"/>
      <c r="JKU4" s="531"/>
      <c r="JKV4" s="531"/>
      <c r="JKW4" s="531"/>
      <c r="JKX4" s="531"/>
      <c r="JKY4" s="531"/>
      <c r="JKZ4" s="531"/>
      <c r="JLA4" s="531"/>
      <c r="JLB4" s="531"/>
      <c r="JLC4" s="531"/>
      <c r="JLD4" s="531"/>
      <c r="JLE4" s="531"/>
      <c r="JLF4" s="531"/>
      <c r="JLG4" s="531"/>
      <c r="JLH4" s="531"/>
      <c r="JLI4" s="531"/>
      <c r="JLJ4" s="531"/>
      <c r="JLK4" s="531"/>
      <c r="JLL4" s="531"/>
      <c r="JLM4" s="531"/>
      <c r="JLN4" s="531"/>
      <c r="JLO4" s="531"/>
      <c r="JLP4" s="531"/>
      <c r="JLQ4" s="531"/>
      <c r="JLR4" s="531"/>
      <c r="JLS4" s="531"/>
      <c r="JLT4" s="531"/>
      <c r="JLU4" s="531"/>
      <c r="JLV4" s="531"/>
      <c r="JLW4" s="531"/>
      <c r="JLX4" s="531"/>
      <c r="JLY4" s="531"/>
      <c r="JLZ4" s="531"/>
      <c r="JMA4" s="531"/>
      <c r="JMB4" s="531"/>
      <c r="JMC4" s="531"/>
      <c r="JMD4" s="531"/>
      <c r="JME4" s="531"/>
      <c r="JMF4" s="531"/>
      <c r="JMG4" s="531"/>
      <c r="JMH4" s="531"/>
      <c r="JMI4" s="531"/>
      <c r="JMJ4" s="531"/>
      <c r="JMK4" s="531"/>
      <c r="JML4" s="531"/>
      <c r="JMM4" s="531"/>
      <c r="JMN4" s="531"/>
      <c r="JMO4" s="531"/>
      <c r="JMP4" s="531"/>
      <c r="JMQ4" s="531"/>
      <c r="JMR4" s="531"/>
      <c r="JMS4" s="531"/>
      <c r="JMT4" s="531"/>
      <c r="JMU4" s="531"/>
      <c r="JMV4" s="531"/>
      <c r="JMW4" s="531"/>
      <c r="JMX4" s="531"/>
      <c r="JMY4" s="531"/>
      <c r="JMZ4" s="531"/>
      <c r="JNA4" s="531"/>
      <c r="JNB4" s="531"/>
      <c r="JNC4" s="531"/>
      <c r="JND4" s="531"/>
      <c r="JNE4" s="531"/>
      <c r="JNF4" s="531"/>
      <c r="JNG4" s="531"/>
      <c r="JNH4" s="531"/>
      <c r="JNI4" s="531"/>
      <c r="JNJ4" s="531"/>
      <c r="JNK4" s="531"/>
      <c r="JNL4" s="531"/>
      <c r="JNM4" s="531"/>
      <c r="JNN4" s="531"/>
      <c r="JNO4" s="531"/>
      <c r="JNP4" s="531"/>
      <c r="JNQ4" s="531"/>
      <c r="JNR4" s="531"/>
      <c r="JNS4" s="531"/>
      <c r="JNT4" s="531"/>
      <c r="JNU4" s="531"/>
      <c r="JNV4" s="531"/>
      <c r="JNW4" s="531"/>
      <c r="JNX4" s="531"/>
      <c r="JNY4" s="531"/>
      <c r="JNZ4" s="531"/>
      <c r="JOA4" s="531"/>
      <c r="JOB4" s="531"/>
      <c r="JOC4" s="531"/>
      <c r="JOD4" s="531"/>
      <c r="JOE4" s="531"/>
      <c r="JOF4" s="531"/>
      <c r="JOG4" s="531"/>
      <c r="JOH4" s="531"/>
      <c r="JOI4" s="531"/>
      <c r="JOJ4" s="531"/>
      <c r="JOK4" s="531"/>
      <c r="JOL4" s="531"/>
      <c r="JOM4" s="531"/>
      <c r="JON4" s="531"/>
      <c r="JOO4" s="531"/>
      <c r="JOP4" s="531"/>
      <c r="JOQ4" s="531"/>
      <c r="JOR4" s="531"/>
      <c r="JOS4" s="531"/>
      <c r="JOT4" s="531"/>
      <c r="JOU4" s="531"/>
      <c r="JOV4" s="531"/>
      <c r="JOW4" s="531"/>
      <c r="JOX4" s="531"/>
      <c r="JOY4" s="531"/>
      <c r="JOZ4" s="531"/>
      <c r="JPA4" s="531"/>
      <c r="JPB4" s="531"/>
      <c r="JPC4" s="531"/>
      <c r="JPD4" s="531"/>
      <c r="JPE4" s="531"/>
      <c r="JPF4" s="531"/>
      <c r="JPG4" s="531"/>
      <c r="JPH4" s="531"/>
      <c r="JPI4" s="531"/>
      <c r="JPJ4" s="531"/>
      <c r="JPK4" s="531"/>
      <c r="JPL4" s="531"/>
      <c r="JPM4" s="531"/>
      <c r="JPN4" s="531"/>
      <c r="JPO4" s="531"/>
      <c r="JPP4" s="531"/>
      <c r="JPQ4" s="531"/>
      <c r="JPR4" s="531"/>
      <c r="JPS4" s="531"/>
      <c r="JPT4" s="531"/>
      <c r="JPU4" s="531"/>
      <c r="JPV4" s="531"/>
      <c r="JPW4" s="531"/>
      <c r="JPX4" s="531"/>
      <c r="JPY4" s="531"/>
      <c r="JPZ4" s="531"/>
      <c r="JQA4" s="531"/>
      <c r="JQB4" s="531"/>
      <c r="JQC4" s="531"/>
      <c r="JQD4" s="531"/>
      <c r="JQE4" s="531"/>
      <c r="JQF4" s="531"/>
      <c r="JQG4" s="531"/>
      <c r="JQH4" s="531"/>
      <c r="JQI4" s="531"/>
      <c r="JQJ4" s="531"/>
      <c r="JQK4" s="531"/>
      <c r="JQL4" s="531"/>
      <c r="JQM4" s="531"/>
      <c r="JQN4" s="531"/>
      <c r="JQO4" s="531"/>
      <c r="JQP4" s="531"/>
      <c r="JQQ4" s="531"/>
      <c r="JQR4" s="531"/>
      <c r="JQS4" s="531"/>
      <c r="JQT4" s="531"/>
      <c r="JQU4" s="531"/>
      <c r="JQV4" s="531"/>
      <c r="JQW4" s="531"/>
      <c r="JQX4" s="531"/>
      <c r="JQY4" s="531"/>
      <c r="JQZ4" s="531"/>
      <c r="JRA4" s="531"/>
      <c r="JRB4" s="531"/>
      <c r="JRC4" s="531"/>
      <c r="JRD4" s="531"/>
      <c r="JRE4" s="531"/>
      <c r="JRF4" s="531"/>
      <c r="JRG4" s="531"/>
      <c r="JRH4" s="531"/>
      <c r="JRI4" s="531"/>
      <c r="JRJ4" s="531"/>
      <c r="JRK4" s="531"/>
      <c r="JRL4" s="531"/>
      <c r="JRM4" s="531"/>
      <c r="JRN4" s="531"/>
      <c r="JRO4" s="531"/>
      <c r="JRP4" s="531"/>
      <c r="JRQ4" s="531"/>
      <c r="JRR4" s="531"/>
      <c r="JRS4" s="531"/>
      <c r="JRT4" s="531"/>
      <c r="JRU4" s="531"/>
      <c r="JRV4" s="531"/>
      <c r="JRW4" s="531"/>
      <c r="JRX4" s="531"/>
      <c r="JRY4" s="531"/>
      <c r="JRZ4" s="531"/>
      <c r="JSA4" s="531"/>
      <c r="JSB4" s="531"/>
      <c r="JSC4" s="531"/>
      <c r="JSD4" s="531"/>
      <c r="JSE4" s="531"/>
      <c r="JSF4" s="531"/>
      <c r="JSG4" s="531"/>
      <c r="JSH4" s="531"/>
      <c r="JSI4" s="531"/>
      <c r="JSJ4" s="531"/>
      <c r="JSK4" s="531"/>
      <c r="JSL4" s="531"/>
      <c r="JSM4" s="531"/>
      <c r="JSN4" s="531"/>
      <c r="JSO4" s="531"/>
      <c r="JSP4" s="531"/>
      <c r="JSQ4" s="531"/>
      <c r="JSR4" s="531"/>
      <c r="JSS4" s="531"/>
      <c r="JST4" s="531"/>
      <c r="JSU4" s="531"/>
      <c r="JSV4" s="531"/>
      <c r="JSW4" s="531"/>
      <c r="JSX4" s="531"/>
      <c r="JSY4" s="531"/>
      <c r="JSZ4" s="531"/>
      <c r="JTA4" s="531"/>
      <c r="JTB4" s="531"/>
      <c r="JTC4" s="531"/>
      <c r="JTD4" s="531"/>
      <c r="JTE4" s="531"/>
      <c r="JTF4" s="531"/>
      <c r="JTG4" s="531"/>
      <c r="JTH4" s="531"/>
      <c r="JTI4" s="531"/>
      <c r="JTJ4" s="531"/>
      <c r="JTK4" s="531"/>
      <c r="JTL4" s="531"/>
      <c r="JTM4" s="531"/>
      <c r="JTN4" s="531"/>
      <c r="JTO4" s="531"/>
      <c r="JTP4" s="531"/>
      <c r="JTQ4" s="531"/>
      <c r="JTR4" s="531"/>
      <c r="JTS4" s="531"/>
      <c r="JTT4" s="531"/>
      <c r="JTU4" s="531"/>
      <c r="JTV4" s="531"/>
      <c r="JTW4" s="531"/>
      <c r="JTX4" s="531"/>
      <c r="JTY4" s="531"/>
      <c r="JTZ4" s="531"/>
      <c r="JUA4" s="531"/>
      <c r="JUB4" s="531"/>
      <c r="JUC4" s="531"/>
      <c r="JUD4" s="531"/>
      <c r="JUE4" s="531"/>
      <c r="JUF4" s="531"/>
      <c r="JUG4" s="531"/>
      <c r="JUH4" s="531"/>
      <c r="JUI4" s="531"/>
      <c r="JUJ4" s="531"/>
      <c r="JUK4" s="531"/>
      <c r="JUL4" s="531"/>
      <c r="JUM4" s="531"/>
      <c r="JUN4" s="531"/>
      <c r="JUO4" s="531"/>
      <c r="JUP4" s="531"/>
      <c r="JUQ4" s="531"/>
      <c r="JUR4" s="531"/>
      <c r="JUS4" s="531"/>
      <c r="JUT4" s="531"/>
      <c r="JUU4" s="531"/>
      <c r="JUV4" s="531"/>
      <c r="JUW4" s="531"/>
      <c r="JUX4" s="531"/>
      <c r="JUY4" s="531"/>
      <c r="JUZ4" s="531"/>
      <c r="JVA4" s="531"/>
      <c r="JVB4" s="531"/>
      <c r="JVC4" s="531"/>
      <c r="JVD4" s="531"/>
      <c r="JVE4" s="531"/>
      <c r="JVF4" s="531"/>
      <c r="JVG4" s="531"/>
      <c r="JVH4" s="531"/>
      <c r="JVI4" s="531"/>
      <c r="JVJ4" s="531"/>
      <c r="JVK4" s="531"/>
      <c r="JVL4" s="531"/>
      <c r="JVM4" s="531"/>
      <c r="JVN4" s="531"/>
      <c r="JVO4" s="531"/>
      <c r="JVP4" s="531"/>
      <c r="JVQ4" s="531"/>
      <c r="JVR4" s="531"/>
      <c r="JVS4" s="531"/>
      <c r="JVT4" s="531"/>
      <c r="JVU4" s="531"/>
      <c r="JVV4" s="531"/>
      <c r="JVW4" s="531"/>
      <c r="JVX4" s="531"/>
      <c r="JVY4" s="531"/>
      <c r="JVZ4" s="531"/>
      <c r="JWA4" s="531"/>
      <c r="JWB4" s="531"/>
      <c r="JWC4" s="531"/>
      <c r="JWD4" s="531"/>
      <c r="JWE4" s="531"/>
      <c r="JWF4" s="531"/>
      <c r="JWG4" s="531"/>
      <c r="JWH4" s="531"/>
      <c r="JWI4" s="531"/>
      <c r="JWJ4" s="531"/>
      <c r="JWK4" s="531"/>
      <c r="JWL4" s="531"/>
      <c r="JWM4" s="531"/>
      <c r="JWN4" s="531"/>
      <c r="JWO4" s="531"/>
      <c r="JWP4" s="531"/>
      <c r="JWQ4" s="531"/>
      <c r="JWR4" s="531"/>
      <c r="JWS4" s="531"/>
      <c r="JWT4" s="531"/>
      <c r="JWU4" s="531"/>
      <c r="JWV4" s="531"/>
      <c r="JWW4" s="531"/>
      <c r="JWX4" s="531"/>
      <c r="JWY4" s="531"/>
      <c r="JWZ4" s="531"/>
      <c r="JXA4" s="531"/>
      <c r="JXB4" s="531"/>
      <c r="JXC4" s="531"/>
      <c r="JXD4" s="531"/>
      <c r="JXE4" s="531"/>
      <c r="JXF4" s="531"/>
      <c r="JXG4" s="531"/>
      <c r="JXH4" s="531"/>
      <c r="JXI4" s="531"/>
      <c r="JXJ4" s="531"/>
      <c r="JXK4" s="531"/>
      <c r="JXL4" s="531"/>
      <c r="JXM4" s="531"/>
      <c r="JXN4" s="531"/>
      <c r="JXO4" s="531"/>
      <c r="JXP4" s="531"/>
      <c r="JXQ4" s="531"/>
      <c r="JXR4" s="531"/>
      <c r="JXS4" s="531"/>
      <c r="JXT4" s="531"/>
      <c r="JXU4" s="531"/>
      <c r="JXV4" s="531"/>
      <c r="JXW4" s="531"/>
      <c r="JXX4" s="531"/>
      <c r="JXY4" s="531"/>
      <c r="JXZ4" s="531"/>
      <c r="JYA4" s="531"/>
      <c r="JYB4" s="531"/>
      <c r="JYC4" s="531"/>
      <c r="JYD4" s="531"/>
      <c r="JYE4" s="531"/>
      <c r="JYF4" s="531"/>
      <c r="JYG4" s="531"/>
      <c r="JYH4" s="531"/>
      <c r="JYI4" s="531"/>
      <c r="JYJ4" s="531"/>
      <c r="JYK4" s="531"/>
      <c r="JYL4" s="531"/>
      <c r="JYM4" s="531"/>
      <c r="JYN4" s="531"/>
      <c r="JYO4" s="531"/>
      <c r="JYP4" s="531"/>
      <c r="JYQ4" s="531"/>
      <c r="JYR4" s="531"/>
      <c r="JYS4" s="531"/>
      <c r="JYT4" s="531"/>
      <c r="JYU4" s="531"/>
      <c r="JYV4" s="531"/>
      <c r="JYW4" s="531"/>
      <c r="JYX4" s="531"/>
      <c r="JYY4" s="531"/>
      <c r="JYZ4" s="531"/>
      <c r="JZA4" s="531"/>
      <c r="JZB4" s="531"/>
      <c r="JZC4" s="531"/>
      <c r="JZD4" s="531"/>
      <c r="JZE4" s="531"/>
      <c r="JZF4" s="531"/>
      <c r="JZG4" s="531"/>
      <c r="JZH4" s="531"/>
      <c r="JZI4" s="531"/>
      <c r="JZJ4" s="531"/>
      <c r="JZK4" s="531"/>
      <c r="JZL4" s="531"/>
      <c r="JZM4" s="531"/>
      <c r="JZN4" s="531"/>
      <c r="JZO4" s="531"/>
      <c r="JZP4" s="531"/>
      <c r="JZQ4" s="531"/>
      <c r="JZR4" s="531"/>
      <c r="JZS4" s="531"/>
      <c r="JZT4" s="531"/>
      <c r="JZU4" s="531"/>
      <c r="JZV4" s="531"/>
      <c r="JZW4" s="531"/>
      <c r="JZX4" s="531"/>
      <c r="JZY4" s="531"/>
      <c r="JZZ4" s="531"/>
      <c r="KAA4" s="531"/>
      <c r="KAB4" s="531"/>
      <c r="KAC4" s="531"/>
      <c r="KAD4" s="531"/>
      <c r="KAE4" s="531"/>
      <c r="KAF4" s="531"/>
      <c r="KAG4" s="531"/>
      <c r="KAH4" s="531"/>
      <c r="KAI4" s="531"/>
      <c r="KAJ4" s="531"/>
      <c r="KAK4" s="531"/>
      <c r="KAL4" s="531"/>
      <c r="KAM4" s="531"/>
      <c r="KAN4" s="531"/>
      <c r="KAO4" s="531"/>
      <c r="KAP4" s="531"/>
      <c r="KAQ4" s="531"/>
      <c r="KAR4" s="531"/>
      <c r="KAS4" s="531"/>
      <c r="KAT4" s="531"/>
      <c r="KAU4" s="531"/>
      <c r="KAV4" s="531"/>
      <c r="KAW4" s="531"/>
      <c r="KAX4" s="531"/>
      <c r="KAY4" s="531"/>
      <c r="KAZ4" s="531"/>
      <c r="KBA4" s="531"/>
      <c r="KBB4" s="531"/>
      <c r="KBC4" s="531"/>
      <c r="KBD4" s="531"/>
      <c r="KBE4" s="531"/>
      <c r="KBF4" s="531"/>
      <c r="KBG4" s="531"/>
      <c r="KBH4" s="531"/>
      <c r="KBI4" s="531"/>
      <c r="KBJ4" s="531"/>
      <c r="KBK4" s="531"/>
      <c r="KBL4" s="531"/>
      <c r="KBM4" s="531"/>
      <c r="KBN4" s="531"/>
      <c r="KBO4" s="531"/>
      <c r="KBP4" s="531"/>
      <c r="KBQ4" s="531"/>
      <c r="KBR4" s="531"/>
      <c r="KBS4" s="531"/>
      <c r="KBT4" s="531"/>
      <c r="KBU4" s="531"/>
      <c r="KBV4" s="531"/>
      <c r="KBW4" s="531"/>
      <c r="KBX4" s="531"/>
      <c r="KBY4" s="531"/>
      <c r="KBZ4" s="531"/>
      <c r="KCA4" s="531"/>
      <c r="KCB4" s="531"/>
      <c r="KCC4" s="531"/>
      <c r="KCD4" s="531"/>
      <c r="KCE4" s="531"/>
      <c r="KCF4" s="531"/>
      <c r="KCG4" s="531"/>
      <c r="KCH4" s="531"/>
      <c r="KCI4" s="531"/>
      <c r="KCJ4" s="531"/>
      <c r="KCK4" s="531"/>
      <c r="KCL4" s="531"/>
      <c r="KCM4" s="531"/>
      <c r="KCN4" s="531"/>
      <c r="KCO4" s="531"/>
      <c r="KCP4" s="531"/>
      <c r="KCQ4" s="531"/>
      <c r="KCR4" s="531"/>
      <c r="KCS4" s="531"/>
      <c r="KCT4" s="531"/>
      <c r="KCU4" s="531"/>
      <c r="KCV4" s="531"/>
      <c r="KCW4" s="531"/>
      <c r="KCX4" s="531"/>
      <c r="KCY4" s="531"/>
      <c r="KCZ4" s="531"/>
      <c r="KDA4" s="531"/>
      <c r="KDB4" s="531"/>
      <c r="KDC4" s="531"/>
      <c r="KDD4" s="531"/>
      <c r="KDE4" s="531"/>
      <c r="KDF4" s="531"/>
      <c r="KDG4" s="531"/>
      <c r="KDH4" s="531"/>
      <c r="KDI4" s="531"/>
      <c r="KDJ4" s="531"/>
      <c r="KDK4" s="531"/>
      <c r="KDL4" s="531"/>
      <c r="KDM4" s="531"/>
      <c r="KDN4" s="531"/>
      <c r="KDO4" s="531"/>
      <c r="KDP4" s="531"/>
      <c r="KDQ4" s="531"/>
      <c r="KDR4" s="531"/>
      <c r="KDS4" s="531"/>
      <c r="KDT4" s="531"/>
      <c r="KDU4" s="531"/>
      <c r="KDV4" s="531"/>
      <c r="KDW4" s="531"/>
      <c r="KDX4" s="531"/>
      <c r="KDY4" s="531"/>
      <c r="KDZ4" s="531"/>
      <c r="KEA4" s="531"/>
      <c r="KEB4" s="531"/>
      <c r="KEC4" s="531"/>
      <c r="KED4" s="531"/>
      <c r="KEE4" s="531"/>
      <c r="KEF4" s="531"/>
      <c r="KEG4" s="531"/>
      <c r="KEH4" s="531"/>
      <c r="KEI4" s="531"/>
      <c r="KEJ4" s="531"/>
      <c r="KEK4" s="531"/>
      <c r="KEL4" s="531"/>
      <c r="KEM4" s="531"/>
      <c r="KEN4" s="531"/>
      <c r="KEO4" s="531"/>
      <c r="KEP4" s="531"/>
      <c r="KEQ4" s="531"/>
      <c r="KER4" s="531"/>
      <c r="KES4" s="531"/>
      <c r="KET4" s="531"/>
      <c r="KEU4" s="531"/>
      <c r="KEV4" s="531"/>
      <c r="KEW4" s="531"/>
      <c r="KEX4" s="531"/>
      <c r="KEY4" s="531"/>
      <c r="KEZ4" s="531"/>
      <c r="KFA4" s="531"/>
      <c r="KFB4" s="531"/>
      <c r="KFC4" s="531"/>
      <c r="KFD4" s="531"/>
      <c r="KFE4" s="531"/>
      <c r="KFF4" s="531"/>
      <c r="KFG4" s="531"/>
      <c r="KFH4" s="531"/>
      <c r="KFI4" s="531"/>
      <c r="KFJ4" s="531"/>
      <c r="KFK4" s="531"/>
      <c r="KFL4" s="531"/>
      <c r="KFM4" s="531"/>
      <c r="KFN4" s="531"/>
      <c r="KFO4" s="531"/>
      <c r="KFP4" s="531"/>
      <c r="KFQ4" s="531"/>
      <c r="KFR4" s="531"/>
      <c r="KFS4" s="531"/>
      <c r="KFT4" s="531"/>
      <c r="KFU4" s="531"/>
      <c r="KFV4" s="531"/>
      <c r="KFW4" s="531"/>
      <c r="KFX4" s="531"/>
      <c r="KFY4" s="531"/>
      <c r="KFZ4" s="531"/>
      <c r="KGA4" s="531"/>
      <c r="KGB4" s="531"/>
      <c r="KGC4" s="531"/>
      <c r="KGD4" s="531"/>
      <c r="KGE4" s="531"/>
      <c r="KGF4" s="531"/>
      <c r="KGG4" s="531"/>
      <c r="KGH4" s="531"/>
      <c r="KGI4" s="531"/>
      <c r="KGJ4" s="531"/>
      <c r="KGK4" s="531"/>
      <c r="KGL4" s="531"/>
      <c r="KGM4" s="531"/>
      <c r="KGN4" s="531"/>
      <c r="KGO4" s="531"/>
      <c r="KGP4" s="531"/>
      <c r="KGQ4" s="531"/>
      <c r="KGR4" s="531"/>
      <c r="KGS4" s="531"/>
      <c r="KGT4" s="531"/>
      <c r="KGU4" s="531"/>
      <c r="KGV4" s="531"/>
      <c r="KGW4" s="531"/>
      <c r="KGX4" s="531"/>
      <c r="KGY4" s="531"/>
      <c r="KGZ4" s="531"/>
      <c r="KHA4" s="531"/>
      <c r="KHB4" s="531"/>
      <c r="KHC4" s="531"/>
      <c r="KHD4" s="531"/>
      <c r="KHE4" s="531"/>
      <c r="KHF4" s="531"/>
      <c r="KHG4" s="531"/>
      <c r="KHH4" s="531"/>
      <c r="KHI4" s="531"/>
      <c r="KHJ4" s="531"/>
      <c r="KHK4" s="531"/>
      <c r="KHL4" s="531"/>
      <c r="KHM4" s="531"/>
      <c r="KHN4" s="531"/>
      <c r="KHO4" s="531"/>
      <c r="KHP4" s="531"/>
      <c r="KHQ4" s="531"/>
      <c r="KHR4" s="531"/>
      <c r="KHS4" s="531"/>
      <c r="KHT4" s="531"/>
      <c r="KHU4" s="531"/>
      <c r="KHV4" s="531"/>
      <c r="KHW4" s="531"/>
      <c r="KHX4" s="531"/>
      <c r="KHY4" s="531"/>
      <c r="KHZ4" s="531"/>
      <c r="KIA4" s="531"/>
      <c r="KIB4" s="531"/>
      <c r="KIC4" s="531"/>
      <c r="KID4" s="531"/>
      <c r="KIE4" s="531"/>
      <c r="KIF4" s="531"/>
      <c r="KIG4" s="531"/>
      <c r="KIH4" s="531"/>
      <c r="KII4" s="531"/>
      <c r="KIJ4" s="531"/>
      <c r="KIK4" s="531"/>
      <c r="KIL4" s="531"/>
      <c r="KIM4" s="531"/>
      <c r="KIN4" s="531"/>
      <c r="KIO4" s="531"/>
      <c r="KIP4" s="531"/>
      <c r="KIQ4" s="531"/>
      <c r="KIR4" s="531"/>
      <c r="KIS4" s="531"/>
      <c r="KIT4" s="531"/>
      <c r="KIU4" s="531"/>
      <c r="KIV4" s="531"/>
      <c r="KIW4" s="531"/>
      <c r="KIX4" s="531"/>
      <c r="KIY4" s="531"/>
      <c r="KIZ4" s="531"/>
      <c r="KJA4" s="531"/>
      <c r="KJB4" s="531"/>
      <c r="KJC4" s="531"/>
      <c r="KJD4" s="531"/>
      <c r="KJE4" s="531"/>
      <c r="KJF4" s="531"/>
      <c r="KJG4" s="531"/>
      <c r="KJH4" s="531"/>
      <c r="KJI4" s="531"/>
      <c r="KJJ4" s="531"/>
      <c r="KJK4" s="531"/>
      <c r="KJL4" s="531"/>
      <c r="KJM4" s="531"/>
      <c r="KJN4" s="531"/>
      <c r="KJO4" s="531"/>
      <c r="KJP4" s="531"/>
      <c r="KJQ4" s="531"/>
      <c r="KJR4" s="531"/>
      <c r="KJS4" s="531"/>
      <c r="KJT4" s="531"/>
      <c r="KJU4" s="531"/>
      <c r="KJV4" s="531"/>
      <c r="KJW4" s="531"/>
      <c r="KJX4" s="531"/>
      <c r="KJY4" s="531"/>
      <c r="KJZ4" s="531"/>
      <c r="KKA4" s="531"/>
      <c r="KKB4" s="531"/>
      <c r="KKC4" s="531"/>
      <c r="KKD4" s="531"/>
      <c r="KKE4" s="531"/>
      <c r="KKF4" s="531"/>
      <c r="KKG4" s="531"/>
      <c r="KKH4" s="531"/>
      <c r="KKI4" s="531"/>
      <c r="KKJ4" s="531"/>
      <c r="KKK4" s="531"/>
      <c r="KKL4" s="531"/>
      <c r="KKM4" s="531"/>
      <c r="KKN4" s="531"/>
      <c r="KKO4" s="531"/>
      <c r="KKP4" s="531"/>
      <c r="KKQ4" s="531"/>
      <c r="KKR4" s="531"/>
      <c r="KKS4" s="531"/>
      <c r="KKT4" s="531"/>
      <c r="KKU4" s="531"/>
      <c r="KKV4" s="531"/>
      <c r="KKW4" s="531"/>
      <c r="KKX4" s="531"/>
      <c r="KKY4" s="531"/>
      <c r="KKZ4" s="531"/>
      <c r="KLA4" s="531"/>
      <c r="KLB4" s="531"/>
      <c r="KLC4" s="531"/>
      <c r="KLD4" s="531"/>
      <c r="KLE4" s="531"/>
      <c r="KLF4" s="531"/>
      <c r="KLG4" s="531"/>
      <c r="KLH4" s="531"/>
      <c r="KLI4" s="531"/>
      <c r="KLJ4" s="531"/>
      <c r="KLK4" s="531"/>
      <c r="KLL4" s="531"/>
      <c r="KLM4" s="531"/>
      <c r="KLN4" s="531"/>
      <c r="KLO4" s="531"/>
      <c r="KLP4" s="531"/>
      <c r="KLQ4" s="531"/>
      <c r="KLR4" s="531"/>
      <c r="KLS4" s="531"/>
      <c r="KLT4" s="531"/>
      <c r="KLU4" s="531"/>
      <c r="KLV4" s="531"/>
      <c r="KLW4" s="531"/>
      <c r="KLX4" s="531"/>
      <c r="KLY4" s="531"/>
      <c r="KLZ4" s="531"/>
      <c r="KMA4" s="531"/>
      <c r="KMB4" s="531"/>
      <c r="KMC4" s="531"/>
      <c r="KMD4" s="531"/>
      <c r="KME4" s="531"/>
      <c r="KMF4" s="531"/>
      <c r="KMG4" s="531"/>
      <c r="KMH4" s="531"/>
      <c r="KMI4" s="531"/>
      <c r="KMJ4" s="531"/>
      <c r="KMK4" s="531"/>
      <c r="KML4" s="531"/>
      <c r="KMM4" s="531"/>
      <c r="KMN4" s="531"/>
      <c r="KMO4" s="531"/>
      <c r="KMP4" s="531"/>
      <c r="KMQ4" s="531"/>
      <c r="KMR4" s="531"/>
      <c r="KMS4" s="531"/>
      <c r="KMT4" s="531"/>
      <c r="KMU4" s="531"/>
      <c r="KMV4" s="531"/>
      <c r="KMW4" s="531"/>
      <c r="KMX4" s="531"/>
      <c r="KMY4" s="531"/>
      <c r="KMZ4" s="531"/>
      <c r="KNA4" s="531"/>
      <c r="KNB4" s="531"/>
      <c r="KNC4" s="531"/>
      <c r="KND4" s="531"/>
      <c r="KNE4" s="531"/>
      <c r="KNF4" s="531"/>
      <c r="KNG4" s="531"/>
      <c r="KNH4" s="531"/>
      <c r="KNI4" s="531"/>
      <c r="KNJ4" s="531"/>
      <c r="KNK4" s="531"/>
      <c r="KNL4" s="531"/>
      <c r="KNM4" s="531"/>
      <c r="KNN4" s="531"/>
      <c r="KNO4" s="531"/>
      <c r="KNP4" s="531"/>
      <c r="KNQ4" s="531"/>
      <c r="KNR4" s="531"/>
      <c r="KNS4" s="531"/>
      <c r="KNT4" s="531"/>
      <c r="KNU4" s="531"/>
      <c r="KNV4" s="531"/>
      <c r="KNW4" s="531"/>
      <c r="KNX4" s="531"/>
      <c r="KNY4" s="531"/>
      <c r="KNZ4" s="531"/>
      <c r="KOA4" s="531"/>
      <c r="KOB4" s="531"/>
      <c r="KOC4" s="531"/>
      <c r="KOD4" s="531"/>
      <c r="KOE4" s="531"/>
      <c r="KOF4" s="531"/>
      <c r="KOG4" s="531"/>
      <c r="KOH4" s="531"/>
      <c r="KOI4" s="531"/>
      <c r="KOJ4" s="531"/>
      <c r="KOK4" s="531"/>
      <c r="KOL4" s="531"/>
      <c r="KOM4" s="531"/>
      <c r="KON4" s="531"/>
      <c r="KOO4" s="531"/>
      <c r="KOP4" s="531"/>
      <c r="KOQ4" s="531"/>
      <c r="KOR4" s="531"/>
      <c r="KOS4" s="531"/>
      <c r="KOT4" s="531"/>
      <c r="KOU4" s="531"/>
      <c r="KOV4" s="531"/>
      <c r="KOW4" s="531"/>
      <c r="KOX4" s="531"/>
      <c r="KOY4" s="531"/>
      <c r="KOZ4" s="531"/>
      <c r="KPA4" s="531"/>
      <c r="KPB4" s="531"/>
      <c r="KPC4" s="531"/>
      <c r="KPD4" s="531"/>
      <c r="KPE4" s="531"/>
      <c r="KPF4" s="531"/>
      <c r="KPG4" s="531"/>
      <c r="KPH4" s="531"/>
      <c r="KPI4" s="531"/>
      <c r="KPJ4" s="531"/>
      <c r="KPK4" s="531"/>
      <c r="KPL4" s="531"/>
      <c r="KPM4" s="531"/>
      <c r="KPN4" s="531"/>
      <c r="KPO4" s="531"/>
      <c r="KPP4" s="531"/>
      <c r="KPQ4" s="531"/>
      <c r="KPR4" s="531"/>
      <c r="KPS4" s="531"/>
      <c r="KPT4" s="531"/>
      <c r="KPU4" s="531"/>
      <c r="KPV4" s="531"/>
      <c r="KPW4" s="531"/>
      <c r="KPX4" s="531"/>
      <c r="KPY4" s="531"/>
      <c r="KPZ4" s="531"/>
      <c r="KQA4" s="531"/>
      <c r="KQB4" s="531"/>
      <c r="KQC4" s="531"/>
      <c r="KQD4" s="531"/>
      <c r="KQE4" s="531"/>
      <c r="KQF4" s="531"/>
      <c r="KQG4" s="531"/>
      <c r="KQH4" s="531"/>
      <c r="KQI4" s="531"/>
      <c r="KQJ4" s="531"/>
      <c r="KQK4" s="531"/>
      <c r="KQL4" s="531"/>
      <c r="KQM4" s="531"/>
      <c r="KQN4" s="531"/>
      <c r="KQO4" s="531"/>
      <c r="KQP4" s="531"/>
      <c r="KQQ4" s="531"/>
      <c r="KQR4" s="531"/>
      <c r="KQS4" s="531"/>
      <c r="KQT4" s="531"/>
      <c r="KQU4" s="531"/>
      <c r="KQV4" s="531"/>
      <c r="KQW4" s="531"/>
      <c r="KQX4" s="531"/>
      <c r="KQY4" s="531"/>
      <c r="KQZ4" s="531"/>
      <c r="KRA4" s="531"/>
      <c r="KRB4" s="531"/>
      <c r="KRC4" s="531"/>
      <c r="KRD4" s="531"/>
      <c r="KRE4" s="531"/>
      <c r="KRF4" s="531"/>
      <c r="KRG4" s="531"/>
      <c r="KRH4" s="531"/>
      <c r="KRI4" s="531"/>
      <c r="KRJ4" s="531"/>
      <c r="KRK4" s="531"/>
      <c r="KRL4" s="531"/>
      <c r="KRM4" s="531"/>
      <c r="KRN4" s="531"/>
      <c r="KRO4" s="531"/>
      <c r="KRP4" s="531"/>
      <c r="KRQ4" s="531"/>
      <c r="KRR4" s="531"/>
      <c r="KRS4" s="531"/>
      <c r="KRT4" s="531"/>
      <c r="KRU4" s="531"/>
      <c r="KRV4" s="531"/>
      <c r="KRW4" s="531"/>
      <c r="KRX4" s="531"/>
      <c r="KRY4" s="531"/>
      <c r="KRZ4" s="531"/>
      <c r="KSA4" s="531"/>
      <c r="KSB4" s="531"/>
      <c r="KSC4" s="531"/>
      <c r="KSD4" s="531"/>
      <c r="KSE4" s="531"/>
      <c r="KSF4" s="531"/>
      <c r="KSG4" s="531"/>
      <c r="KSH4" s="531"/>
      <c r="KSI4" s="531"/>
      <c r="KSJ4" s="531"/>
      <c r="KSK4" s="531"/>
      <c r="KSL4" s="531"/>
      <c r="KSM4" s="531"/>
      <c r="KSN4" s="531"/>
      <c r="KSO4" s="531"/>
      <c r="KSP4" s="531"/>
      <c r="KSQ4" s="531"/>
      <c r="KSR4" s="531"/>
      <c r="KSS4" s="531"/>
      <c r="KST4" s="531"/>
      <c r="KSU4" s="531"/>
      <c r="KSV4" s="531"/>
      <c r="KSW4" s="531"/>
      <c r="KSX4" s="531"/>
      <c r="KSY4" s="531"/>
      <c r="KSZ4" s="531"/>
      <c r="KTA4" s="531"/>
      <c r="KTB4" s="531"/>
      <c r="KTC4" s="531"/>
      <c r="KTD4" s="531"/>
      <c r="KTE4" s="531"/>
      <c r="KTF4" s="531"/>
      <c r="KTG4" s="531"/>
      <c r="KTH4" s="531"/>
      <c r="KTI4" s="531"/>
      <c r="KTJ4" s="531"/>
      <c r="KTK4" s="531"/>
      <c r="KTL4" s="531"/>
      <c r="KTM4" s="531"/>
      <c r="KTN4" s="531"/>
      <c r="KTO4" s="531"/>
      <c r="KTP4" s="531"/>
      <c r="KTQ4" s="531"/>
      <c r="KTR4" s="531"/>
      <c r="KTS4" s="531"/>
      <c r="KTT4" s="531"/>
      <c r="KTU4" s="531"/>
      <c r="KTV4" s="531"/>
      <c r="KTW4" s="531"/>
      <c r="KTX4" s="531"/>
      <c r="KTY4" s="531"/>
      <c r="KTZ4" s="531"/>
      <c r="KUA4" s="531"/>
      <c r="KUB4" s="531"/>
      <c r="KUC4" s="531"/>
      <c r="KUD4" s="531"/>
      <c r="KUE4" s="531"/>
      <c r="KUF4" s="531"/>
      <c r="KUG4" s="531"/>
      <c r="KUH4" s="531"/>
      <c r="KUI4" s="531"/>
      <c r="KUJ4" s="531"/>
      <c r="KUK4" s="531"/>
      <c r="KUL4" s="531"/>
      <c r="KUM4" s="531"/>
      <c r="KUN4" s="531"/>
      <c r="KUO4" s="531"/>
      <c r="KUP4" s="531"/>
      <c r="KUQ4" s="531"/>
      <c r="KUR4" s="531"/>
      <c r="KUS4" s="531"/>
      <c r="KUT4" s="531"/>
      <c r="KUU4" s="531"/>
      <c r="KUV4" s="531"/>
      <c r="KUW4" s="531"/>
      <c r="KUX4" s="531"/>
      <c r="KUY4" s="531"/>
      <c r="KUZ4" s="531"/>
      <c r="KVA4" s="531"/>
      <c r="KVB4" s="531"/>
      <c r="KVC4" s="531"/>
      <c r="KVD4" s="531"/>
      <c r="KVE4" s="531"/>
      <c r="KVF4" s="531"/>
      <c r="KVG4" s="531"/>
      <c r="KVH4" s="531"/>
      <c r="KVI4" s="531"/>
      <c r="KVJ4" s="531"/>
      <c r="KVK4" s="531"/>
      <c r="KVL4" s="531"/>
      <c r="KVM4" s="531"/>
      <c r="KVN4" s="531"/>
      <c r="KVO4" s="531"/>
      <c r="KVP4" s="531"/>
      <c r="KVQ4" s="531"/>
      <c r="KVR4" s="531"/>
      <c r="KVS4" s="531"/>
      <c r="KVT4" s="531"/>
      <c r="KVU4" s="531"/>
      <c r="KVV4" s="531"/>
      <c r="KVW4" s="531"/>
      <c r="KVX4" s="531"/>
      <c r="KVY4" s="531"/>
      <c r="KVZ4" s="531"/>
      <c r="KWA4" s="531"/>
      <c r="KWB4" s="531"/>
      <c r="KWC4" s="531"/>
      <c r="KWD4" s="531"/>
      <c r="KWE4" s="531"/>
      <c r="KWF4" s="531"/>
      <c r="KWG4" s="531"/>
      <c r="KWH4" s="531"/>
      <c r="KWI4" s="531"/>
      <c r="KWJ4" s="531"/>
      <c r="KWK4" s="531"/>
      <c r="KWL4" s="531"/>
      <c r="KWM4" s="531"/>
      <c r="KWN4" s="531"/>
      <c r="KWO4" s="531"/>
      <c r="KWP4" s="531"/>
      <c r="KWQ4" s="531"/>
      <c r="KWR4" s="531"/>
      <c r="KWS4" s="531"/>
      <c r="KWT4" s="531"/>
      <c r="KWU4" s="531"/>
      <c r="KWV4" s="531"/>
      <c r="KWW4" s="531"/>
      <c r="KWX4" s="531"/>
      <c r="KWY4" s="531"/>
      <c r="KWZ4" s="531"/>
      <c r="KXA4" s="531"/>
      <c r="KXB4" s="531"/>
      <c r="KXC4" s="531"/>
      <c r="KXD4" s="531"/>
      <c r="KXE4" s="531"/>
      <c r="KXF4" s="531"/>
      <c r="KXG4" s="531"/>
      <c r="KXH4" s="531"/>
      <c r="KXI4" s="531"/>
      <c r="KXJ4" s="531"/>
      <c r="KXK4" s="531"/>
      <c r="KXL4" s="531"/>
      <c r="KXM4" s="531"/>
      <c r="KXN4" s="531"/>
      <c r="KXO4" s="531"/>
      <c r="KXP4" s="531"/>
      <c r="KXQ4" s="531"/>
      <c r="KXR4" s="531"/>
      <c r="KXS4" s="531"/>
      <c r="KXT4" s="531"/>
      <c r="KXU4" s="531"/>
      <c r="KXV4" s="531"/>
      <c r="KXW4" s="531"/>
      <c r="KXX4" s="531"/>
      <c r="KXY4" s="531"/>
      <c r="KXZ4" s="531"/>
      <c r="KYA4" s="531"/>
      <c r="KYB4" s="531"/>
      <c r="KYC4" s="531"/>
      <c r="KYD4" s="531"/>
      <c r="KYE4" s="531"/>
      <c r="KYF4" s="531"/>
      <c r="KYG4" s="531"/>
      <c r="KYH4" s="531"/>
      <c r="KYI4" s="531"/>
      <c r="KYJ4" s="531"/>
      <c r="KYK4" s="531"/>
      <c r="KYL4" s="531"/>
      <c r="KYM4" s="531"/>
      <c r="KYN4" s="531"/>
      <c r="KYO4" s="531"/>
      <c r="KYP4" s="531"/>
      <c r="KYQ4" s="531"/>
      <c r="KYR4" s="531"/>
      <c r="KYS4" s="531"/>
      <c r="KYT4" s="531"/>
      <c r="KYU4" s="531"/>
      <c r="KYV4" s="531"/>
      <c r="KYW4" s="531"/>
      <c r="KYX4" s="531"/>
      <c r="KYY4" s="531"/>
      <c r="KYZ4" s="531"/>
      <c r="KZA4" s="531"/>
      <c r="KZB4" s="531"/>
      <c r="KZC4" s="531"/>
      <c r="KZD4" s="531"/>
      <c r="KZE4" s="531"/>
      <c r="KZF4" s="531"/>
      <c r="KZG4" s="531"/>
      <c r="KZH4" s="531"/>
      <c r="KZI4" s="531"/>
      <c r="KZJ4" s="531"/>
      <c r="KZK4" s="531"/>
      <c r="KZL4" s="531"/>
      <c r="KZM4" s="531"/>
      <c r="KZN4" s="531"/>
      <c r="KZO4" s="531"/>
      <c r="KZP4" s="531"/>
      <c r="KZQ4" s="531"/>
      <c r="KZR4" s="531"/>
      <c r="KZS4" s="531"/>
      <c r="KZT4" s="531"/>
      <c r="KZU4" s="531"/>
      <c r="KZV4" s="531"/>
      <c r="KZW4" s="531"/>
      <c r="KZX4" s="531"/>
      <c r="KZY4" s="531"/>
      <c r="KZZ4" s="531"/>
      <c r="LAA4" s="531"/>
      <c r="LAB4" s="531"/>
      <c r="LAC4" s="531"/>
      <c r="LAD4" s="531"/>
      <c r="LAE4" s="531"/>
      <c r="LAF4" s="531"/>
      <c r="LAG4" s="531"/>
      <c r="LAH4" s="531"/>
      <c r="LAI4" s="531"/>
      <c r="LAJ4" s="531"/>
      <c r="LAK4" s="531"/>
      <c r="LAL4" s="531"/>
      <c r="LAM4" s="531"/>
      <c r="LAN4" s="531"/>
      <c r="LAO4" s="531"/>
      <c r="LAP4" s="531"/>
      <c r="LAQ4" s="531"/>
      <c r="LAR4" s="531"/>
      <c r="LAS4" s="531"/>
      <c r="LAT4" s="531"/>
      <c r="LAU4" s="531"/>
      <c r="LAV4" s="531"/>
      <c r="LAW4" s="531"/>
      <c r="LAX4" s="531"/>
      <c r="LAY4" s="531"/>
      <c r="LAZ4" s="531"/>
      <c r="LBA4" s="531"/>
      <c r="LBB4" s="531"/>
      <c r="LBC4" s="531"/>
      <c r="LBD4" s="531"/>
      <c r="LBE4" s="531"/>
      <c r="LBF4" s="531"/>
      <c r="LBG4" s="531"/>
      <c r="LBH4" s="531"/>
      <c r="LBI4" s="531"/>
      <c r="LBJ4" s="531"/>
      <c r="LBK4" s="531"/>
      <c r="LBL4" s="531"/>
      <c r="LBM4" s="531"/>
      <c r="LBN4" s="531"/>
      <c r="LBO4" s="531"/>
      <c r="LBP4" s="531"/>
      <c r="LBQ4" s="531"/>
      <c r="LBR4" s="531"/>
      <c r="LBS4" s="531"/>
      <c r="LBT4" s="531"/>
      <c r="LBU4" s="531"/>
      <c r="LBV4" s="531"/>
      <c r="LBW4" s="531"/>
      <c r="LBX4" s="531"/>
      <c r="LBY4" s="531"/>
      <c r="LBZ4" s="531"/>
      <c r="LCA4" s="531"/>
      <c r="LCB4" s="531"/>
      <c r="LCC4" s="531"/>
      <c r="LCD4" s="531"/>
      <c r="LCE4" s="531"/>
      <c r="LCF4" s="531"/>
      <c r="LCG4" s="531"/>
      <c r="LCH4" s="531"/>
      <c r="LCI4" s="531"/>
      <c r="LCJ4" s="531"/>
      <c r="LCK4" s="531"/>
      <c r="LCL4" s="531"/>
      <c r="LCM4" s="531"/>
      <c r="LCN4" s="531"/>
      <c r="LCO4" s="531"/>
      <c r="LCP4" s="531"/>
      <c r="LCQ4" s="531"/>
      <c r="LCR4" s="531"/>
      <c r="LCS4" s="531"/>
      <c r="LCT4" s="531"/>
      <c r="LCU4" s="531"/>
      <c r="LCV4" s="531"/>
      <c r="LCW4" s="531"/>
      <c r="LCX4" s="531"/>
      <c r="LCY4" s="531"/>
      <c r="LCZ4" s="531"/>
      <c r="LDA4" s="531"/>
      <c r="LDB4" s="531"/>
      <c r="LDC4" s="531"/>
      <c r="LDD4" s="531"/>
      <c r="LDE4" s="531"/>
      <c r="LDF4" s="531"/>
      <c r="LDG4" s="531"/>
      <c r="LDH4" s="531"/>
      <c r="LDI4" s="531"/>
      <c r="LDJ4" s="531"/>
      <c r="LDK4" s="531"/>
      <c r="LDL4" s="531"/>
      <c r="LDM4" s="531"/>
      <c r="LDN4" s="531"/>
      <c r="LDO4" s="531"/>
      <c r="LDP4" s="531"/>
      <c r="LDQ4" s="531"/>
      <c r="LDR4" s="531"/>
      <c r="LDS4" s="531"/>
      <c r="LDT4" s="531"/>
      <c r="LDU4" s="531"/>
      <c r="LDV4" s="531"/>
      <c r="LDW4" s="531"/>
      <c r="LDX4" s="531"/>
      <c r="LDY4" s="531"/>
      <c r="LDZ4" s="531"/>
      <c r="LEA4" s="531"/>
      <c r="LEB4" s="531"/>
      <c r="LEC4" s="531"/>
      <c r="LED4" s="531"/>
      <c r="LEE4" s="531"/>
      <c r="LEF4" s="531"/>
      <c r="LEG4" s="531"/>
      <c r="LEH4" s="531"/>
      <c r="LEI4" s="531"/>
      <c r="LEJ4" s="531"/>
      <c r="LEK4" s="531"/>
      <c r="LEL4" s="531"/>
      <c r="LEM4" s="531"/>
      <c r="LEN4" s="531"/>
      <c r="LEO4" s="531"/>
      <c r="LEP4" s="531"/>
      <c r="LEQ4" s="531"/>
      <c r="LER4" s="531"/>
      <c r="LES4" s="531"/>
      <c r="LET4" s="531"/>
      <c r="LEU4" s="531"/>
      <c r="LEV4" s="531"/>
      <c r="LEW4" s="531"/>
      <c r="LEX4" s="531"/>
      <c r="LEY4" s="531"/>
      <c r="LEZ4" s="531"/>
      <c r="LFA4" s="531"/>
      <c r="LFB4" s="531"/>
      <c r="LFC4" s="531"/>
      <c r="LFD4" s="531"/>
      <c r="LFE4" s="531"/>
      <c r="LFF4" s="531"/>
      <c r="LFG4" s="531"/>
      <c r="LFH4" s="531"/>
      <c r="LFI4" s="531"/>
      <c r="LFJ4" s="531"/>
      <c r="LFK4" s="531"/>
      <c r="LFL4" s="531"/>
      <c r="LFM4" s="531"/>
      <c r="LFN4" s="531"/>
      <c r="LFO4" s="531"/>
      <c r="LFP4" s="531"/>
      <c r="LFQ4" s="531"/>
      <c r="LFR4" s="531"/>
      <c r="LFS4" s="531"/>
      <c r="LFT4" s="531"/>
      <c r="LFU4" s="531"/>
      <c r="LFV4" s="531"/>
      <c r="LFW4" s="531"/>
      <c r="LFX4" s="531"/>
      <c r="LFY4" s="531"/>
      <c r="LFZ4" s="531"/>
      <c r="LGA4" s="531"/>
      <c r="LGB4" s="531"/>
      <c r="LGC4" s="531"/>
      <c r="LGD4" s="531"/>
      <c r="LGE4" s="531"/>
      <c r="LGF4" s="531"/>
      <c r="LGG4" s="531"/>
      <c r="LGH4" s="531"/>
      <c r="LGI4" s="531"/>
      <c r="LGJ4" s="531"/>
      <c r="LGK4" s="531"/>
      <c r="LGL4" s="531"/>
      <c r="LGM4" s="531"/>
      <c r="LGN4" s="531"/>
      <c r="LGO4" s="531"/>
      <c r="LGP4" s="531"/>
      <c r="LGQ4" s="531"/>
      <c r="LGR4" s="531"/>
      <c r="LGS4" s="531"/>
      <c r="LGT4" s="531"/>
      <c r="LGU4" s="531"/>
      <c r="LGV4" s="531"/>
      <c r="LGW4" s="531"/>
      <c r="LGX4" s="531"/>
      <c r="LGY4" s="531"/>
      <c r="LGZ4" s="531"/>
      <c r="LHA4" s="531"/>
      <c r="LHB4" s="531"/>
      <c r="LHC4" s="531"/>
      <c r="LHD4" s="531"/>
      <c r="LHE4" s="531"/>
      <c r="LHF4" s="531"/>
      <c r="LHG4" s="531"/>
      <c r="LHH4" s="531"/>
      <c r="LHI4" s="531"/>
      <c r="LHJ4" s="531"/>
      <c r="LHK4" s="531"/>
      <c r="LHL4" s="531"/>
      <c r="LHM4" s="531"/>
      <c r="LHN4" s="531"/>
      <c r="LHO4" s="531"/>
      <c r="LHP4" s="531"/>
      <c r="LHQ4" s="531"/>
      <c r="LHR4" s="531"/>
      <c r="LHS4" s="531"/>
      <c r="LHT4" s="531"/>
      <c r="LHU4" s="531"/>
      <c r="LHV4" s="531"/>
      <c r="LHW4" s="531"/>
      <c r="LHX4" s="531"/>
      <c r="LHY4" s="531"/>
      <c r="LHZ4" s="531"/>
      <c r="LIA4" s="531"/>
      <c r="LIB4" s="531"/>
      <c r="LIC4" s="531"/>
      <c r="LID4" s="531"/>
      <c r="LIE4" s="531"/>
      <c r="LIF4" s="531"/>
      <c r="LIG4" s="531"/>
      <c r="LIH4" s="531"/>
      <c r="LII4" s="531"/>
      <c r="LIJ4" s="531"/>
      <c r="LIK4" s="531"/>
      <c r="LIL4" s="531"/>
      <c r="LIM4" s="531"/>
      <c r="LIN4" s="531"/>
      <c r="LIO4" s="531"/>
      <c r="LIP4" s="531"/>
      <c r="LIQ4" s="531"/>
      <c r="LIR4" s="531"/>
      <c r="LIS4" s="531"/>
      <c r="LIT4" s="531"/>
      <c r="LIU4" s="531"/>
      <c r="LIV4" s="531"/>
      <c r="LIW4" s="531"/>
      <c r="LIX4" s="531"/>
      <c r="LIY4" s="531"/>
      <c r="LIZ4" s="531"/>
      <c r="LJA4" s="531"/>
      <c r="LJB4" s="531"/>
      <c r="LJC4" s="531"/>
      <c r="LJD4" s="531"/>
      <c r="LJE4" s="531"/>
      <c r="LJF4" s="531"/>
      <c r="LJG4" s="531"/>
      <c r="LJH4" s="531"/>
      <c r="LJI4" s="531"/>
      <c r="LJJ4" s="531"/>
      <c r="LJK4" s="531"/>
      <c r="LJL4" s="531"/>
      <c r="LJM4" s="531"/>
      <c r="LJN4" s="531"/>
      <c r="LJO4" s="531"/>
      <c r="LJP4" s="531"/>
      <c r="LJQ4" s="531"/>
      <c r="LJR4" s="531"/>
      <c r="LJS4" s="531"/>
      <c r="LJT4" s="531"/>
      <c r="LJU4" s="531"/>
      <c r="LJV4" s="531"/>
      <c r="LJW4" s="531"/>
      <c r="LJX4" s="531"/>
      <c r="LJY4" s="531"/>
      <c r="LJZ4" s="531"/>
      <c r="LKA4" s="531"/>
      <c r="LKB4" s="531"/>
      <c r="LKC4" s="531"/>
      <c r="LKD4" s="531"/>
      <c r="LKE4" s="531"/>
      <c r="LKF4" s="531"/>
      <c r="LKG4" s="531"/>
      <c r="LKH4" s="531"/>
      <c r="LKI4" s="531"/>
      <c r="LKJ4" s="531"/>
      <c r="LKK4" s="531"/>
      <c r="LKL4" s="531"/>
      <c r="LKM4" s="531"/>
      <c r="LKN4" s="531"/>
      <c r="LKO4" s="531"/>
      <c r="LKP4" s="531"/>
      <c r="LKQ4" s="531"/>
      <c r="LKR4" s="531"/>
      <c r="LKS4" s="531"/>
      <c r="LKT4" s="531"/>
      <c r="LKU4" s="531"/>
      <c r="LKV4" s="531"/>
      <c r="LKW4" s="531"/>
      <c r="LKX4" s="531"/>
      <c r="LKY4" s="531"/>
      <c r="LKZ4" s="531"/>
      <c r="LLA4" s="531"/>
      <c r="LLB4" s="531"/>
      <c r="LLC4" s="531"/>
      <c r="LLD4" s="531"/>
      <c r="LLE4" s="531"/>
      <c r="LLF4" s="531"/>
      <c r="LLG4" s="531"/>
      <c r="LLH4" s="531"/>
      <c r="LLI4" s="531"/>
      <c r="LLJ4" s="531"/>
      <c r="LLK4" s="531"/>
      <c r="LLL4" s="531"/>
      <c r="LLM4" s="531"/>
      <c r="LLN4" s="531"/>
      <c r="LLO4" s="531"/>
      <c r="LLP4" s="531"/>
      <c r="LLQ4" s="531"/>
      <c r="LLR4" s="531"/>
      <c r="LLS4" s="531"/>
      <c r="LLT4" s="531"/>
      <c r="LLU4" s="531"/>
      <c r="LLV4" s="531"/>
      <c r="LLW4" s="531"/>
      <c r="LLX4" s="531"/>
      <c r="LLY4" s="531"/>
      <c r="LLZ4" s="531"/>
      <c r="LMA4" s="531"/>
      <c r="LMB4" s="531"/>
      <c r="LMC4" s="531"/>
      <c r="LMD4" s="531"/>
      <c r="LME4" s="531"/>
      <c r="LMF4" s="531"/>
      <c r="LMG4" s="531"/>
      <c r="LMH4" s="531"/>
      <c r="LMI4" s="531"/>
      <c r="LMJ4" s="531"/>
      <c r="LMK4" s="531"/>
      <c r="LML4" s="531"/>
      <c r="LMM4" s="531"/>
      <c r="LMN4" s="531"/>
      <c r="LMO4" s="531"/>
      <c r="LMP4" s="531"/>
      <c r="LMQ4" s="531"/>
      <c r="LMR4" s="531"/>
      <c r="LMS4" s="531"/>
      <c r="LMT4" s="531"/>
      <c r="LMU4" s="531"/>
      <c r="LMV4" s="531"/>
      <c r="LMW4" s="531"/>
      <c r="LMX4" s="531"/>
      <c r="LMY4" s="531"/>
      <c r="LMZ4" s="531"/>
      <c r="LNA4" s="531"/>
      <c r="LNB4" s="531"/>
      <c r="LNC4" s="531"/>
      <c r="LND4" s="531"/>
      <c r="LNE4" s="531"/>
      <c r="LNF4" s="531"/>
      <c r="LNG4" s="531"/>
      <c r="LNH4" s="531"/>
      <c r="LNI4" s="531"/>
      <c r="LNJ4" s="531"/>
      <c r="LNK4" s="531"/>
      <c r="LNL4" s="531"/>
      <c r="LNM4" s="531"/>
      <c r="LNN4" s="531"/>
      <c r="LNO4" s="531"/>
      <c r="LNP4" s="531"/>
      <c r="LNQ4" s="531"/>
      <c r="LNR4" s="531"/>
      <c r="LNS4" s="531"/>
      <c r="LNT4" s="531"/>
      <c r="LNU4" s="531"/>
      <c r="LNV4" s="531"/>
      <c r="LNW4" s="531"/>
      <c r="LNX4" s="531"/>
      <c r="LNY4" s="531"/>
      <c r="LNZ4" s="531"/>
      <c r="LOA4" s="531"/>
      <c r="LOB4" s="531"/>
      <c r="LOC4" s="531"/>
      <c r="LOD4" s="531"/>
      <c r="LOE4" s="531"/>
      <c r="LOF4" s="531"/>
      <c r="LOG4" s="531"/>
      <c r="LOH4" s="531"/>
      <c r="LOI4" s="531"/>
      <c r="LOJ4" s="531"/>
      <c r="LOK4" s="531"/>
      <c r="LOL4" s="531"/>
      <c r="LOM4" s="531"/>
      <c r="LON4" s="531"/>
      <c r="LOO4" s="531"/>
      <c r="LOP4" s="531"/>
      <c r="LOQ4" s="531"/>
      <c r="LOR4" s="531"/>
      <c r="LOS4" s="531"/>
      <c r="LOT4" s="531"/>
      <c r="LOU4" s="531"/>
      <c r="LOV4" s="531"/>
      <c r="LOW4" s="531"/>
      <c r="LOX4" s="531"/>
      <c r="LOY4" s="531"/>
      <c r="LOZ4" s="531"/>
      <c r="LPA4" s="531"/>
      <c r="LPB4" s="531"/>
      <c r="LPC4" s="531"/>
      <c r="LPD4" s="531"/>
      <c r="LPE4" s="531"/>
      <c r="LPF4" s="531"/>
      <c r="LPG4" s="531"/>
      <c r="LPH4" s="531"/>
      <c r="LPI4" s="531"/>
      <c r="LPJ4" s="531"/>
      <c r="LPK4" s="531"/>
      <c r="LPL4" s="531"/>
      <c r="LPM4" s="531"/>
      <c r="LPN4" s="531"/>
      <c r="LPO4" s="531"/>
      <c r="LPP4" s="531"/>
      <c r="LPQ4" s="531"/>
      <c r="LPR4" s="531"/>
      <c r="LPS4" s="531"/>
      <c r="LPT4" s="531"/>
      <c r="LPU4" s="531"/>
      <c r="LPV4" s="531"/>
      <c r="LPW4" s="531"/>
      <c r="LPX4" s="531"/>
      <c r="LPY4" s="531"/>
      <c r="LPZ4" s="531"/>
      <c r="LQA4" s="531"/>
      <c r="LQB4" s="531"/>
      <c r="LQC4" s="531"/>
      <c r="LQD4" s="531"/>
      <c r="LQE4" s="531"/>
      <c r="LQF4" s="531"/>
      <c r="LQG4" s="531"/>
      <c r="LQH4" s="531"/>
      <c r="LQI4" s="531"/>
      <c r="LQJ4" s="531"/>
      <c r="LQK4" s="531"/>
      <c r="LQL4" s="531"/>
      <c r="LQM4" s="531"/>
      <c r="LQN4" s="531"/>
      <c r="LQO4" s="531"/>
      <c r="LQP4" s="531"/>
      <c r="LQQ4" s="531"/>
      <c r="LQR4" s="531"/>
      <c r="LQS4" s="531"/>
      <c r="LQT4" s="531"/>
      <c r="LQU4" s="531"/>
      <c r="LQV4" s="531"/>
      <c r="LQW4" s="531"/>
      <c r="LQX4" s="531"/>
      <c r="LQY4" s="531"/>
      <c r="LQZ4" s="531"/>
      <c r="LRA4" s="531"/>
      <c r="LRB4" s="531"/>
      <c r="LRC4" s="531"/>
      <c r="LRD4" s="531"/>
      <c r="LRE4" s="531"/>
      <c r="LRF4" s="531"/>
      <c r="LRG4" s="531"/>
      <c r="LRH4" s="531"/>
      <c r="LRI4" s="531"/>
      <c r="LRJ4" s="531"/>
      <c r="LRK4" s="531"/>
      <c r="LRL4" s="531"/>
      <c r="LRM4" s="531"/>
      <c r="LRN4" s="531"/>
      <c r="LRO4" s="531"/>
      <c r="LRP4" s="531"/>
      <c r="LRQ4" s="531"/>
      <c r="LRR4" s="531"/>
      <c r="LRS4" s="531"/>
      <c r="LRT4" s="531"/>
      <c r="LRU4" s="531"/>
      <c r="LRV4" s="531"/>
      <c r="LRW4" s="531"/>
      <c r="LRX4" s="531"/>
      <c r="LRY4" s="531"/>
      <c r="LRZ4" s="531"/>
      <c r="LSA4" s="531"/>
      <c r="LSB4" s="531"/>
      <c r="LSC4" s="531"/>
      <c r="LSD4" s="531"/>
      <c r="LSE4" s="531"/>
      <c r="LSF4" s="531"/>
      <c r="LSG4" s="531"/>
      <c r="LSH4" s="531"/>
      <c r="LSI4" s="531"/>
      <c r="LSJ4" s="531"/>
      <c r="LSK4" s="531"/>
      <c r="LSL4" s="531"/>
      <c r="LSM4" s="531"/>
      <c r="LSN4" s="531"/>
      <c r="LSO4" s="531"/>
      <c r="LSP4" s="531"/>
      <c r="LSQ4" s="531"/>
      <c r="LSR4" s="531"/>
      <c r="LSS4" s="531"/>
      <c r="LST4" s="531"/>
      <c r="LSU4" s="531"/>
      <c r="LSV4" s="531"/>
      <c r="LSW4" s="531"/>
      <c r="LSX4" s="531"/>
      <c r="LSY4" s="531"/>
      <c r="LSZ4" s="531"/>
      <c r="LTA4" s="531"/>
      <c r="LTB4" s="531"/>
      <c r="LTC4" s="531"/>
      <c r="LTD4" s="531"/>
      <c r="LTE4" s="531"/>
      <c r="LTF4" s="531"/>
      <c r="LTG4" s="531"/>
      <c r="LTH4" s="531"/>
      <c r="LTI4" s="531"/>
      <c r="LTJ4" s="531"/>
      <c r="LTK4" s="531"/>
      <c r="LTL4" s="531"/>
      <c r="LTM4" s="531"/>
      <c r="LTN4" s="531"/>
      <c r="LTO4" s="531"/>
      <c r="LTP4" s="531"/>
      <c r="LTQ4" s="531"/>
      <c r="LTR4" s="531"/>
      <c r="LTS4" s="531"/>
      <c r="LTT4" s="531"/>
      <c r="LTU4" s="531"/>
      <c r="LTV4" s="531"/>
      <c r="LTW4" s="531"/>
      <c r="LTX4" s="531"/>
      <c r="LTY4" s="531"/>
      <c r="LTZ4" s="531"/>
      <c r="LUA4" s="531"/>
      <c r="LUB4" s="531"/>
      <c r="LUC4" s="531"/>
      <c r="LUD4" s="531"/>
      <c r="LUE4" s="531"/>
      <c r="LUF4" s="531"/>
      <c r="LUG4" s="531"/>
      <c r="LUH4" s="531"/>
      <c r="LUI4" s="531"/>
      <c r="LUJ4" s="531"/>
      <c r="LUK4" s="531"/>
      <c r="LUL4" s="531"/>
      <c r="LUM4" s="531"/>
      <c r="LUN4" s="531"/>
      <c r="LUO4" s="531"/>
      <c r="LUP4" s="531"/>
      <c r="LUQ4" s="531"/>
      <c r="LUR4" s="531"/>
      <c r="LUS4" s="531"/>
      <c r="LUT4" s="531"/>
      <c r="LUU4" s="531"/>
      <c r="LUV4" s="531"/>
      <c r="LUW4" s="531"/>
      <c r="LUX4" s="531"/>
      <c r="LUY4" s="531"/>
      <c r="LUZ4" s="531"/>
      <c r="LVA4" s="531"/>
      <c r="LVB4" s="531"/>
      <c r="LVC4" s="531"/>
      <c r="LVD4" s="531"/>
      <c r="LVE4" s="531"/>
      <c r="LVF4" s="531"/>
      <c r="LVG4" s="531"/>
      <c r="LVH4" s="531"/>
      <c r="LVI4" s="531"/>
      <c r="LVJ4" s="531"/>
      <c r="LVK4" s="531"/>
      <c r="LVL4" s="531"/>
      <c r="LVM4" s="531"/>
      <c r="LVN4" s="531"/>
      <c r="LVO4" s="531"/>
      <c r="LVP4" s="531"/>
      <c r="LVQ4" s="531"/>
      <c r="LVR4" s="531"/>
      <c r="LVS4" s="531"/>
      <c r="LVT4" s="531"/>
      <c r="LVU4" s="531"/>
      <c r="LVV4" s="531"/>
      <c r="LVW4" s="531"/>
      <c r="LVX4" s="531"/>
      <c r="LVY4" s="531"/>
      <c r="LVZ4" s="531"/>
      <c r="LWA4" s="531"/>
      <c r="LWB4" s="531"/>
      <c r="LWC4" s="531"/>
      <c r="LWD4" s="531"/>
      <c r="LWE4" s="531"/>
      <c r="LWF4" s="531"/>
      <c r="LWG4" s="531"/>
      <c r="LWH4" s="531"/>
      <c r="LWI4" s="531"/>
      <c r="LWJ4" s="531"/>
      <c r="LWK4" s="531"/>
      <c r="LWL4" s="531"/>
      <c r="LWM4" s="531"/>
      <c r="LWN4" s="531"/>
      <c r="LWO4" s="531"/>
      <c r="LWP4" s="531"/>
      <c r="LWQ4" s="531"/>
      <c r="LWR4" s="531"/>
      <c r="LWS4" s="531"/>
      <c r="LWT4" s="531"/>
      <c r="LWU4" s="531"/>
      <c r="LWV4" s="531"/>
      <c r="LWW4" s="531"/>
      <c r="LWX4" s="531"/>
      <c r="LWY4" s="531"/>
      <c r="LWZ4" s="531"/>
      <c r="LXA4" s="531"/>
      <c r="LXB4" s="531"/>
      <c r="LXC4" s="531"/>
      <c r="LXD4" s="531"/>
      <c r="LXE4" s="531"/>
      <c r="LXF4" s="531"/>
      <c r="LXG4" s="531"/>
      <c r="LXH4" s="531"/>
      <c r="LXI4" s="531"/>
      <c r="LXJ4" s="531"/>
      <c r="LXK4" s="531"/>
      <c r="LXL4" s="531"/>
      <c r="LXM4" s="531"/>
      <c r="LXN4" s="531"/>
      <c r="LXO4" s="531"/>
      <c r="LXP4" s="531"/>
      <c r="LXQ4" s="531"/>
      <c r="LXR4" s="531"/>
      <c r="LXS4" s="531"/>
      <c r="LXT4" s="531"/>
      <c r="LXU4" s="531"/>
      <c r="LXV4" s="531"/>
      <c r="LXW4" s="531"/>
      <c r="LXX4" s="531"/>
      <c r="LXY4" s="531"/>
      <c r="LXZ4" s="531"/>
      <c r="LYA4" s="531"/>
      <c r="LYB4" s="531"/>
      <c r="LYC4" s="531"/>
      <c r="LYD4" s="531"/>
      <c r="LYE4" s="531"/>
      <c r="LYF4" s="531"/>
      <c r="LYG4" s="531"/>
      <c r="LYH4" s="531"/>
      <c r="LYI4" s="531"/>
      <c r="LYJ4" s="531"/>
      <c r="LYK4" s="531"/>
      <c r="LYL4" s="531"/>
      <c r="LYM4" s="531"/>
      <c r="LYN4" s="531"/>
      <c r="LYO4" s="531"/>
      <c r="LYP4" s="531"/>
      <c r="LYQ4" s="531"/>
      <c r="LYR4" s="531"/>
      <c r="LYS4" s="531"/>
      <c r="LYT4" s="531"/>
      <c r="LYU4" s="531"/>
      <c r="LYV4" s="531"/>
      <c r="LYW4" s="531"/>
      <c r="LYX4" s="531"/>
      <c r="LYY4" s="531"/>
      <c r="LYZ4" s="531"/>
      <c r="LZA4" s="531"/>
      <c r="LZB4" s="531"/>
      <c r="LZC4" s="531"/>
      <c r="LZD4" s="531"/>
      <c r="LZE4" s="531"/>
      <c r="LZF4" s="531"/>
      <c r="LZG4" s="531"/>
      <c r="LZH4" s="531"/>
      <c r="LZI4" s="531"/>
      <c r="LZJ4" s="531"/>
      <c r="LZK4" s="531"/>
      <c r="LZL4" s="531"/>
      <c r="LZM4" s="531"/>
      <c r="LZN4" s="531"/>
      <c r="LZO4" s="531"/>
      <c r="LZP4" s="531"/>
      <c r="LZQ4" s="531"/>
      <c r="LZR4" s="531"/>
      <c r="LZS4" s="531"/>
      <c r="LZT4" s="531"/>
      <c r="LZU4" s="531"/>
      <c r="LZV4" s="531"/>
      <c r="LZW4" s="531"/>
      <c r="LZX4" s="531"/>
      <c r="LZY4" s="531"/>
      <c r="LZZ4" s="531"/>
      <c r="MAA4" s="531"/>
      <c r="MAB4" s="531"/>
      <c r="MAC4" s="531"/>
      <c r="MAD4" s="531"/>
      <c r="MAE4" s="531"/>
      <c r="MAF4" s="531"/>
      <c r="MAG4" s="531"/>
      <c r="MAH4" s="531"/>
      <c r="MAI4" s="531"/>
      <c r="MAJ4" s="531"/>
      <c r="MAK4" s="531"/>
      <c r="MAL4" s="531"/>
      <c r="MAM4" s="531"/>
      <c r="MAN4" s="531"/>
      <c r="MAO4" s="531"/>
      <c r="MAP4" s="531"/>
      <c r="MAQ4" s="531"/>
      <c r="MAR4" s="531"/>
      <c r="MAS4" s="531"/>
      <c r="MAT4" s="531"/>
      <c r="MAU4" s="531"/>
      <c r="MAV4" s="531"/>
      <c r="MAW4" s="531"/>
      <c r="MAX4" s="531"/>
      <c r="MAY4" s="531"/>
      <c r="MAZ4" s="531"/>
      <c r="MBA4" s="531"/>
      <c r="MBB4" s="531"/>
      <c r="MBC4" s="531"/>
      <c r="MBD4" s="531"/>
      <c r="MBE4" s="531"/>
      <c r="MBF4" s="531"/>
      <c r="MBG4" s="531"/>
      <c r="MBH4" s="531"/>
      <c r="MBI4" s="531"/>
      <c r="MBJ4" s="531"/>
      <c r="MBK4" s="531"/>
      <c r="MBL4" s="531"/>
      <c r="MBM4" s="531"/>
      <c r="MBN4" s="531"/>
      <c r="MBO4" s="531"/>
      <c r="MBP4" s="531"/>
      <c r="MBQ4" s="531"/>
      <c r="MBR4" s="531"/>
      <c r="MBS4" s="531"/>
      <c r="MBT4" s="531"/>
      <c r="MBU4" s="531"/>
      <c r="MBV4" s="531"/>
      <c r="MBW4" s="531"/>
      <c r="MBX4" s="531"/>
      <c r="MBY4" s="531"/>
      <c r="MBZ4" s="531"/>
      <c r="MCA4" s="531"/>
      <c r="MCB4" s="531"/>
      <c r="MCC4" s="531"/>
      <c r="MCD4" s="531"/>
      <c r="MCE4" s="531"/>
      <c r="MCF4" s="531"/>
      <c r="MCG4" s="531"/>
      <c r="MCH4" s="531"/>
      <c r="MCI4" s="531"/>
      <c r="MCJ4" s="531"/>
      <c r="MCK4" s="531"/>
      <c r="MCL4" s="531"/>
      <c r="MCM4" s="531"/>
      <c r="MCN4" s="531"/>
      <c r="MCO4" s="531"/>
      <c r="MCP4" s="531"/>
      <c r="MCQ4" s="531"/>
      <c r="MCR4" s="531"/>
      <c r="MCS4" s="531"/>
      <c r="MCT4" s="531"/>
      <c r="MCU4" s="531"/>
      <c r="MCV4" s="531"/>
      <c r="MCW4" s="531"/>
      <c r="MCX4" s="531"/>
      <c r="MCY4" s="531"/>
      <c r="MCZ4" s="531"/>
      <c r="MDA4" s="531"/>
      <c r="MDB4" s="531"/>
      <c r="MDC4" s="531"/>
      <c r="MDD4" s="531"/>
      <c r="MDE4" s="531"/>
      <c r="MDF4" s="531"/>
      <c r="MDG4" s="531"/>
      <c r="MDH4" s="531"/>
      <c r="MDI4" s="531"/>
      <c r="MDJ4" s="531"/>
      <c r="MDK4" s="531"/>
      <c r="MDL4" s="531"/>
      <c r="MDM4" s="531"/>
      <c r="MDN4" s="531"/>
      <c r="MDO4" s="531"/>
      <c r="MDP4" s="531"/>
      <c r="MDQ4" s="531"/>
      <c r="MDR4" s="531"/>
      <c r="MDS4" s="531"/>
      <c r="MDT4" s="531"/>
      <c r="MDU4" s="531"/>
      <c r="MDV4" s="531"/>
      <c r="MDW4" s="531"/>
      <c r="MDX4" s="531"/>
      <c r="MDY4" s="531"/>
      <c r="MDZ4" s="531"/>
      <c r="MEA4" s="531"/>
      <c r="MEB4" s="531"/>
      <c r="MEC4" s="531"/>
      <c r="MED4" s="531"/>
      <c r="MEE4" s="531"/>
      <c r="MEF4" s="531"/>
      <c r="MEG4" s="531"/>
      <c r="MEH4" s="531"/>
      <c r="MEI4" s="531"/>
      <c r="MEJ4" s="531"/>
      <c r="MEK4" s="531"/>
      <c r="MEL4" s="531"/>
      <c r="MEM4" s="531"/>
      <c r="MEN4" s="531"/>
      <c r="MEO4" s="531"/>
      <c r="MEP4" s="531"/>
      <c r="MEQ4" s="531"/>
      <c r="MER4" s="531"/>
      <c r="MES4" s="531"/>
      <c r="MET4" s="531"/>
      <c r="MEU4" s="531"/>
      <c r="MEV4" s="531"/>
      <c r="MEW4" s="531"/>
      <c r="MEX4" s="531"/>
      <c r="MEY4" s="531"/>
      <c r="MEZ4" s="531"/>
      <c r="MFA4" s="531"/>
      <c r="MFB4" s="531"/>
      <c r="MFC4" s="531"/>
      <c r="MFD4" s="531"/>
      <c r="MFE4" s="531"/>
      <c r="MFF4" s="531"/>
      <c r="MFG4" s="531"/>
      <c r="MFH4" s="531"/>
      <c r="MFI4" s="531"/>
      <c r="MFJ4" s="531"/>
      <c r="MFK4" s="531"/>
      <c r="MFL4" s="531"/>
      <c r="MFM4" s="531"/>
      <c r="MFN4" s="531"/>
      <c r="MFO4" s="531"/>
      <c r="MFP4" s="531"/>
      <c r="MFQ4" s="531"/>
      <c r="MFR4" s="531"/>
      <c r="MFS4" s="531"/>
      <c r="MFT4" s="531"/>
      <c r="MFU4" s="531"/>
      <c r="MFV4" s="531"/>
      <c r="MFW4" s="531"/>
      <c r="MFX4" s="531"/>
      <c r="MFY4" s="531"/>
      <c r="MFZ4" s="531"/>
      <c r="MGA4" s="531"/>
      <c r="MGB4" s="531"/>
      <c r="MGC4" s="531"/>
      <c r="MGD4" s="531"/>
      <c r="MGE4" s="531"/>
      <c r="MGF4" s="531"/>
      <c r="MGG4" s="531"/>
      <c r="MGH4" s="531"/>
      <c r="MGI4" s="531"/>
      <c r="MGJ4" s="531"/>
      <c r="MGK4" s="531"/>
      <c r="MGL4" s="531"/>
      <c r="MGM4" s="531"/>
      <c r="MGN4" s="531"/>
      <c r="MGO4" s="531"/>
      <c r="MGP4" s="531"/>
      <c r="MGQ4" s="531"/>
      <c r="MGR4" s="531"/>
      <c r="MGS4" s="531"/>
      <c r="MGT4" s="531"/>
      <c r="MGU4" s="531"/>
      <c r="MGV4" s="531"/>
      <c r="MGW4" s="531"/>
      <c r="MGX4" s="531"/>
      <c r="MGY4" s="531"/>
      <c r="MGZ4" s="531"/>
      <c r="MHA4" s="531"/>
      <c r="MHB4" s="531"/>
      <c r="MHC4" s="531"/>
      <c r="MHD4" s="531"/>
      <c r="MHE4" s="531"/>
      <c r="MHF4" s="531"/>
      <c r="MHG4" s="531"/>
      <c r="MHH4" s="531"/>
      <c r="MHI4" s="531"/>
      <c r="MHJ4" s="531"/>
      <c r="MHK4" s="531"/>
      <c r="MHL4" s="531"/>
      <c r="MHM4" s="531"/>
      <c r="MHN4" s="531"/>
      <c r="MHO4" s="531"/>
      <c r="MHP4" s="531"/>
      <c r="MHQ4" s="531"/>
      <c r="MHR4" s="531"/>
      <c r="MHS4" s="531"/>
      <c r="MHT4" s="531"/>
      <c r="MHU4" s="531"/>
      <c r="MHV4" s="531"/>
      <c r="MHW4" s="531"/>
      <c r="MHX4" s="531"/>
      <c r="MHY4" s="531"/>
      <c r="MHZ4" s="531"/>
      <c r="MIA4" s="531"/>
      <c r="MIB4" s="531"/>
      <c r="MIC4" s="531"/>
      <c r="MID4" s="531"/>
      <c r="MIE4" s="531"/>
      <c r="MIF4" s="531"/>
      <c r="MIG4" s="531"/>
      <c r="MIH4" s="531"/>
      <c r="MII4" s="531"/>
      <c r="MIJ4" s="531"/>
      <c r="MIK4" s="531"/>
      <c r="MIL4" s="531"/>
      <c r="MIM4" s="531"/>
      <c r="MIN4" s="531"/>
      <c r="MIO4" s="531"/>
      <c r="MIP4" s="531"/>
      <c r="MIQ4" s="531"/>
      <c r="MIR4" s="531"/>
      <c r="MIS4" s="531"/>
      <c r="MIT4" s="531"/>
      <c r="MIU4" s="531"/>
      <c r="MIV4" s="531"/>
      <c r="MIW4" s="531"/>
      <c r="MIX4" s="531"/>
      <c r="MIY4" s="531"/>
      <c r="MIZ4" s="531"/>
      <c r="MJA4" s="531"/>
      <c r="MJB4" s="531"/>
      <c r="MJC4" s="531"/>
      <c r="MJD4" s="531"/>
      <c r="MJE4" s="531"/>
      <c r="MJF4" s="531"/>
      <c r="MJG4" s="531"/>
      <c r="MJH4" s="531"/>
      <c r="MJI4" s="531"/>
      <c r="MJJ4" s="531"/>
      <c r="MJK4" s="531"/>
      <c r="MJL4" s="531"/>
      <c r="MJM4" s="531"/>
      <c r="MJN4" s="531"/>
      <c r="MJO4" s="531"/>
      <c r="MJP4" s="531"/>
      <c r="MJQ4" s="531"/>
      <c r="MJR4" s="531"/>
      <c r="MJS4" s="531"/>
      <c r="MJT4" s="531"/>
      <c r="MJU4" s="531"/>
      <c r="MJV4" s="531"/>
      <c r="MJW4" s="531"/>
      <c r="MJX4" s="531"/>
      <c r="MJY4" s="531"/>
      <c r="MJZ4" s="531"/>
      <c r="MKA4" s="531"/>
      <c r="MKB4" s="531"/>
      <c r="MKC4" s="531"/>
      <c r="MKD4" s="531"/>
      <c r="MKE4" s="531"/>
      <c r="MKF4" s="531"/>
      <c r="MKG4" s="531"/>
      <c r="MKH4" s="531"/>
      <c r="MKI4" s="531"/>
      <c r="MKJ4" s="531"/>
      <c r="MKK4" s="531"/>
      <c r="MKL4" s="531"/>
      <c r="MKM4" s="531"/>
      <c r="MKN4" s="531"/>
      <c r="MKO4" s="531"/>
      <c r="MKP4" s="531"/>
      <c r="MKQ4" s="531"/>
      <c r="MKR4" s="531"/>
      <c r="MKS4" s="531"/>
      <c r="MKT4" s="531"/>
      <c r="MKU4" s="531"/>
      <c r="MKV4" s="531"/>
      <c r="MKW4" s="531"/>
      <c r="MKX4" s="531"/>
      <c r="MKY4" s="531"/>
      <c r="MKZ4" s="531"/>
      <c r="MLA4" s="531"/>
      <c r="MLB4" s="531"/>
      <c r="MLC4" s="531"/>
      <c r="MLD4" s="531"/>
      <c r="MLE4" s="531"/>
      <c r="MLF4" s="531"/>
      <c r="MLG4" s="531"/>
      <c r="MLH4" s="531"/>
      <c r="MLI4" s="531"/>
      <c r="MLJ4" s="531"/>
      <c r="MLK4" s="531"/>
      <c r="MLL4" s="531"/>
      <c r="MLM4" s="531"/>
      <c r="MLN4" s="531"/>
      <c r="MLO4" s="531"/>
      <c r="MLP4" s="531"/>
      <c r="MLQ4" s="531"/>
      <c r="MLR4" s="531"/>
      <c r="MLS4" s="531"/>
      <c r="MLT4" s="531"/>
      <c r="MLU4" s="531"/>
      <c r="MLV4" s="531"/>
      <c r="MLW4" s="531"/>
      <c r="MLX4" s="531"/>
      <c r="MLY4" s="531"/>
      <c r="MLZ4" s="531"/>
      <c r="MMA4" s="531"/>
      <c r="MMB4" s="531"/>
      <c r="MMC4" s="531"/>
      <c r="MMD4" s="531"/>
      <c r="MME4" s="531"/>
      <c r="MMF4" s="531"/>
      <c r="MMG4" s="531"/>
      <c r="MMH4" s="531"/>
      <c r="MMI4" s="531"/>
      <c r="MMJ4" s="531"/>
      <c r="MMK4" s="531"/>
      <c r="MML4" s="531"/>
      <c r="MMM4" s="531"/>
      <c r="MMN4" s="531"/>
      <c r="MMO4" s="531"/>
      <c r="MMP4" s="531"/>
      <c r="MMQ4" s="531"/>
      <c r="MMR4" s="531"/>
      <c r="MMS4" s="531"/>
      <c r="MMT4" s="531"/>
      <c r="MMU4" s="531"/>
      <c r="MMV4" s="531"/>
      <c r="MMW4" s="531"/>
      <c r="MMX4" s="531"/>
      <c r="MMY4" s="531"/>
      <c r="MMZ4" s="531"/>
      <c r="MNA4" s="531"/>
      <c r="MNB4" s="531"/>
      <c r="MNC4" s="531"/>
      <c r="MND4" s="531"/>
      <c r="MNE4" s="531"/>
      <c r="MNF4" s="531"/>
      <c r="MNG4" s="531"/>
      <c r="MNH4" s="531"/>
      <c r="MNI4" s="531"/>
      <c r="MNJ4" s="531"/>
      <c r="MNK4" s="531"/>
      <c r="MNL4" s="531"/>
      <c r="MNM4" s="531"/>
      <c r="MNN4" s="531"/>
      <c r="MNO4" s="531"/>
      <c r="MNP4" s="531"/>
      <c r="MNQ4" s="531"/>
      <c r="MNR4" s="531"/>
      <c r="MNS4" s="531"/>
      <c r="MNT4" s="531"/>
      <c r="MNU4" s="531"/>
      <c r="MNV4" s="531"/>
      <c r="MNW4" s="531"/>
      <c r="MNX4" s="531"/>
      <c r="MNY4" s="531"/>
      <c r="MNZ4" s="531"/>
      <c r="MOA4" s="531"/>
      <c r="MOB4" s="531"/>
      <c r="MOC4" s="531"/>
      <c r="MOD4" s="531"/>
      <c r="MOE4" s="531"/>
      <c r="MOF4" s="531"/>
      <c r="MOG4" s="531"/>
      <c r="MOH4" s="531"/>
      <c r="MOI4" s="531"/>
      <c r="MOJ4" s="531"/>
      <c r="MOK4" s="531"/>
      <c r="MOL4" s="531"/>
      <c r="MOM4" s="531"/>
      <c r="MON4" s="531"/>
      <c r="MOO4" s="531"/>
      <c r="MOP4" s="531"/>
      <c r="MOQ4" s="531"/>
      <c r="MOR4" s="531"/>
      <c r="MOS4" s="531"/>
      <c r="MOT4" s="531"/>
      <c r="MOU4" s="531"/>
      <c r="MOV4" s="531"/>
      <c r="MOW4" s="531"/>
      <c r="MOX4" s="531"/>
      <c r="MOY4" s="531"/>
      <c r="MOZ4" s="531"/>
      <c r="MPA4" s="531"/>
      <c r="MPB4" s="531"/>
      <c r="MPC4" s="531"/>
      <c r="MPD4" s="531"/>
      <c r="MPE4" s="531"/>
      <c r="MPF4" s="531"/>
      <c r="MPG4" s="531"/>
      <c r="MPH4" s="531"/>
      <c r="MPI4" s="531"/>
      <c r="MPJ4" s="531"/>
      <c r="MPK4" s="531"/>
      <c r="MPL4" s="531"/>
      <c r="MPM4" s="531"/>
      <c r="MPN4" s="531"/>
      <c r="MPO4" s="531"/>
      <c r="MPP4" s="531"/>
      <c r="MPQ4" s="531"/>
      <c r="MPR4" s="531"/>
      <c r="MPS4" s="531"/>
      <c r="MPT4" s="531"/>
      <c r="MPU4" s="531"/>
      <c r="MPV4" s="531"/>
      <c r="MPW4" s="531"/>
      <c r="MPX4" s="531"/>
      <c r="MPY4" s="531"/>
      <c r="MPZ4" s="531"/>
      <c r="MQA4" s="531"/>
      <c r="MQB4" s="531"/>
      <c r="MQC4" s="531"/>
      <c r="MQD4" s="531"/>
      <c r="MQE4" s="531"/>
      <c r="MQF4" s="531"/>
      <c r="MQG4" s="531"/>
      <c r="MQH4" s="531"/>
      <c r="MQI4" s="531"/>
      <c r="MQJ4" s="531"/>
      <c r="MQK4" s="531"/>
      <c r="MQL4" s="531"/>
      <c r="MQM4" s="531"/>
      <c r="MQN4" s="531"/>
      <c r="MQO4" s="531"/>
      <c r="MQP4" s="531"/>
      <c r="MQQ4" s="531"/>
      <c r="MQR4" s="531"/>
      <c r="MQS4" s="531"/>
      <c r="MQT4" s="531"/>
      <c r="MQU4" s="531"/>
      <c r="MQV4" s="531"/>
      <c r="MQW4" s="531"/>
      <c r="MQX4" s="531"/>
      <c r="MQY4" s="531"/>
      <c r="MQZ4" s="531"/>
      <c r="MRA4" s="531"/>
      <c r="MRB4" s="531"/>
      <c r="MRC4" s="531"/>
      <c r="MRD4" s="531"/>
      <c r="MRE4" s="531"/>
      <c r="MRF4" s="531"/>
      <c r="MRG4" s="531"/>
      <c r="MRH4" s="531"/>
      <c r="MRI4" s="531"/>
      <c r="MRJ4" s="531"/>
      <c r="MRK4" s="531"/>
      <c r="MRL4" s="531"/>
      <c r="MRM4" s="531"/>
      <c r="MRN4" s="531"/>
      <c r="MRO4" s="531"/>
      <c r="MRP4" s="531"/>
      <c r="MRQ4" s="531"/>
      <c r="MRR4" s="531"/>
      <c r="MRS4" s="531"/>
      <c r="MRT4" s="531"/>
      <c r="MRU4" s="531"/>
      <c r="MRV4" s="531"/>
      <c r="MRW4" s="531"/>
      <c r="MRX4" s="531"/>
      <c r="MRY4" s="531"/>
      <c r="MRZ4" s="531"/>
      <c r="MSA4" s="531"/>
      <c r="MSB4" s="531"/>
      <c r="MSC4" s="531"/>
      <c r="MSD4" s="531"/>
      <c r="MSE4" s="531"/>
      <c r="MSF4" s="531"/>
      <c r="MSG4" s="531"/>
      <c r="MSH4" s="531"/>
      <c r="MSI4" s="531"/>
      <c r="MSJ4" s="531"/>
      <c r="MSK4" s="531"/>
      <c r="MSL4" s="531"/>
      <c r="MSM4" s="531"/>
      <c r="MSN4" s="531"/>
      <c r="MSO4" s="531"/>
      <c r="MSP4" s="531"/>
      <c r="MSQ4" s="531"/>
      <c r="MSR4" s="531"/>
      <c r="MSS4" s="531"/>
      <c r="MST4" s="531"/>
      <c r="MSU4" s="531"/>
      <c r="MSV4" s="531"/>
      <c r="MSW4" s="531"/>
      <c r="MSX4" s="531"/>
      <c r="MSY4" s="531"/>
      <c r="MSZ4" s="531"/>
      <c r="MTA4" s="531"/>
      <c r="MTB4" s="531"/>
      <c r="MTC4" s="531"/>
      <c r="MTD4" s="531"/>
      <c r="MTE4" s="531"/>
      <c r="MTF4" s="531"/>
      <c r="MTG4" s="531"/>
      <c r="MTH4" s="531"/>
      <c r="MTI4" s="531"/>
      <c r="MTJ4" s="531"/>
      <c r="MTK4" s="531"/>
      <c r="MTL4" s="531"/>
      <c r="MTM4" s="531"/>
      <c r="MTN4" s="531"/>
      <c r="MTO4" s="531"/>
      <c r="MTP4" s="531"/>
      <c r="MTQ4" s="531"/>
      <c r="MTR4" s="531"/>
      <c r="MTS4" s="531"/>
      <c r="MTT4" s="531"/>
      <c r="MTU4" s="531"/>
      <c r="MTV4" s="531"/>
      <c r="MTW4" s="531"/>
      <c r="MTX4" s="531"/>
      <c r="MTY4" s="531"/>
      <c r="MTZ4" s="531"/>
      <c r="MUA4" s="531"/>
      <c r="MUB4" s="531"/>
      <c r="MUC4" s="531"/>
      <c r="MUD4" s="531"/>
      <c r="MUE4" s="531"/>
      <c r="MUF4" s="531"/>
      <c r="MUG4" s="531"/>
      <c r="MUH4" s="531"/>
      <c r="MUI4" s="531"/>
      <c r="MUJ4" s="531"/>
      <c r="MUK4" s="531"/>
      <c r="MUL4" s="531"/>
      <c r="MUM4" s="531"/>
      <c r="MUN4" s="531"/>
      <c r="MUO4" s="531"/>
      <c r="MUP4" s="531"/>
      <c r="MUQ4" s="531"/>
      <c r="MUR4" s="531"/>
      <c r="MUS4" s="531"/>
      <c r="MUT4" s="531"/>
      <c r="MUU4" s="531"/>
      <c r="MUV4" s="531"/>
      <c r="MUW4" s="531"/>
      <c r="MUX4" s="531"/>
      <c r="MUY4" s="531"/>
      <c r="MUZ4" s="531"/>
      <c r="MVA4" s="531"/>
      <c r="MVB4" s="531"/>
      <c r="MVC4" s="531"/>
      <c r="MVD4" s="531"/>
      <c r="MVE4" s="531"/>
      <c r="MVF4" s="531"/>
      <c r="MVG4" s="531"/>
      <c r="MVH4" s="531"/>
      <c r="MVI4" s="531"/>
      <c r="MVJ4" s="531"/>
      <c r="MVK4" s="531"/>
      <c r="MVL4" s="531"/>
      <c r="MVM4" s="531"/>
      <c r="MVN4" s="531"/>
      <c r="MVO4" s="531"/>
      <c r="MVP4" s="531"/>
      <c r="MVQ4" s="531"/>
      <c r="MVR4" s="531"/>
      <c r="MVS4" s="531"/>
      <c r="MVT4" s="531"/>
      <c r="MVU4" s="531"/>
      <c r="MVV4" s="531"/>
      <c r="MVW4" s="531"/>
      <c r="MVX4" s="531"/>
      <c r="MVY4" s="531"/>
      <c r="MVZ4" s="531"/>
      <c r="MWA4" s="531"/>
      <c r="MWB4" s="531"/>
      <c r="MWC4" s="531"/>
      <c r="MWD4" s="531"/>
      <c r="MWE4" s="531"/>
      <c r="MWF4" s="531"/>
      <c r="MWG4" s="531"/>
      <c r="MWH4" s="531"/>
      <c r="MWI4" s="531"/>
      <c r="MWJ4" s="531"/>
      <c r="MWK4" s="531"/>
      <c r="MWL4" s="531"/>
      <c r="MWM4" s="531"/>
      <c r="MWN4" s="531"/>
      <c r="MWO4" s="531"/>
      <c r="MWP4" s="531"/>
      <c r="MWQ4" s="531"/>
      <c r="MWR4" s="531"/>
      <c r="MWS4" s="531"/>
      <c r="MWT4" s="531"/>
      <c r="MWU4" s="531"/>
      <c r="MWV4" s="531"/>
      <c r="MWW4" s="531"/>
      <c r="MWX4" s="531"/>
      <c r="MWY4" s="531"/>
      <c r="MWZ4" s="531"/>
      <c r="MXA4" s="531"/>
      <c r="MXB4" s="531"/>
      <c r="MXC4" s="531"/>
      <c r="MXD4" s="531"/>
      <c r="MXE4" s="531"/>
      <c r="MXF4" s="531"/>
      <c r="MXG4" s="531"/>
      <c r="MXH4" s="531"/>
      <c r="MXI4" s="531"/>
      <c r="MXJ4" s="531"/>
      <c r="MXK4" s="531"/>
      <c r="MXL4" s="531"/>
      <c r="MXM4" s="531"/>
      <c r="MXN4" s="531"/>
      <c r="MXO4" s="531"/>
      <c r="MXP4" s="531"/>
      <c r="MXQ4" s="531"/>
      <c r="MXR4" s="531"/>
      <c r="MXS4" s="531"/>
      <c r="MXT4" s="531"/>
      <c r="MXU4" s="531"/>
      <c r="MXV4" s="531"/>
      <c r="MXW4" s="531"/>
      <c r="MXX4" s="531"/>
      <c r="MXY4" s="531"/>
      <c r="MXZ4" s="531"/>
      <c r="MYA4" s="531"/>
      <c r="MYB4" s="531"/>
      <c r="MYC4" s="531"/>
      <c r="MYD4" s="531"/>
      <c r="MYE4" s="531"/>
      <c r="MYF4" s="531"/>
      <c r="MYG4" s="531"/>
      <c r="MYH4" s="531"/>
      <c r="MYI4" s="531"/>
      <c r="MYJ4" s="531"/>
      <c r="MYK4" s="531"/>
      <c r="MYL4" s="531"/>
      <c r="MYM4" s="531"/>
      <c r="MYN4" s="531"/>
      <c r="MYO4" s="531"/>
      <c r="MYP4" s="531"/>
      <c r="MYQ4" s="531"/>
      <c r="MYR4" s="531"/>
      <c r="MYS4" s="531"/>
      <c r="MYT4" s="531"/>
      <c r="MYU4" s="531"/>
      <c r="MYV4" s="531"/>
      <c r="MYW4" s="531"/>
      <c r="MYX4" s="531"/>
      <c r="MYY4" s="531"/>
      <c r="MYZ4" s="531"/>
      <c r="MZA4" s="531"/>
      <c r="MZB4" s="531"/>
      <c r="MZC4" s="531"/>
      <c r="MZD4" s="531"/>
      <c r="MZE4" s="531"/>
      <c r="MZF4" s="531"/>
      <c r="MZG4" s="531"/>
      <c r="MZH4" s="531"/>
      <c r="MZI4" s="531"/>
      <c r="MZJ4" s="531"/>
      <c r="MZK4" s="531"/>
      <c r="MZL4" s="531"/>
      <c r="MZM4" s="531"/>
      <c r="MZN4" s="531"/>
      <c r="MZO4" s="531"/>
      <c r="MZP4" s="531"/>
      <c r="MZQ4" s="531"/>
      <c r="MZR4" s="531"/>
      <c r="MZS4" s="531"/>
      <c r="MZT4" s="531"/>
      <c r="MZU4" s="531"/>
      <c r="MZV4" s="531"/>
      <c r="MZW4" s="531"/>
      <c r="MZX4" s="531"/>
      <c r="MZY4" s="531"/>
      <c r="MZZ4" s="531"/>
      <c r="NAA4" s="531"/>
      <c r="NAB4" s="531"/>
      <c r="NAC4" s="531"/>
      <c r="NAD4" s="531"/>
      <c r="NAE4" s="531"/>
      <c r="NAF4" s="531"/>
      <c r="NAG4" s="531"/>
      <c r="NAH4" s="531"/>
      <c r="NAI4" s="531"/>
      <c r="NAJ4" s="531"/>
      <c r="NAK4" s="531"/>
      <c r="NAL4" s="531"/>
      <c r="NAM4" s="531"/>
      <c r="NAN4" s="531"/>
      <c r="NAO4" s="531"/>
      <c r="NAP4" s="531"/>
      <c r="NAQ4" s="531"/>
      <c r="NAR4" s="531"/>
      <c r="NAS4" s="531"/>
      <c r="NAT4" s="531"/>
      <c r="NAU4" s="531"/>
      <c r="NAV4" s="531"/>
      <c r="NAW4" s="531"/>
      <c r="NAX4" s="531"/>
      <c r="NAY4" s="531"/>
      <c r="NAZ4" s="531"/>
      <c r="NBA4" s="531"/>
      <c r="NBB4" s="531"/>
      <c r="NBC4" s="531"/>
      <c r="NBD4" s="531"/>
      <c r="NBE4" s="531"/>
      <c r="NBF4" s="531"/>
      <c r="NBG4" s="531"/>
      <c r="NBH4" s="531"/>
      <c r="NBI4" s="531"/>
      <c r="NBJ4" s="531"/>
      <c r="NBK4" s="531"/>
      <c r="NBL4" s="531"/>
      <c r="NBM4" s="531"/>
      <c r="NBN4" s="531"/>
      <c r="NBO4" s="531"/>
      <c r="NBP4" s="531"/>
      <c r="NBQ4" s="531"/>
      <c r="NBR4" s="531"/>
      <c r="NBS4" s="531"/>
      <c r="NBT4" s="531"/>
      <c r="NBU4" s="531"/>
      <c r="NBV4" s="531"/>
      <c r="NBW4" s="531"/>
      <c r="NBX4" s="531"/>
      <c r="NBY4" s="531"/>
      <c r="NBZ4" s="531"/>
      <c r="NCA4" s="531"/>
      <c r="NCB4" s="531"/>
      <c r="NCC4" s="531"/>
      <c r="NCD4" s="531"/>
      <c r="NCE4" s="531"/>
      <c r="NCF4" s="531"/>
      <c r="NCG4" s="531"/>
      <c r="NCH4" s="531"/>
      <c r="NCI4" s="531"/>
      <c r="NCJ4" s="531"/>
      <c r="NCK4" s="531"/>
      <c r="NCL4" s="531"/>
      <c r="NCM4" s="531"/>
      <c r="NCN4" s="531"/>
      <c r="NCO4" s="531"/>
      <c r="NCP4" s="531"/>
      <c r="NCQ4" s="531"/>
      <c r="NCR4" s="531"/>
      <c r="NCS4" s="531"/>
      <c r="NCT4" s="531"/>
      <c r="NCU4" s="531"/>
      <c r="NCV4" s="531"/>
      <c r="NCW4" s="531"/>
      <c r="NCX4" s="531"/>
      <c r="NCY4" s="531"/>
      <c r="NCZ4" s="531"/>
      <c r="NDA4" s="531"/>
      <c r="NDB4" s="531"/>
      <c r="NDC4" s="531"/>
      <c r="NDD4" s="531"/>
      <c r="NDE4" s="531"/>
      <c r="NDF4" s="531"/>
      <c r="NDG4" s="531"/>
      <c r="NDH4" s="531"/>
      <c r="NDI4" s="531"/>
      <c r="NDJ4" s="531"/>
      <c r="NDK4" s="531"/>
      <c r="NDL4" s="531"/>
      <c r="NDM4" s="531"/>
      <c r="NDN4" s="531"/>
      <c r="NDO4" s="531"/>
      <c r="NDP4" s="531"/>
      <c r="NDQ4" s="531"/>
      <c r="NDR4" s="531"/>
      <c r="NDS4" s="531"/>
      <c r="NDT4" s="531"/>
      <c r="NDU4" s="531"/>
      <c r="NDV4" s="531"/>
      <c r="NDW4" s="531"/>
      <c r="NDX4" s="531"/>
      <c r="NDY4" s="531"/>
      <c r="NDZ4" s="531"/>
      <c r="NEA4" s="531"/>
      <c r="NEB4" s="531"/>
      <c r="NEC4" s="531"/>
      <c r="NED4" s="531"/>
      <c r="NEE4" s="531"/>
      <c r="NEF4" s="531"/>
      <c r="NEG4" s="531"/>
      <c r="NEH4" s="531"/>
      <c r="NEI4" s="531"/>
      <c r="NEJ4" s="531"/>
      <c r="NEK4" s="531"/>
      <c r="NEL4" s="531"/>
      <c r="NEM4" s="531"/>
      <c r="NEN4" s="531"/>
      <c r="NEO4" s="531"/>
      <c r="NEP4" s="531"/>
      <c r="NEQ4" s="531"/>
      <c r="NER4" s="531"/>
      <c r="NES4" s="531"/>
      <c r="NET4" s="531"/>
      <c r="NEU4" s="531"/>
      <c r="NEV4" s="531"/>
      <c r="NEW4" s="531"/>
      <c r="NEX4" s="531"/>
      <c r="NEY4" s="531"/>
      <c r="NEZ4" s="531"/>
      <c r="NFA4" s="531"/>
      <c r="NFB4" s="531"/>
      <c r="NFC4" s="531"/>
      <c r="NFD4" s="531"/>
      <c r="NFE4" s="531"/>
      <c r="NFF4" s="531"/>
      <c r="NFG4" s="531"/>
      <c r="NFH4" s="531"/>
      <c r="NFI4" s="531"/>
      <c r="NFJ4" s="531"/>
      <c r="NFK4" s="531"/>
      <c r="NFL4" s="531"/>
      <c r="NFM4" s="531"/>
      <c r="NFN4" s="531"/>
      <c r="NFO4" s="531"/>
      <c r="NFP4" s="531"/>
      <c r="NFQ4" s="531"/>
      <c r="NFR4" s="531"/>
      <c r="NFS4" s="531"/>
      <c r="NFT4" s="531"/>
      <c r="NFU4" s="531"/>
      <c r="NFV4" s="531"/>
      <c r="NFW4" s="531"/>
      <c r="NFX4" s="531"/>
      <c r="NFY4" s="531"/>
      <c r="NFZ4" s="531"/>
      <c r="NGA4" s="531"/>
      <c r="NGB4" s="531"/>
      <c r="NGC4" s="531"/>
      <c r="NGD4" s="531"/>
      <c r="NGE4" s="531"/>
      <c r="NGF4" s="531"/>
      <c r="NGG4" s="531"/>
      <c r="NGH4" s="531"/>
      <c r="NGI4" s="531"/>
      <c r="NGJ4" s="531"/>
      <c r="NGK4" s="531"/>
      <c r="NGL4" s="531"/>
      <c r="NGM4" s="531"/>
      <c r="NGN4" s="531"/>
      <c r="NGO4" s="531"/>
      <c r="NGP4" s="531"/>
      <c r="NGQ4" s="531"/>
      <c r="NGR4" s="531"/>
      <c r="NGS4" s="531"/>
      <c r="NGT4" s="531"/>
      <c r="NGU4" s="531"/>
      <c r="NGV4" s="531"/>
      <c r="NGW4" s="531"/>
      <c r="NGX4" s="531"/>
      <c r="NGY4" s="531"/>
      <c r="NGZ4" s="531"/>
      <c r="NHA4" s="531"/>
      <c r="NHB4" s="531"/>
      <c r="NHC4" s="531"/>
      <c r="NHD4" s="531"/>
      <c r="NHE4" s="531"/>
      <c r="NHF4" s="531"/>
      <c r="NHG4" s="531"/>
      <c r="NHH4" s="531"/>
      <c r="NHI4" s="531"/>
      <c r="NHJ4" s="531"/>
      <c r="NHK4" s="531"/>
      <c r="NHL4" s="531"/>
      <c r="NHM4" s="531"/>
      <c r="NHN4" s="531"/>
      <c r="NHO4" s="531"/>
      <c r="NHP4" s="531"/>
      <c r="NHQ4" s="531"/>
      <c r="NHR4" s="531"/>
      <c r="NHS4" s="531"/>
      <c r="NHT4" s="531"/>
      <c r="NHU4" s="531"/>
      <c r="NHV4" s="531"/>
      <c r="NHW4" s="531"/>
      <c r="NHX4" s="531"/>
      <c r="NHY4" s="531"/>
      <c r="NHZ4" s="531"/>
      <c r="NIA4" s="531"/>
      <c r="NIB4" s="531"/>
      <c r="NIC4" s="531"/>
      <c r="NID4" s="531"/>
      <c r="NIE4" s="531"/>
      <c r="NIF4" s="531"/>
      <c r="NIG4" s="531"/>
      <c r="NIH4" s="531"/>
      <c r="NII4" s="531"/>
      <c r="NIJ4" s="531"/>
      <c r="NIK4" s="531"/>
      <c r="NIL4" s="531"/>
      <c r="NIM4" s="531"/>
      <c r="NIN4" s="531"/>
      <c r="NIO4" s="531"/>
      <c r="NIP4" s="531"/>
      <c r="NIQ4" s="531"/>
      <c r="NIR4" s="531"/>
      <c r="NIS4" s="531"/>
      <c r="NIT4" s="531"/>
      <c r="NIU4" s="531"/>
      <c r="NIV4" s="531"/>
      <c r="NIW4" s="531"/>
      <c r="NIX4" s="531"/>
      <c r="NIY4" s="531"/>
      <c r="NIZ4" s="531"/>
      <c r="NJA4" s="531"/>
      <c r="NJB4" s="531"/>
      <c r="NJC4" s="531"/>
      <c r="NJD4" s="531"/>
      <c r="NJE4" s="531"/>
      <c r="NJF4" s="531"/>
      <c r="NJG4" s="531"/>
      <c r="NJH4" s="531"/>
      <c r="NJI4" s="531"/>
      <c r="NJJ4" s="531"/>
      <c r="NJK4" s="531"/>
      <c r="NJL4" s="531"/>
      <c r="NJM4" s="531"/>
      <c r="NJN4" s="531"/>
      <c r="NJO4" s="531"/>
      <c r="NJP4" s="531"/>
      <c r="NJQ4" s="531"/>
      <c r="NJR4" s="531"/>
      <c r="NJS4" s="531"/>
      <c r="NJT4" s="531"/>
      <c r="NJU4" s="531"/>
      <c r="NJV4" s="531"/>
      <c r="NJW4" s="531"/>
      <c r="NJX4" s="531"/>
      <c r="NJY4" s="531"/>
      <c r="NJZ4" s="531"/>
      <c r="NKA4" s="531"/>
      <c r="NKB4" s="531"/>
      <c r="NKC4" s="531"/>
      <c r="NKD4" s="531"/>
      <c r="NKE4" s="531"/>
      <c r="NKF4" s="531"/>
      <c r="NKG4" s="531"/>
      <c r="NKH4" s="531"/>
      <c r="NKI4" s="531"/>
      <c r="NKJ4" s="531"/>
      <c r="NKK4" s="531"/>
      <c r="NKL4" s="531"/>
      <c r="NKM4" s="531"/>
      <c r="NKN4" s="531"/>
      <c r="NKO4" s="531"/>
      <c r="NKP4" s="531"/>
      <c r="NKQ4" s="531"/>
      <c r="NKR4" s="531"/>
      <c r="NKS4" s="531"/>
      <c r="NKT4" s="531"/>
      <c r="NKU4" s="531"/>
      <c r="NKV4" s="531"/>
      <c r="NKW4" s="531"/>
      <c r="NKX4" s="531"/>
      <c r="NKY4" s="531"/>
      <c r="NKZ4" s="531"/>
      <c r="NLA4" s="531"/>
      <c r="NLB4" s="531"/>
      <c r="NLC4" s="531"/>
      <c r="NLD4" s="531"/>
      <c r="NLE4" s="531"/>
      <c r="NLF4" s="531"/>
      <c r="NLG4" s="531"/>
      <c r="NLH4" s="531"/>
      <c r="NLI4" s="531"/>
      <c r="NLJ4" s="531"/>
      <c r="NLK4" s="531"/>
      <c r="NLL4" s="531"/>
      <c r="NLM4" s="531"/>
      <c r="NLN4" s="531"/>
      <c r="NLO4" s="531"/>
      <c r="NLP4" s="531"/>
      <c r="NLQ4" s="531"/>
      <c r="NLR4" s="531"/>
      <c r="NLS4" s="531"/>
      <c r="NLT4" s="531"/>
      <c r="NLU4" s="531"/>
      <c r="NLV4" s="531"/>
      <c r="NLW4" s="531"/>
      <c r="NLX4" s="531"/>
      <c r="NLY4" s="531"/>
      <c r="NLZ4" s="531"/>
      <c r="NMA4" s="531"/>
      <c r="NMB4" s="531"/>
      <c r="NMC4" s="531"/>
      <c r="NMD4" s="531"/>
      <c r="NME4" s="531"/>
      <c r="NMF4" s="531"/>
      <c r="NMG4" s="531"/>
      <c r="NMH4" s="531"/>
      <c r="NMI4" s="531"/>
      <c r="NMJ4" s="531"/>
      <c r="NMK4" s="531"/>
      <c r="NML4" s="531"/>
      <c r="NMM4" s="531"/>
      <c r="NMN4" s="531"/>
      <c r="NMO4" s="531"/>
      <c r="NMP4" s="531"/>
      <c r="NMQ4" s="531"/>
      <c r="NMR4" s="531"/>
      <c r="NMS4" s="531"/>
      <c r="NMT4" s="531"/>
      <c r="NMU4" s="531"/>
      <c r="NMV4" s="531"/>
      <c r="NMW4" s="531"/>
      <c r="NMX4" s="531"/>
      <c r="NMY4" s="531"/>
      <c r="NMZ4" s="531"/>
      <c r="NNA4" s="531"/>
      <c r="NNB4" s="531"/>
      <c r="NNC4" s="531"/>
      <c r="NND4" s="531"/>
      <c r="NNE4" s="531"/>
      <c r="NNF4" s="531"/>
      <c r="NNG4" s="531"/>
      <c r="NNH4" s="531"/>
      <c r="NNI4" s="531"/>
      <c r="NNJ4" s="531"/>
      <c r="NNK4" s="531"/>
      <c r="NNL4" s="531"/>
      <c r="NNM4" s="531"/>
      <c r="NNN4" s="531"/>
      <c r="NNO4" s="531"/>
      <c r="NNP4" s="531"/>
      <c r="NNQ4" s="531"/>
      <c r="NNR4" s="531"/>
      <c r="NNS4" s="531"/>
      <c r="NNT4" s="531"/>
      <c r="NNU4" s="531"/>
      <c r="NNV4" s="531"/>
      <c r="NNW4" s="531"/>
      <c r="NNX4" s="531"/>
      <c r="NNY4" s="531"/>
      <c r="NNZ4" s="531"/>
      <c r="NOA4" s="531"/>
      <c r="NOB4" s="531"/>
      <c r="NOC4" s="531"/>
      <c r="NOD4" s="531"/>
      <c r="NOE4" s="531"/>
      <c r="NOF4" s="531"/>
      <c r="NOG4" s="531"/>
      <c r="NOH4" s="531"/>
      <c r="NOI4" s="531"/>
      <c r="NOJ4" s="531"/>
      <c r="NOK4" s="531"/>
      <c r="NOL4" s="531"/>
      <c r="NOM4" s="531"/>
      <c r="NON4" s="531"/>
      <c r="NOO4" s="531"/>
      <c r="NOP4" s="531"/>
      <c r="NOQ4" s="531"/>
      <c r="NOR4" s="531"/>
      <c r="NOS4" s="531"/>
      <c r="NOT4" s="531"/>
      <c r="NOU4" s="531"/>
      <c r="NOV4" s="531"/>
      <c r="NOW4" s="531"/>
      <c r="NOX4" s="531"/>
      <c r="NOY4" s="531"/>
      <c r="NOZ4" s="531"/>
      <c r="NPA4" s="531"/>
      <c r="NPB4" s="531"/>
      <c r="NPC4" s="531"/>
      <c r="NPD4" s="531"/>
      <c r="NPE4" s="531"/>
      <c r="NPF4" s="531"/>
      <c r="NPG4" s="531"/>
      <c r="NPH4" s="531"/>
      <c r="NPI4" s="531"/>
      <c r="NPJ4" s="531"/>
      <c r="NPK4" s="531"/>
      <c r="NPL4" s="531"/>
      <c r="NPM4" s="531"/>
      <c r="NPN4" s="531"/>
      <c r="NPO4" s="531"/>
      <c r="NPP4" s="531"/>
      <c r="NPQ4" s="531"/>
      <c r="NPR4" s="531"/>
      <c r="NPS4" s="531"/>
      <c r="NPT4" s="531"/>
      <c r="NPU4" s="531"/>
      <c r="NPV4" s="531"/>
      <c r="NPW4" s="531"/>
      <c r="NPX4" s="531"/>
      <c r="NPY4" s="531"/>
      <c r="NPZ4" s="531"/>
      <c r="NQA4" s="531"/>
      <c r="NQB4" s="531"/>
      <c r="NQC4" s="531"/>
      <c r="NQD4" s="531"/>
      <c r="NQE4" s="531"/>
      <c r="NQF4" s="531"/>
      <c r="NQG4" s="531"/>
      <c r="NQH4" s="531"/>
      <c r="NQI4" s="531"/>
      <c r="NQJ4" s="531"/>
      <c r="NQK4" s="531"/>
      <c r="NQL4" s="531"/>
      <c r="NQM4" s="531"/>
      <c r="NQN4" s="531"/>
      <c r="NQO4" s="531"/>
      <c r="NQP4" s="531"/>
      <c r="NQQ4" s="531"/>
      <c r="NQR4" s="531"/>
      <c r="NQS4" s="531"/>
      <c r="NQT4" s="531"/>
      <c r="NQU4" s="531"/>
      <c r="NQV4" s="531"/>
      <c r="NQW4" s="531"/>
      <c r="NQX4" s="531"/>
      <c r="NQY4" s="531"/>
      <c r="NQZ4" s="531"/>
      <c r="NRA4" s="531"/>
      <c r="NRB4" s="531"/>
      <c r="NRC4" s="531"/>
      <c r="NRD4" s="531"/>
      <c r="NRE4" s="531"/>
      <c r="NRF4" s="531"/>
      <c r="NRG4" s="531"/>
      <c r="NRH4" s="531"/>
      <c r="NRI4" s="531"/>
      <c r="NRJ4" s="531"/>
      <c r="NRK4" s="531"/>
      <c r="NRL4" s="531"/>
      <c r="NRM4" s="531"/>
      <c r="NRN4" s="531"/>
      <c r="NRO4" s="531"/>
      <c r="NRP4" s="531"/>
      <c r="NRQ4" s="531"/>
      <c r="NRR4" s="531"/>
      <c r="NRS4" s="531"/>
      <c r="NRT4" s="531"/>
      <c r="NRU4" s="531"/>
      <c r="NRV4" s="531"/>
      <c r="NRW4" s="531"/>
      <c r="NRX4" s="531"/>
      <c r="NRY4" s="531"/>
      <c r="NRZ4" s="531"/>
      <c r="NSA4" s="531"/>
      <c r="NSB4" s="531"/>
      <c r="NSC4" s="531"/>
      <c r="NSD4" s="531"/>
      <c r="NSE4" s="531"/>
      <c r="NSF4" s="531"/>
      <c r="NSG4" s="531"/>
      <c r="NSH4" s="531"/>
      <c r="NSI4" s="531"/>
      <c r="NSJ4" s="531"/>
      <c r="NSK4" s="531"/>
      <c r="NSL4" s="531"/>
      <c r="NSM4" s="531"/>
      <c r="NSN4" s="531"/>
      <c r="NSO4" s="531"/>
      <c r="NSP4" s="531"/>
      <c r="NSQ4" s="531"/>
      <c r="NSR4" s="531"/>
      <c r="NSS4" s="531"/>
      <c r="NST4" s="531"/>
      <c r="NSU4" s="531"/>
      <c r="NSV4" s="531"/>
      <c r="NSW4" s="531"/>
      <c r="NSX4" s="531"/>
      <c r="NSY4" s="531"/>
      <c r="NSZ4" s="531"/>
      <c r="NTA4" s="531"/>
      <c r="NTB4" s="531"/>
      <c r="NTC4" s="531"/>
      <c r="NTD4" s="531"/>
      <c r="NTE4" s="531"/>
      <c r="NTF4" s="531"/>
      <c r="NTG4" s="531"/>
      <c r="NTH4" s="531"/>
      <c r="NTI4" s="531"/>
      <c r="NTJ4" s="531"/>
      <c r="NTK4" s="531"/>
      <c r="NTL4" s="531"/>
      <c r="NTM4" s="531"/>
      <c r="NTN4" s="531"/>
      <c r="NTO4" s="531"/>
      <c r="NTP4" s="531"/>
      <c r="NTQ4" s="531"/>
      <c r="NTR4" s="531"/>
      <c r="NTS4" s="531"/>
      <c r="NTT4" s="531"/>
      <c r="NTU4" s="531"/>
      <c r="NTV4" s="531"/>
      <c r="NTW4" s="531"/>
      <c r="NTX4" s="531"/>
      <c r="NTY4" s="531"/>
      <c r="NTZ4" s="531"/>
      <c r="NUA4" s="531"/>
      <c r="NUB4" s="531"/>
      <c r="NUC4" s="531"/>
      <c r="NUD4" s="531"/>
      <c r="NUE4" s="531"/>
      <c r="NUF4" s="531"/>
      <c r="NUG4" s="531"/>
      <c r="NUH4" s="531"/>
      <c r="NUI4" s="531"/>
      <c r="NUJ4" s="531"/>
      <c r="NUK4" s="531"/>
      <c r="NUL4" s="531"/>
      <c r="NUM4" s="531"/>
      <c r="NUN4" s="531"/>
      <c r="NUO4" s="531"/>
      <c r="NUP4" s="531"/>
      <c r="NUQ4" s="531"/>
      <c r="NUR4" s="531"/>
      <c r="NUS4" s="531"/>
      <c r="NUT4" s="531"/>
      <c r="NUU4" s="531"/>
      <c r="NUV4" s="531"/>
      <c r="NUW4" s="531"/>
      <c r="NUX4" s="531"/>
      <c r="NUY4" s="531"/>
      <c r="NUZ4" s="531"/>
      <c r="NVA4" s="531"/>
      <c r="NVB4" s="531"/>
      <c r="NVC4" s="531"/>
      <c r="NVD4" s="531"/>
      <c r="NVE4" s="531"/>
      <c r="NVF4" s="531"/>
      <c r="NVG4" s="531"/>
      <c r="NVH4" s="531"/>
      <c r="NVI4" s="531"/>
      <c r="NVJ4" s="531"/>
      <c r="NVK4" s="531"/>
      <c r="NVL4" s="531"/>
      <c r="NVM4" s="531"/>
      <c r="NVN4" s="531"/>
      <c r="NVO4" s="531"/>
      <c r="NVP4" s="531"/>
      <c r="NVQ4" s="531"/>
      <c r="NVR4" s="531"/>
      <c r="NVS4" s="531"/>
      <c r="NVT4" s="531"/>
      <c r="NVU4" s="531"/>
      <c r="NVV4" s="531"/>
      <c r="NVW4" s="531"/>
      <c r="NVX4" s="531"/>
      <c r="NVY4" s="531"/>
      <c r="NVZ4" s="531"/>
      <c r="NWA4" s="531"/>
      <c r="NWB4" s="531"/>
      <c r="NWC4" s="531"/>
      <c r="NWD4" s="531"/>
      <c r="NWE4" s="531"/>
      <c r="NWF4" s="531"/>
      <c r="NWG4" s="531"/>
      <c r="NWH4" s="531"/>
      <c r="NWI4" s="531"/>
      <c r="NWJ4" s="531"/>
      <c r="NWK4" s="531"/>
      <c r="NWL4" s="531"/>
      <c r="NWM4" s="531"/>
      <c r="NWN4" s="531"/>
      <c r="NWO4" s="531"/>
      <c r="NWP4" s="531"/>
      <c r="NWQ4" s="531"/>
      <c r="NWR4" s="531"/>
      <c r="NWS4" s="531"/>
      <c r="NWT4" s="531"/>
      <c r="NWU4" s="531"/>
      <c r="NWV4" s="531"/>
      <c r="NWW4" s="531"/>
      <c r="NWX4" s="531"/>
      <c r="NWY4" s="531"/>
      <c r="NWZ4" s="531"/>
      <c r="NXA4" s="531"/>
      <c r="NXB4" s="531"/>
      <c r="NXC4" s="531"/>
      <c r="NXD4" s="531"/>
      <c r="NXE4" s="531"/>
      <c r="NXF4" s="531"/>
      <c r="NXG4" s="531"/>
      <c r="NXH4" s="531"/>
      <c r="NXI4" s="531"/>
      <c r="NXJ4" s="531"/>
      <c r="NXK4" s="531"/>
      <c r="NXL4" s="531"/>
      <c r="NXM4" s="531"/>
      <c r="NXN4" s="531"/>
      <c r="NXO4" s="531"/>
      <c r="NXP4" s="531"/>
      <c r="NXQ4" s="531"/>
      <c r="NXR4" s="531"/>
      <c r="NXS4" s="531"/>
      <c r="NXT4" s="531"/>
      <c r="NXU4" s="531"/>
      <c r="NXV4" s="531"/>
      <c r="NXW4" s="531"/>
      <c r="NXX4" s="531"/>
      <c r="NXY4" s="531"/>
      <c r="NXZ4" s="531"/>
      <c r="NYA4" s="531"/>
      <c r="NYB4" s="531"/>
      <c r="NYC4" s="531"/>
      <c r="NYD4" s="531"/>
      <c r="NYE4" s="531"/>
      <c r="NYF4" s="531"/>
      <c r="NYG4" s="531"/>
      <c r="NYH4" s="531"/>
      <c r="NYI4" s="531"/>
      <c r="NYJ4" s="531"/>
      <c r="NYK4" s="531"/>
      <c r="NYL4" s="531"/>
      <c r="NYM4" s="531"/>
      <c r="NYN4" s="531"/>
      <c r="NYO4" s="531"/>
      <c r="NYP4" s="531"/>
      <c r="NYQ4" s="531"/>
      <c r="NYR4" s="531"/>
      <c r="NYS4" s="531"/>
      <c r="NYT4" s="531"/>
      <c r="NYU4" s="531"/>
      <c r="NYV4" s="531"/>
      <c r="NYW4" s="531"/>
      <c r="NYX4" s="531"/>
      <c r="NYY4" s="531"/>
      <c r="NYZ4" s="531"/>
      <c r="NZA4" s="531"/>
      <c r="NZB4" s="531"/>
      <c r="NZC4" s="531"/>
      <c r="NZD4" s="531"/>
      <c r="NZE4" s="531"/>
      <c r="NZF4" s="531"/>
      <c r="NZG4" s="531"/>
      <c r="NZH4" s="531"/>
      <c r="NZI4" s="531"/>
      <c r="NZJ4" s="531"/>
      <c r="NZK4" s="531"/>
      <c r="NZL4" s="531"/>
      <c r="NZM4" s="531"/>
      <c r="NZN4" s="531"/>
      <c r="NZO4" s="531"/>
      <c r="NZP4" s="531"/>
      <c r="NZQ4" s="531"/>
      <c r="NZR4" s="531"/>
      <c r="NZS4" s="531"/>
      <c r="NZT4" s="531"/>
      <c r="NZU4" s="531"/>
      <c r="NZV4" s="531"/>
      <c r="NZW4" s="531"/>
      <c r="NZX4" s="531"/>
      <c r="NZY4" s="531"/>
      <c r="NZZ4" s="531"/>
      <c r="OAA4" s="531"/>
      <c r="OAB4" s="531"/>
      <c r="OAC4" s="531"/>
      <c r="OAD4" s="531"/>
      <c r="OAE4" s="531"/>
      <c r="OAF4" s="531"/>
      <c r="OAG4" s="531"/>
      <c r="OAH4" s="531"/>
      <c r="OAI4" s="531"/>
      <c r="OAJ4" s="531"/>
      <c r="OAK4" s="531"/>
      <c r="OAL4" s="531"/>
      <c r="OAM4" s="531"/>
      <c r="OAN4" s="531"/>
      <c r="OAO4" s="531"/>
      <c r="OAP4" s="531"/>
      <c r="OAQ4" s="531"/>
      <c r="OAR4" s="531"/>
      <c r="OAS4" s="531"/>
      <c r="OAT4" s="531"/>
      <c r="OAU4" s="531"/>
      <c r="OAV4" s="531"/>
      <c r="OAW4" s="531"/>
      <c r="OAX4" s="531"/>
      <c r="OAY4" s="531"/>
      <c r="OAZ4" s="531"/>
      <c r="OBA4" s="531"/>
      <c r="OBB4" s="531"/>
      <c r="OBC4" s="531"/>
      <c r="OBD4" s="531"/>
      <c r="OBE4" s="531"/>
      <c r="OBF4" s="531"/>
      <c r="OBG4" s="531"/>
      <c r="OBH4" s="531"/>
      <c r="OBI4" s="531"/>
      <c r="OBJ4" s="531"/>
      <c r="OBK4" s="531"/>
      <c r="OBL4" s="531"/>
      <c r="OBM4" s="531"/>
      <c r="OBN4" s="531"/>
      <c r="OBO4" s="531"/>
      <c r="OBP4" s="531"/>
      <c r="OBQ4" s="531"/>
      <c r="OBR4" s="531"/>
      <c r="OBS4" s="531"/>
      <c r="OBT4" s="531"/>
      <c r="OBU4" s="531"/>
      <c r="OBV4" s="531"/>
      <c r="OBW4" s="531"/>
      <c r="OBX4" s="531"/>
      <c r="OBY4" s="531"/>
      <c r="OBZ4" s="531"/>
      <c r="OCA4" s="531"/>
      <c r="OCB4" s="531"/>
      <c r="OCC4" s="531"/>
      <c r="OCD4" s="531"/>
      <c r="OCE4" s="531"/>
      <c r="OCF4" s="531"/>
      <c r="OCG4" s="531"/>
      <c r="OCH4" s="531"/>
      <c r="OCI4" s="531"/>
      <c r="OCJ4" s="531"/>
      <c r="OCK4" s="531"/>
      <c r="OCL4" s="531"/>
      <c r="OCM4" s="531"/>
      <c r="OCN4" s="531"/>
      <c r="OCO4" s="531"/>
      <c r="OCP4" s="531"/>
      <c r="OCQ4" s="531"/>
      <c r="OCR4" s="531"/>
      <c r="OCS4" s="531"/>
      <c r="OCT4" s="531"/>
      <c r="OCU4" s="531"/>
      <c r="OCV4" s="531"/>
      <c r="OCW4" s="531"/>
      <c r="OCX4" s="531"/>
      <c r="OCY4" s="531"/>
      <c r="OCZ4" s="531"/>
      <c r="ODA4" s="531"/>
      <c r="ODB4" s="531"/>
      <c r="ODC4" s="531"/>
      <c r="ODD4" s="531"/>
      <c r="ODE4" s="531"/>
      <c r="ODF4" s="531"/>
      <c r="ODG4" s="531"/>
      <c r="ODH4" s="531"/>
      <c r="ODI4" s="531"/>
      <c r="ODJ4" s="531"/>
      <c r="ODK4" s="531"/>
      <c r="ODL4" s="531"/>
      <c r="ODM4" s="531"/>
      <c r="ODN4" s="531"/>
      <c r="ODO4" s="531"/>
      <c r="ODP4" s="531"/>
      <c r="ODQ4" s="531"/>
      <c r="ODR4" s="531"/>
      <c r="ODS4" s="531"/>
      <c r="ODT4" s="531"/>
      <c r="ODU4" s="531"/>
      <c r="ODV4" s="531"/>
      <c r="ODW4" s="531"/>
      <c r="ODX4" s="531"/>
      <c r="ODY4" s="531"/>
      <c r="ODZ4" s="531"/>
      <c r="OEA4" s="531"/>
      <c r="OEB4" s="531"/>
      <c r="OEC4" s="531"/>
      <c r="OED4" s="531"/>
      <c r="OEE4" s="531"/>
      <c r="OEF4" s="531"/>
      <c r="OEG4" s="531"/>
      <c r="OEH4" s="531"/>
      <c r="OEI4" s="531"/>
      <c r="OEJ4" s="531"/>
      <c r="OEK4" s="531"/>
      <c r="OEL4" s="531"/>
      <c r="OEM4" s="531"/>
      <c r="OEN4" s="531"/>
      <c r="OEO4" s="531"/>
      <c r="OEP4" s="531"/>
      <c r="OEQ4" s="531"/>
      <c r="OER4" s="531"/>
      <c r="OES4" s="531"/>
      <c r="OET4" s="531"/>
      <c r="OEU4" s="531"/>
      <c r="OEV4" s="531"/>
      <c r="OEW4" s="531"/>
      <c r="OEX4" s="531"/>
      <c r="OEY4" s="531"/>
      <c r="OEZ4" s="531"/>
      <c r="OFA4" s="531"/>
      <c r="OFB4" s="531"/>
      <c r="OFC4" s="531"/>
      <c r="OFD4" s="531"/>
      <c r="OFE4" s="531"/>
      <c r="OFF4" s="531"/>
      <c r="OFG4" s="531"/>
      <c r="OFH4" s="531"/>
      <c r="OFI4" s="531"/>
      <c r="OFJ4" s="531"/>
      <c r="OFK4" s="531"/>
      <c r="OFL4" s="531"/>
      <c r="OFM4" s="531"/>
      <c r="OFN4" s="531"/>
      <c r="OFO4" s="531"/>
      <c r="OFP4" s="531"/>
      <c r="OFQ4" s="531"/>
      <c r="OFR4" s="531"/>
      <c r="OFS4" s="531"/>
      <c r="OFT4" s="531"/>
      <c r="OFU4" s="531"/>
      <c r="OFV4" s="531"/>
      <c r="OFW4" s="531"/>
      <c r="OFX4" s="531"/>
      <c r="OFY4" s="531"/>
      <c r="OFZ4" s="531"/>
      <c r="OGA4" s="531"/>
      <c r="OGB4" s="531"/>
      <c r="OGC4" s="531"/>
      <c r="OGD4" s="531"/>
      <c r="OGE4" s="531"/>
      <c r="OGF4" s="531"/>
      <c r="OGG4" s="531"/>
      <c r="OGH4" s="531"/>
      <c r="OGI4" s="531"/>
      <c r="OGJ4" s="531"/>
      <c r="OGK4" s="531"/>
      <c r="OGL4" s="531"/>
      <c r="OGM4" s="531"/>
      <c r="OGN4" s="531"/>
      <c r="OGO4" s="531"/>
      <c r="OGP4" s="531"/>
      <c r="OGQ4" s="531"/>
      <c r="OGR4" s="531"/>
      <c r="OGS4" s="531"/>
      <c r="OGT4" s="531"/>
      <c r="OGU4" s="531"/>
      <c r="OGV4" s="531"/>
      <c r="OGW4" s="531"/>
      <c r="OGX4" s="531"/>
      <c r="OGY4" s="531"/>
      <c r="OGZ4" s="531"/>
      <c r="OHA4" s="531"/>
      <c r="OHB4" s="531"/>
      <c r="OHC4" s="531"/>
      <c r="OHD4" s="531"/>
      <c r="OHE4" s="531"/>
      <c r="OHF4" s="531"/>
      <c r="OHG4" s="531"/>
      <c r="OHH4" s="531"/>
      <c r="OHI4" s="531"/>
      <c r="OHJ4" s="531"/>
      <c r="OHK4" s="531"/>
      <c r="OHL4" s="531"/>
      <c r="OHM4" s="531"/>
      <c r="OHN4" s="531"/>
      <c r="OHO4" s="531"/>
      <c r="OHP4" s="531"/>
      <c r="OHQ4" s="531"/>
      <c r="OHR4" s="531"/>
      <c r="OHS4" s="531"/>
      <c r="OHT4" s="531"/>
      <c r="OHU4" s="531"/>
      <c r="OHV4" s="531"/>
      <c r="OHW4" s="531"/>
      <c r="OHX4" s="531"/>
      <c r="OHY4" s="531"/>
      <c r="OHZ4" s="531"/>
      <c r="OIA4" s="531"/>
      <c r="OIB4" s="531"/>
      <c r="OIC4" s="531"/>
      <c r="OID4" s="531"/>
      <c r="OIE4" s="531"/>
      <c r="OIF4" s="531"/>
      <c r="OIG4" s="531"/>
      <c r="OIH4" s="531"/>
      <c r="OII4" s="531"/>
      <c r="OIJ4" s="531"/>
      <c r="OIK4" s="531"/>
      <c r="OIL4" s="531"/>
      <c r="OIM4" s="531"/>
      <c r="OIN4" s="531"/>
      <c r="OIO4" s="531"/>
      <c r="OIP4" s="531"/>
      <c r="OIQ4" s="531"/>
      <c r="OIR4" s="531"/>
      <c r="OIS4" s="531"/>
      <c r="OIT4" s="531"/>
      <c r="OIU4" s="531"/>
      <c r="OIV4" s="531"/>
      <c r="OIW4" s="531"/>
      <c r="OIX4" s="531"/>
      <c r="OIY4" s="531"/>
      <c r="OIZ4" s="531"/>
      <c r="OJA4" s="531"/>
      <c r="OJB4" s="531"/>
      <c r="OJC4" s="531"/>
      <c r="OJD4" s="531"/>
      <c r="OJE4" s="531"/>
      <c r="OJF4" s="531"/>
      <c r="OJG4" s="531"/>
      <c r="OJH4" s="531"/>
      <c r="OJI4" s="531"/>
      <c r="OJJ4" s="531"/>
      <c r="OJK4" s="531"/>
      <c r="OJL4" s="531"/>
      <c r="OJM4" s="531"/>
      <c r="OJN4" s="531"/>
      <c r="OJO4" s="531"/>
      <c r="OJP4" s="531"/>
      <c r="OJQ4" s="531"/>
      <c r="OJR4" s="531"/>
      <c r="OJS4" s="531"/>
      <c r="OJT4" s="531"/>
      <c r="OJU4" s="531"/>
      <c r="OJV4" s="531"/>
      <c r="OJW4" s="531"/>
      <c r="OJX4" s="531"/>
      <c r="OJY4" s="531"/>
      <c r="OJZ4" s="531"/>
      <c r="OKA4" s="531"/>
      <c r="OKB4" s="531"/>
      <c r="OKC4" s="531"/>
      <c r="OKD4" s="531"/>
      <c r="OKE4" s="531"/>
      <c r="OKF4" s="531"/>
      <c r="OKG4" s="531"/>
      <c r="OKH4" s="531"/>
      <c r="OKI4" s="531"/>
      <c r="OKJ4" s="531"/>
      <c r="OKK4" s="531"/>
      <c r="OKL4" s="531"/>
      <c r="OKM4" s="531"/>
      <c r="OKN4" s="531"/>
      <c r="OKO4" s="531"/>
      <c r="OKP4" s="531"/>
      <c r="OKQ4" s="531"/>
      <c r="OKR4" s="531"/>
      <c r="OKS4" s="531"/>
      <c r="OKT4" s="531"/>
      <c r="OKU4" s="531"/>
      <c r="OKV4" s="531"/>
      <c r="OKW4" s="531"/>
      <c r="OKX4" s="531"/>
      <c r="OKY4" s="531"/>
      <c r="OKZ4" s="531"/>
      <c r="OLA4" s="531"/>
      <c r="OLB4" s="531"/>
      <c r="OLC4" s="531"/>
      <c r="OLD4" s="531"/>
      <c r="OLE4" s="531"/>
      <c r="OLF4" s="531"/>
      <c r="OLG4" s="531"/>
      <c r="OLH4" s="531"/>
      <c r="OLI4" s="531"/>
      <c r="OLJ4" s="531"/>
      <c r="OLK4" s="531"/>
      <c r="OLL4" s="531"/>
      <c r="OLM4" s="531"/>
      <c r="OLN4" s="531"/>
      <c r="OLO4" s="531"/>
      <c r="OLP4" s="531"/>
      <c r="OLQ4" s="531"/>
      <c r="OLR4" s="531"/>
      <c r="OLS4" s="531"/>
      <c r="OLT4" s="531"/>
      <c r="OLU4" s="531"/>
      <c r="OLV4" s="531"/>
      <c r="OLW4" s="531"/>
      <c r="OLX4" s="531"/>
      <c r="OLY4" s="531"/>
      <c r="OLZ4" s="531"/>
      <c r="OMA4" s="531"/>
      <c r="OMB4" s="531"/>
      <c r="OMC4" s="531"/>
      <c r="OMD4" s="531"/>
      <c r="OME4" s="531"/>
      <c r="OMF4" s="531"/>
      <c r="OMG4" s="531"/>
      <c r="OMH4" s="531"/>
      <c r="OMI4" s="531"/>
      <c r="OMJ4" s="531"/>
      <c r="OMK4" s="531"/>
      <c r="OML4" s="531"/>
      <c r="OMM4" s="531"/>
      <c r="OMN4" s="531"/>
      <c r="OMO4" s="531"/>
      <c r="OMP4" s="531"/>
      <c r="OMQ4" s="531"/>
      <c r="OMR4" s="531"/>
      <c r="OMS4" s="531"/>
      <c r="OMT4" s="531"/>
      <c r="OMU4" s="531"/>
      <c r="OMV4" s="531"/>
      <c r="OMW4" s="531"/>
      <c r="OMX4" s="531"/>
      <c r="OMY4" s="531"/>
      <c r="OMZ4" s="531"/>
      <c r="ONA4" s="531"/>
      <c r="ONB4" s="531"/>
      <c r="ONC4" s="531"/>
      <c r="OND4" s="531"/>
      <c r="ONE4" s="531"/>
      <c r="ONF4" s="531"/>
      <c r="ONG4" s="531"/>
      <c r="ONH4" s="531"/>
      <c r="ONI4" s="531"/>
      <c r="ONJ4" s="531"/>
      <c r="ONK4" s="531"/>
      <c r="ONL4" s="531"/>
      <c r="ONM4" s="531"/>
      <c r="ONN4" s="531"/>
      <c r="ONO4" s="531"/>
      <c r="ONP4" s="531"/>
      <c r="ONQ4" s="531"/>
      <c r="ONR4" s="531"/>
      <c r="ONS4" s="531"/>
      <c r="ONT4" s="531"/>
      <c r="ONU4" s="531"/>
      <c r="ONV4" s="531"/>
      <c r="ONW4" s="531"/>
      <c r="ONX4" s="531"/>
      <c r="ONY4" s="531"/>
      <c r="ONZ4" s="531"/>
      <c r="OOA4" s="531"/>
      <c r="OOB4" s="531"/>
      <c r="OOC4" s="531"/>
      <c r="OOD4" s="531"/>
      <c r="OOE4" s="531"/>
      <c r="OOF4" s="531"/>
      <c r="OOG4" s="531"/>
      <c r="OOH4" s="531"/>
      <c r="OOI4" s="531"/>
      <c r="OOJ4" s="531"/>
      <c r="OOK4" s="531"/>
      <c r="OOL4" s="531"/>
      <c r="OOM4" s="531"/>
      <c r="OON4" s="531"/>
      <c r="OOO4" s="531"/>
      <c r="OOP4" s="531"/>
      <c r="OOQ4" s="531"/>
      <c r="OOR4" s="531"/>
      <c r="OOS4" s="531"/>
      <c r="OOT4" s="531"/>
      <c r="OOU4" s="531"/>
      <c r="OOV4" s="531"/>
      <c r="OOW4" s="531"/>
      <c r="OOX4" s="531"/>
      <c r="OOY4" s="531"/>
      <c r="OOZ4" s="531"/>
      <c r="OPA4" s="531"/>
      <c r="OPB4" s="531"/>
      <c r="OPC4" s="531"/>
      <c r="OPD4" s="531"/>
      <c r="OPE4" s="531"/>
      <c r="OPF4" s="531"/>
      <c r="OPG4" s="531"/>
      <c r="OPH4" s="531"/>
      <c r="OPI4" s="531"/>
      <c r="OPJ4" s="531"/>
      <c r="OPK4" s="531"/>
      <c r="OPL4" s="531"/>
      <c r="OPM4" s="531"/>
      <c r="OPN4" s="531"/>
      <c r="OPO4" s="531"/>
      <c r="OPP4" s="531"/>
      <c r="OPQ4" s="531"/>
      <c r="OPR4" s="531"/>
      <c r="OPS4" s="531"/>
      <c r="OPT4" s="531"/>
      <c r="OPU4" s="531"/>
      <c r="OPV4" s="531"/>
      <c r="OPW4" s="531"/>
      <c r="OPX4" s="531"/>
      <c r="OPY4" s="531"/>
      <c r="OPZ4" s="531"/>
      <c r="OQA4" s="531"/>
      <c r="OQB4" s="531"/>
      <c r="OQC4" s="531"/>
      <c r="OQD4" s="531"/>
      <c r="OQE4" s="531"/>
      <c r="OQF4" s="531"/>
      <c r="OQG4" s="531"/>
      <c r="OQH4" s="531"/>
      <c r="OQI4" s="531"/>
      <c r="OQJ4" s="531"/>
      <c r="OQK4" s="531"/>
      <c r="OQL4" s="531"/>
      <c r="OQM4" s="531"/>
      <c r="OQN4" s="531"/>
      <c r="OQO4" s="531"/>
      <c r="OQP4" s="531"/>
      <c r="OQQ4" s="531"/>
      <c r="OQR4" s="531"/>
      <c r="OQS4" s="531"/>
      <c r="OQT4" s="531"/>
      <c r="OQU4" s="531"/>
      <c r="OQV4" s="531"/>
      <c r="OQW4" s="531"/>
      <c r="OQX4" s="531"/>
      <c r="OQY4" s="531"/>
      <c r="OQZ4" s="531"/>
      <c r="ORA4" s="531"/>
      <c r="ORB4" s="531"/>
      <c r="ORC4" s="531"/>
      <c r="ORD4" s="531"/>
      <c r="ORE4" s="531"/>
      <c r="ORF4" s="531"/>
      <c r="ORG4" s="531"/>
      <c r="ORH4" s="531"/>
      <c r="ORI4" s="531"/>
      <c r="ORJ4" s="531"/>
      <c r="ORK4" s="531"/>
      <c r="ORL4" s="531"/>
      <c r="ORM4" s="531"/>
      <c r="ORN4" s="531"/>
      <c r="ORO4" s="531"/>
      <c r="ORP4" s="531"/>
      <c r="ORQ4" s="531"/>
      <c r="ORR4" s="531"/>
      <c r="ORS4" s="531"/>
      <c r="ORT4" s="531"/>
      <c r="ORU4" s="531"/>
      <c r="ORV4" s="531"/>
      <c r="ORW4" s="531"/>
      <c r="ORX4" s="531"/>
      <c r="ORY4" s="531"/>
      <c r="ORZ4" s="531"/>
      <c r="OSA4" s="531"/>
      <c r="OSB4" s="531"/>
      <c r="OSC4" s="531"/>
      <c r="OSD4" s="531"/>
      <c r="OSE4" s="531"/>
      <c r="OSF4" s="531"/>
      <c r="OSG4" s="531"/>
      <c r="OSH4" s="531"/>
      <c r="OSI4" s="531"/>
      <c r="OSJ4" s="531"/>
      <c r="OSK4" s="531"/>
      <c r="OSL4" s="531"/>
      <c r="OSM4" s="531"/>
      <c r="OSN4" s="531"/>
      <c r="OSO4" s="531"/>
      <c r="OSP4" s="531"/>
      <c r="OSQ4" s="531"/>
      <c r="OSR4" s="531"/>
      <c r="OSS4" s="531"/>
      <c r="OST4" s="531"/>
      <c r="OSU4" s="531"/>
      <c r="OSV4" s="531"/>
      <c r="OSW4" s="531"/>
      <c r="OSX4" s="531"/>
      <c r="OSY4" s="531"/>
      <c r="OSZ4" s="531"/>
      <c r="OTA4" s="531"/>
      <c r="OTB4" s="531"/>
      <c r="OTC4" s="531"/>
      <c r="OTD4" s="531"/>
      <c r="OTE4" s="531"/>
      <c r="OTF4" s="531"/>
      <c r="OTG4" s="531"/>
      <c r="OTH4" s="531"/>
      <c r="OTI4" s="531"/>
      <c r="OTJ4" s="531"/>
      <c r="OTK4" s="531"/>
      <c r="OTL4" s="531"/>
      <c r="OTM4" s="531"/>
      <c r="OTN4" s="531"/>
      <c r="OTO4" s="531"/>
      <c r="OTP4" s="531"/>
      <c r="OTQ4" s="531"/>
      <c r="OTR4" s="531"/>
      <c r="OTS4" s="531"/>
      <c r="OTT4" s="531"/>
      <c r="OTU4" s="531"/>
      <c r="OTV4" s="531"/>
      <c r="OTW4" s="531"/>
      <c r="OTX4" s="531"/>
      <c r="OTY4" s="531"/>
      <c r="OTZ4" s="531"/>
      <c r="OUA4" s="531"/>
      <c r="OUB4" s="531"/>
      <c r="OUC4" s="531"/>
      <c r="OUD4" s="531"/>
      <c r="OUE4" s="531"/>
      <c r="OUF4" s="531"/>
      <c r="OUG4" s="531"/>
      <c r="OUH4" s="531"/>
      <c r="OUI4" s="531"/>
      <c r="OUJ4" s="531"/>
      <c r="OUK4" s="531"/>
      <c r="OUL4" s="531"/>
      <c r="OUM4" s="531"/>
      <c r="OUN4" s="531"/>
      <c r="OUO4" s="531"/>
      <c r="OUP4" s="531"/>
      <c r="OUQ4" s="531"/>
      <c r="OUR4" s="531"/>
      <c r="OUS4" s="531"/>
      <c r="OUT4" s="531"/>
      <c r="OUU4" s="531"/>
      <c r="OUV4" s="531"/>
      <c r="OUW4" s="531"/>
      <c r="OUX4" s="531"/>
      <c r="OUY4" s="531"/>
      <c r="OUZ4" s="531"/>
      <c r="OVA4" s="531"/>
      <c r="OVB4" s="531"/>
      <c r="OVC4" s="531"/>
      <c r="OVD4" s="531"/>
      <c r="OVE4" s="531"/>
      <c r="OVF4" s="531"/>
      <c r="OVG4" s="531"/>
      <c r="OVH4" s="531"/>
      <c r="OVI4" s="531"/>
      <c r="OVJ4" s="531"/>
      <c r="OVK4" s="531"/>
      <c r="OVL4" s="531"/>
      <c r="OVM4" s="531"/>
      <c r="OVN4" s="531"/>
      <c r="OVO4" s="531"/>
      <c r="OVP4" s="531"/>
      <c r="OVQ4" s="531"/>
      <c r="OVR4" s="531"/>
      <c r="OVS4" s="531"/>
      <c r="OVT4" s="531"/>
      <c r="OVU4" s="531"/>
      <c r="OVV4" s="531"/>
      <c r="OVW4" s="531"/>
      <c r="OVX4" s="531"/>
      <c r="OVY4" s="531"/>
      <c r="OVZ4" s="531"/>
      <c r="OWA4" s="531"/>
      <c r="OWB4" s="531"/>
      <c r="OWC4" s="531"/>
      <c r="OWD4" s="531"/>
      <c r="OWE4" s="531"/>
      <c r="OWF4" s="531"/>
      <c r="OWG4" s="531"/>
      <c r="OWH4" s="531"/>
      <c r="OWI4" s="531"/>
      <c r="OWJ4" s="531"/>
      <c r="OWK4" s="531"/>
      <c r="OWL4" s="531"/>
      <c r="OWM4" s="531"/>
      <c r="OWN4" s="531"/>
      <c r="OWO4" s="531"/>
      <c r="OWP4" s="531"/>
      <c r="OWQ4" s="531"/>
      <c r="OWR4" s="531"/>
      <c r="OWS4" s="531"/>
      <c r="OWT4" s="531"/>
      <c r="OWU4" s="531"/>
      <c r="OWV4" s="531"/>
      <c r="OWW4" s="531"/>
      <c r="OWX4" s="531"/>
      <c r="OWY4" s="531"/>
      <c r="OWZ4" s="531"/>
      <c r="OXA4" s="531"/>
      <c r="OXB4" s="531"/>
      <c r="OXC4" s="531"/>
      <c r="OXD4" s="531"/>
      <c r="OXE4" s="531"/>
      <c r="OXF4" s="531"/>
      <c r="OXG4" s="531"/>
      <c r="OXH4" s="531"/>
      <c r="OXI4" s="531"/>
      <c r="OXJ4" s="531"/>
      <c r="OXK4" s="531"/>
      <c r="OXL4" s="531"/>
      <c r="OXM4" s="531"/>
      <c r="OXN4" s="531"/>
      <c r="OXO4" s="531"/>
      <c r="OXP4" s="531"/>
      <c r="OXQ4" s="531"/>
      <c r="OXR4" s="531"/>
      <c r="OXS4" s="531"/>
      <c r="OXT4" s="531"/>
      <c r="OXU4" s="531"/>
      <c r="OXV4" s="531"/>
      <c r="OXW4" s="531"/>
      <c r="OXX4" s="531"/>
      <c r="OXY4" s="531"/>
      <c r="OXZ4" s="531"/>
      <c r="OYA4" s="531"/>
      <c r="OYB4" s="531"/>
      <c r="OYC4" s="531"/>
      <c r="OYD4" s="531"/>
      <c r="OYE4" s="531"/>
      <c r="OYF4" s="531"/>
      <c r="OYG4" s="531"/>
      <c r="OYH4" s="531"/>
      <c r="OYI4" s="531"/>
      <c r="OYJ4" s="531"/>
      <c r="OYK4" s="531"/>
      <c r="OYL4" s="531"/>
      <c r="OYM4" s="531"/>
      <c r="OYN4" s="531"/>
      <c r="OYO4" s="531"/>
      <c r="OYP4" s="531"/>
      <c r="OYQ4" s="531"/>
      <c r="OYR4" s="531"/>
      <c r="OYS4" s="531"/>
      <c r="OYT4" s="531"/>
      <c r="OYU4" s="531"/>
      <c r="OYV4" s="531"/>
      <c r="OYW4" s="531"/>
      <c r="OYX4" s="531"/>
      <c r="OYY4" s="531"/>
      <c r="OYZ4" s="531"/>
      <c r="OZA4" s="531"/>
      <c r="OZB4" s="531"/>
      <c r="OZC4" s="531"/>
      <c r="OZD4" s="531"/>
      <c r="OZE4" s="531"/>
      <c r="OZF4" s="531"/>
      <c r="OZG4" s="531"/>
      <c r="OZH4" s="531"/>
      <c r="OZI4" s="531"/>
      <c r="OZJ4" s="531"/>
      <c r="OZK4" s="531"/>
      <c r="OZL4" s="531"/>
      <c r="OZM4" s="531"/>
      <c r="OZN4" s="531"/>
      <c r="OZO4" s="531"/>
      <c r="OZP4" s="531"/>
      <c r="OZQ4" s="531"/>
      <c r="OZR4" s="531"/>
      <c r="OZS4" s="531"/>
      <c r="OZT4" s="531"/>
      <c r="OZU4" s="531"/>
      <c r="OZV4" s="531"/>
      <c r="OZW4" s="531"/>
      <c r="OZX4" s="531"/>
      <c r="OZY4" s="531"/>
      <c r="OZZ4" s="531"/>
      <c r="PAA4" s="531"/>
      <c r="PAB4" s="531"/>
      <c r="PAC4" s="531"/>
      <c r="PAD4" s="531"/>
      <c r="PAE4" s="531"/>
      <c r="PAF4" s="531"/>
      <c r="PAG4" s="531"/>
      <c r="PAH4" s="531"/>
      <c r="PAI4" s="531"/>
      <c r="PAJ4" s="531"/>
      <c r="PAK4" s="531"/>
      <c r="PAL4" s="531"/>
      <c r="PAM4" s="531"/>
      <c r="PAN4" s="531"/>
      <c r="PAO4" s="531"/>
      <c r="PAP4" s="531"/>
      <c r="PAQ4" s="531"/>
      <c r="PAR4" s="531"/>
      <c r="PAS4" s="531"/>
      <c r="PAT4" s="531"/>
      <c r="PAU4" s="531"/>
      <c r="PAV4" s="531"/>
      <c r="PAW4" s="531"/>
      <c r="PAX4" s="531"/>
      <c r="PAY4" s="531"/>
      <c r="PAZ4" s="531"/>
      <c r="PBA4" s="531"/>
      <c r="PBB4" s="531"/>
      <c r="PBC4" s="531"/>
      <c r="PBD4" s="531"/>
      <c r="PBE4" s="531"/>
      <c r="PBF4" s="531"/>
      <c r="PBG4" s="531"/>
      <c r="PBH4" s="531"/>
      <c r="PBI4" s="531"/>
      <c r="PBJ4" s="531"/>
      <c r="PBK4" s="531"/>
      <c r="PBL4" s="531"/>
      <c r="PBM4" s="531"/>
      <c r="PBN4" s="531"/>
      <c r="PBO4" s="531"/>
      <c r="PBP4" s="531"/>
      <c r="PBQ4" s="531"/>
      <c r="PBR4" s="531"/>
      <c r="PBS4" s="531"/>
      <c r="PBT4" s="531"/>
      <c r="PBU4" s="531"/>
      <c r="PBV4" s="531"/>
      <c r="PBW4" s="531"/>
      <c r="PBX4" s="531"/>
      <c r="PBY4" s="531"/>
      <c r="PBZ4" s="531"/>
      <c r="PCA4" s="531"/>
      <c r="PCB4" s="531"/>
      <c r="PCC4" s="531"/>
      <c r="PCD4" s="531"/>
      <c r="PCE4" s="531"/>
      <c r="PCF4" s="531"/>
      <c r="PCG4" s="531"/>
      <c r="PCH4" s="531"/>
      <c r="PCI4" s="531"/>
      <c r="PCJ4" s="531"/>
      <c r="PCK4" s="531"/>
      <c r="PCL4" s="531"/>
      <c r="PCM4" s="531"/>
      <c r="PCN4" s="531"/>
      <c r="PCO4" s="531"/>
      <c r="PCP4" s="531"/>
      <c r="PCQ4" s="531"/>
      <c r="PCR4" s="531"/>
      <c r="PCS4" s="531"/>
      <c r="PCT4" s="531"/>
      <c r="PCU4" s="531"/>
      <c r="PCV4" s="531"/>
      <c r="PCW4" s="531"/>
      <c r="PCX4" s="531"/>
      <c r="PCY4" s="531"/>
      <c r="PCZ4" s="531"/>
      <c r="PDA4" s="531"/>
      <c r="PDB4" s="531"/>
      <c r="PDC4" s="531"/>
      <c r="PDD4" s="531"/>
      <c r="PDE4" s="531"/>
      <c r="PDF4" s="531"/>
      <c r="PDG4" s="531"/>
      <c r="PDH4" s="531"/>
      <c r="PDI4" s="531"/>
      <c r="PDJ4" s="531"/>
      <c r="PDK4" s="531"/>
      <c r="PDL4" s="531"/>
      <c r="PDM4" s="531"/>
      <c r="PDN4" s="531"/>
      <c r="PDO4" s="531"/>
      <c r="PDP4" s="531"/>
      <c r="PDQ4" s="531"/>
      <c r="PDR4" s="531"/>
      <c r="PDS4" s="531"/>
      <c r="PDT4" s="531"/>
      <c r="PDU4" s="531"/>
      <c r="PDV4" s="531"/>
      <c r="PDW4" s="531"/>
      <c r="PDX4" s="531"/>
      <c r="PDY4" s="531"/>
      <c r="PDZ4" s="531"/>
      <c r="PEA4" s="531"/>
      <c r="PEB4" s="531"/>
      <c r="PEC4" s="531"/>
      <c r="PED4" s="531"/>
      <c r="PEE4" s="531"/>
      <c r="PEF4" s="531"/>
      <c r="PEG4" s="531"/>
      <c r="PEH4" s="531"/>
      <c r="PEI4" s="531"/>
      <c r="PEJ4" s="531"/>
      <c r="PEK4" s="531"/>
      <c r="PEL4" s="531"/>
      <c r="PEM4" s="531"/>
      <c r="PEN4" s="531"/>
      <c r="PEO4" s="531"/>
      <c r="PEP4" s="531"/>
      <c r="PEQ4" s="531"/>
      <c r="PER4" s="531"/>
      <c r="PES4" s="531"/>
      <c r="PET4" s="531"/>
      <c r="PEU4" s="531"/>
      <c r="PEV4" s="531"/>
      <c r="PEW4" s="531"/>
      <c r="PEX4" s="531"/>
      <c r="PEY4" s="531"/>
      <c r="PEZ4" s="531"/>
      <c r="PFA4" s="531"/>
      <c r="PFB4" s="531"/>
      <c r="PFC4" s="531"/>
      <c r="PFD4" s="531"/>
      <c r="PFE4" s="531"/>
      <c r="PFF4" s="531"/>
      <c r="PFG4" s="531"/>
      <c r="PFH4" s="531"/>
      <c r="PFI4" s="531"/>
      <c r="PFJ4" s="531"/>
      <c r="PFK4" s="531"/>
      <c r="PFL4" s="531"/>
      <c r="PFM4" s="531"/>
      <c r="PFN4" s="531"/>
      <c r="PFO4" s="531"/>
      <c r="PFP4" s="531"/>
      <c r="PFQ4" s="531"/>
      <c r="PFR4" s="531"/>
      <c r="PFS4" s="531"/>
      <c r="PFT4" s="531"/>
      <c r="PFU4" s="531"/>
      <c r="PFV4" s="531"/>
      <c r="PFW4" s="531"/>
      <c r="PFX4" s="531"/>
      <c r="PFY4" s="531"/>
      <c r="PFZ4" s="531"/>
      <c r="PGA4" s="531"/>
      <c r="PGB4" s="531"/>
      <c r="PGC4" s="531"/>
      <c r="PGD4" s="531"/>
      <c r="PGE4" s="531"/>
      <c r="PGF4" s="531"/>
      <c r="PGG4" s="531"/>
      <c r="PGH4" s="531"/>
      <c r="PGI4" s="531"/>
      <c r="PGJ4" s="531"/>
      <c r="PGK4" s="531"/>
      <c r="PGL4" s="531"/>
      <c r="PGM4" s="531"/>
      <c r="PGN4" s="531"/>
      <c r="PGO4" s="531"/>
      <c r="PGP4" s="531"/>
      <c r="PGQ4" s="531"/>
      <c r="PGR4" s="531"/>
      <c r="PGS4" s="531"/>
      <c r="PGT4" s="531"/>
      <c r="PGU4" s="531"/>
      <c r="PGV4" s="531"/>
      <c r="PGW4" s="531"/>
      <c r="PGX4" s="531"/>
      <c r="PGY4" s="531"/>
      <c r="PGZ4" s="531"/>
      <c r="PHA4" s="531"/>
      <c r="PHB4" s="531"/>
      <c r="PHC4" s="531"/>
      <c r="PHD4" s="531"/>
      <c r="PHE4" s="531"/>
      <c r="PHF4" s="531"/>
      <c r="PHG4" s="531"/>
      <c r="PHH4" s="531"/>
      <c r="PHI4" s="531"/>
      <c r="PHJ4" s="531"/>
      <c r="PHK4" s="531"/>
      <c r="PHL4" s="531"/>
      <c r="PHM4" s="531"/>
      <c r="PHN4" s="531"/>
      <c r="PHO4" s="531"/>
      <c r="PHP4" s="531"/>
      <c r="PHQ4" s="531"/>
      <c r="PHR4" s="531"/>
      <c r="PHS4" s="531"/>
      <c r="PHT4" s="531"/>
      <c r="PHU4" s="531"/>
      <c r="PHV4" s="531"/>
      <c r="PHW4" s="531"/>
      <c r="PHX4" s="531"/>
      <c r="PHY4" s="531"/>
      <c r="PHZ4" s="531"/>
      <c r="PIA4" s="531"/>
      <c r="PIB4" s="531"/>
      <c r="PIC4" s="531"/>
      <c r="PID4" s="531"/>
      <c r="PIE4" s="531"/>
      <c r="PIF4" s="531"/>
      <c r="PIG4" s="531"/>
      <c r="PIH4" s="531"/>
      <c r="PII4" s="531"/>
      <c r="PIJ4" s="531"/>
      <c r="PIK4" s="531"/>
      <c r="PIL4" s="531"/>
      <c r="PIM4" s="531"/>
      <c r="PIN4" s="531"/>
      <c r="PIO4" s="531"/>
      <c r="PIP4" s="531"/>
      <c r="PIQ4" s="531"/>
      <c r="PIR4" s="531"/>
      <c r="PIS4" s="531"/>
      <c r="PIT4" s="531"/>
      <c r="PIU4" s="531"/>
      <c r="PIV4" s="531"/>
      <c r="PIW4" s="531"/>
      <c r="PIX4" s="531"/>
      <c r="PIY4" s="531"/>
      <c r="PIZ4" s="531"/>
      <c r="PJA4" s="531"/>
      <c r="PJB4" s="531"/>
      <c r="PJC4" s="531"/>
      <c r="PJD4" s="531"/>
      <c r="PJE4" s="531"/>
      <c r="PJF4" s="531"/>
      <c r="PJG4" s="531"/>
      <c r="PJH4" s="531"/>
      <c r="PJI4" s="531"/>
      <c r="PJJ4" s="531"/>
      <c r="PJK4" s="531"/>
      <c r="PJL4" s="531"/>
      <c r="PJM4" s="531"/>
      <c r="PJN4" s="531"/>
      <c r="PJO4" s="531"/>
      <c r="PJP4" s="531"/>
      <c r="PJQ4" s="531"/>
      <c r="PJR4" s="531"/>
      <c r="PJS4" s="531"/>
      <c r="PJT4" s="531"/>
      <c r="PJU4" s="531"/>
      <c r="PJV4" s="531"/>
      <c r="PJW4" s="531"/>
      <c r="PJX4" s="531"/>
      <c r="PJY4" s="531"/>
      <c r="PJZ4" s="531"/>
      <c r="PKA4" s="531"/>
      <c r="PKB4" s="531"/>
      <c r="PKC4" s="531"/>
      <c r="PKD4" s="531"/>
      <c r="PKE4" s="531"/>
      <c r="PKF4" s="531"/>
      <c r="PKG4" s="531"/>
      <c r="PKH4" s="531"/>
      <c r="PKI4" s="531"/>
      <c r="PKJ4" s="531"/>
      <c r="PKK4" s="531"/>
      <c r="PKL4" s="531"/>
      <c r="PKM4" s="531"/>
      <c r="PKN4" s="531"/>
      <c r="PKO4" s="531"/>
      <c r="PKP4" s="531"/>
      <c r="PKQ4" s="531"/>
      <c r="PKR4" s="531"/>
      <c r="PKS4" s="531"/>
      <c r="PKT4" s="531"/>
      <c r="PKU4" s="531"/>
      <c r="PKV4" s="531"/>
      <c r="PKW4" s="531"/>
      <c r="PKX4" s="531"/>
      <c r="PKY4" s="531"/>
      <c r="PKZ4" s="531"/>
      <c r="PLA4" s="531"/>
      <c r="PLB4" s="531"/>
      <c r="PLC4" s="531"/>
      <c r="PLD4" s="531"/>
      <c r="PLE4" s="531"/>
      <c r="PLF4" s="531"/>
      <c r="PLG4" s="531"/>
      <c r="PLH4" s="531"/>
      <c r="PLI4" s="531"/>
      <c r="PLJ4" s="531"/>
      <c r="PLK4" s="531"/>
      <c r="PLL4" s="531"/>
      <c r="PLM4" s="531"/>
      <c r="PLN4" s="531"/>
      <c r="PLO4" s="531"/>
      <c r="PLP4" s="531"/>
      <c r="PLQ4" s="531"/>
      <c r="PLR4" s="531"/>
      <c r="PLS4" s="531"/>
      <c r="PLT4" s="531"/>
      <c r="PLU4" s="531"/>
      <c r="PLV4" s="531"/>
      <c r="PLW4" s="531"/>
      <c r="PLX4" s="531"/>
      <c r="PLY4" s="531"/>
      <c r="PLZ4" s="531"/>
      <c r="PMA4" s="531"/>
      <c r="PMB4" s="531"/>
      <c r="PMC4" s="531"/>
      <c r="PMD4" s="531"/>
      <c r="PME4" s="531"/>
      <c r="PMF4" s="531"/>
      <c r="PMG4" s="531"/>
      <c r="PMH4" s="531"/>
      <c r="PMI4" s="531"/>
      <c r="PMJ4" s="531"/>
      <c r="PMK4" s="531"/>
      <c r="PML4" s="531"/>
      <c r="PMM4" s="531"/>
      <c r="PMN4" s="531"/>
      <c r="PMO4" s="531"/>
      <c r="PMP4" s="531"/>
      <c r="PMQ4" s="531"/>
      <c r="PMR4" s="531"/>
      <c r="PMS4" s="531"/>
      <c r="PMT4" s="531"/>
      <c r="PMU4" s="531"/>
      <c r="PMV4" s="531"/>
      <c r="PMW4" s="531"/>
      <c r="PMX4" s="531"/>
      <c r="PMY4" s="531"/>
      <c r="PMZ4" s="531"/>
      <c r="PNA4" s="531"/>
      <c r="PNB4" s="531"/>
      <c r="PNC4" s="531"/>
      <c r="PND4" s="531"/>
      <c r="PNE4" s="531"/>
      <c r="PNF4" s="531"/>
      <c r="PNG4" s="531"/>
      <c r="PNH4" s="531"/>
      <c r="PNI4" s="531"/>
      <c r="PNJ4" s="531"/>
      <c r="PNK4" s="531"/>
      <c r="PNL4" s="531"/>
      <c r="PNM4" s="531"/>
      <c r="PNN4" s="531"/>
      <c r="PNO4" s="531"/>
      <c r="PNP4" s="531"/>
      <c r="PNQ4" s="531"/>
      <c r="PNR4" s="531"/>
      <c r="PNS4" s="531"/>
      <c r="PNT4" s="531"/>
      <c r="PNU4" s="531"/>
      <c r="PNV4" s="531"/>
      <c r="PNW4" s="531"/>
      <c r="PNX4" s="531"/>
      <c r="PNY4" s="531"/>
      <c r="PNZ4" s="531"/>
      <c r="POA4" s="531"/>
      <c r="POB4" s="531"/>
      <c r="POC4" s="531"/>
      <c r="POD4" s="531"/>
      <c r="POE4" s="531"/>
      <c r="POF4" s="531"/>
      <c r="POG4" s="531"/>
      <c r="POH4" s="531"/>
      <c r="POI4" s="531"/>
      <c r="POJ4" s="531"/>
      <c r="POK4" s="531"/>
      <c r="POL4" s="531"/>
      <c r="POM4" s="531"/>
      <c r="PON4" s="531"/>
      <c r="POO4" s="531"/>
      <c r="POP4" s="531"/>
      <c r="POQ4" s="531"/>
      <c r="POR4" s="531"/>
      <c r="POS4" s="531"/>
      <c r="POT4" s="531"/>
      <c r="POU4" s="531"/>
      <c r="POV4" s="531"/>
      <c r="POW4" s="531"/>
      <c r="POX4" s="531"/>
      <c r="POY4" s="531"/>
      <c r="POZ4" s="531"/>
      <c r="PPA4" s="531"/>
      <c r="PPB4" s="531"/>
      <c r="PPC4" s="531"/>
      <c r="PPD4" s="531"/>
      <c r="PPE4" s="531"/>
      <c r="PPF4" s="531"/>
      <c r="PPG4" s="531"/>
      <c r="PPH4" s="531"/>
      <c r="PPI4" s="531"/>
      <c r="PPJ4" s="531"/>
      <c r="PPK4" s="531"/>
      <c r="PPL4" s="531"/>
      <c r="PPM4" s="531"/>
      <c r="PPN4" s="531"/>
      <c r="PPO4" s="531"/>
      <c r="PPP4" s="531"/>
      <c r="PPQ4" s="531"/>
      <c r="PPR4" s="531"/>
      <c r="PPS4" s="531"/>
      <c r="PPT4" s="531"/>
      <c r="PPU4" s="531"/>
      <c r="PPV4" s="531"/>
      <c r="PPW4" s="531"/>
      <c r="PPX4" s="531"/>
      <c r="PPY4" s="531"/>
      <c r="PPZ4" s="531"/>
      <c r="PQA4" s="531"/>
      <c r="PQB4" s="531"/>
      <c r="PQC4" s="531"/>
      <c r="PQD4" s="531"/>
      <c r="PQE4" s="531"/>
      <c r="PQF4" s="531"/>
      <c r="PQG4" s="531"/>
      <c r="PQH4" s="531"/>
      <c r="PQI4" s="531"/>
      <c r="PQJ4" s="531"/>
      <c r="PQK4" s="531"/>
      <c r="PQL4" s="531"/>
      <c r="PQM4" s="531"/>
      <c r="PQN4" s="531"/>
      <c r="PQO4" s="531"/>
      <c r="PQP4" s="531"/>
      <c r="PQQ4" s="531"/>
      <c r="PQR4" s="531"/>
      <c r="PQS4" s="531"/>
      <c r="PQT4" s="531"/>
      <c r="PQU4" s="531"/>
      <c r="PQV4" s="531"/>
      <c r="PQW4" s="531"/>
      <c r="PQX4" s="531"/>
      <c r="PQY4" s="531"/>
      <c r="PQZ4" s="531"/>
      <c r="PRA4" s="531"/>
      <c r="PRB4" s="531"/>
      <c r="PRC4" s="531"/>
      <c r="PRD4" s="531"/>
      <c r="PRE4" s="531"/>
      <c r="PRF4" s="531"/>
      <c r="PRG4" s="531"/>
      <c r="PRH4" s="531"/>
      <c r="PRI4" s="531"/>
      <c r="PRJ4" s="531"/>
      <c r="PRK4" s="531"/>
      <c r="PRL4" s="531"/>
      <c r="PRM4" s="531"/>
      <c r="PRN4" s="531"/>
      <c r="PRO4" s="531"/>
      <c r="PRP4" s="531"/>
      <c r="PRQ4" s="531"/>
      <c r="PRR4" s="531"/>
      <c r="PRS4" s="531"/>
      <c r="PRT4" s="531"/>
      <c r="PRU4" s="531"/>
      <c r="PRV4" s="531"/>
      <c r="PRW4" s="531"/>
      <c r="PRX4" s="531"/>
      <c r="PRY4" s="531"/>
      <c r="PRZ4" s="531"/>
      <c r="PSA4" s="531"/>
      <c r="PSB4" s="531"/>
      <c r="PSC4" s="531"/>
      <c r="PSD4" s="531"/>
      <c r="PSE4" s="531"/>
      <c r="PSF4" s="531"/>
      <c r="PSG4" s="531"/>
      <c r="PSH4" s="531"/>
      <c r="PSI4" s="531"/>
      <c r="PSJ4" s="531"/>
      <c r="PSK4" s="531"/>
      <c r="PSL4" s="531"/>
      <c r="PSM4" s="531"/>
      <c r="PSN4" s="531"/>
      <c r="PSO4" s="531"/>
      <c r="PSP4" s="531"/>
      <c r="PSQ4" s="531"/>
      <c r="PSR4" s="531"/>
      <c r="PSS4" s="531"/>
      <c r="PST4" s="531"/>
      <c r="PSU4" s="531"/>
      <c r="PSV4" s="531"/>
      <c r="PSW4" s="531"/>
      <c r="PSX4" s="531"/>
      <c r="PSY4" s="531"/>
      <c r="PSZ4" s="531"/>
      <c r="PTA4" s="531"/>
      <c r="PTB4" s="531"/>
      <c r="PTC4" s="531"/>
      <c r="PTD4" s="531"/>
      <c r="PTE4" s="531"/>
      <c r="PTF4" s="531"/>
      <c r="PTG4" s="531"/>
      <c r="PTH4" s="531"/>
      <c r="PTI4" s="531"/>
      <c r="PTJ4" s="531"/>
      <c r="PTK4" s="531"/>
      <c r="PTL4" s="531"/>
      <c r="PTM4" s="531"/>
      <c r="PTN4" s="531"/>
      <c r="PTO4" s="531"/>
      <c r="PTP4" s="531"/>
      <c r="PTQ4" s="531"/>
      <c r="PTR4" s="531"/>
      <c r="PTS4" s="531"/>
      <c r="PTT4" s="531"/>
      <c r="PTU4" s="531"/>
      <c r="PTV4" s="531"/>
      <c r="PTW4" s="531"/>
      <c r="PTX4" s="531"/>
      <c r="PTY4" s="531"/>
      <c r="PTZ4" s="531"/>
      <c r="PUA4" s="531"/>
      <c r="PUB4" s="531"/>
      <c r="PUC4" s="531"/>
      <c r="PUD4" s="531"/>
      <c r="PUE4" s="531"/>
      <c r="PUF4" s="531"/>
      <c r="PUG4" s="531"/>
      <c r="PUH4" s="531"/>
      <c r="PUI4" s="531"/>
      <c r="PUJ4" s="531"/>
      <c r="PUK4" s="531"/>
      <c r="PUL4" s="531"/>
      <c r="PUM4" s="531"/>
      <c r="PUN4" s="531"/>
      <c r="PUO4" s="531"/>
      <c r="PUP4" s="531"/>
      <c r="PUQ4" s="531"/>
      <c r="PUR4" s="531"/>
      <c r="PUS4" s="531"/>
      <c r="PUT4" s="531"/>
      <c r="PUU4" s="531"/>
      <c r="PUV4" s="531"/>
      <c r="PUW4" s="531"/>
      <c r="PUX4" s="531"/>
      <c r="PUY4" s="531"/>
      <c r="PUZ4" s="531"/>
      <c r="PVA4" s="531"/>
      <c r="PVB4" s="531"/>
      <c r="PVC4" s="531"/>
      <c r="PVD4" s="531"/>
      <c r="PVE4" s="531"/>
      <c r="PVF4" s="531"/>
      <c r="PVG4" s="531"/>
      <c r="PVH4" s="531"/>
      <c r="PVI4" s="531"/>
      <c r="PVJ4" s="531"/>
      <c r="PVK4" s="531"/>
      <c r="PVL4" s="531"/>
      <c r="PVM4" s="531"/>
      <c r="PVN4" s="531"/>
      <c r="PVO4" s="531"/>
      <c r="PVP4" s="531"/>
      <c r="PVQ4" s="531"/>
      <c r="PVR4" s="531"/>
      <c r="PVS4" s="531"/>
      <c r="PVT4" s="531"/>
      <c r="PVU4" s="531"/>
      <c r="PVV4" s="531"/>
      <c r="PVW4" s="531"/>
      <c r="PVX4" s="531"/>
      <c r="PVY4" s="531"/>
      <c r="PVZ4" s="531"/>
      <c r="PWA4" s="531"/>
      <c r="PWB4" s="531"/>
      <c r="PWC4" s="531"/>
      <c r="PWD4" s="531"/>
      <c r="PWE4" s="531"/>
      <c r="PWF4" s="531"/>
      <c r="PWG4" s="531"/>
      <c r="PWH4" s="531"/>
      <c r="PWI4" s="531"/>
      <c r="PWJ4" s="531"/>
      <c r="PWK4" s="531"/>
      <c r="PWL4" s="531"/>
      <c r="PWM4" s="531"/>
      <c r="PWN4" s="531"/>
      <c r="PWO4" s="531"/>
      <c r="PWP4" s="531"/>
      <c r="PWQ4" s="531"/>
      <c r="PWR4" s="531"/>
      <c r="PWS4" s="531"/>
      <c r="PWT4" s="531"/>
      <c r="PWU4" s="531"/>
      <c r="PWV4" s="531"/>
      <c r="PWW4" s="531"/>
      <c r="PWX4" s="531"/>
      <c r="PWY4" s="531"/>
      <c r="PWZ4" s="531"/>
      <c r="PXA4" s="531"/>
      <c r="PXB4" s="531"/>
      <c r="PXC4" s="531"/>
      <c r="PXD4" s="531"/>
      <c r="PXE4" s="531"/>
      <c r="PXF4" s="531"/>
      <c r="PXG4" s="531"/>
      <c r="PXH4" s="531"/>
      <c r="PXI4" s="531"/>
      <c r="PXJ4" s="531"/>
      <c r="PXK4" s="531"/>
      <c r="PXL4" s="531"/>
      <c r="PXM4" s="531"/>
      <c r="PXN4" s="531"/>
      <c r="PXO4" s="531"/>
      <c r="PXP4" s="531"/>
      <c r="PXQ4" s="531"/>
      <c r="PXR4" s="531"/>
      <c r="PXS4" s="531"/>
      <c r="PXT4" s="531"/>
      <c r="PXU4" s="531"/>
      <c r="PXV4" s="531"/>
      <c r="PXW4" s="531"/>
      <c r="PXX4" s="531"/>
      <c r="PXY4" s="531"/>
      <c r="PXZ4" s="531"/>
      <c r="PYA4" s="531"/>
      <c r="PYB4" s="531"/>
      <c r="PYC4" s="531"/>
      <c r="PYD4" s="531"/>
      <c r="PYE4" s="531"/>
      <c r="PYF4" s="531"/>
      <c r="PYG4" s="531"/>
      <c r="PYH4" s="531"/>
      <c r="PYI4" s="531"/>
      <c r="PYJ4" s="531"/>
      <c r="PYK4" s="531"/>
      <c r="PYL4" s="531"/>
      <c r="PYM4" s="531"/>
      <c r="PYN4" s="531"/>
      <c r="PYO4" s="531"/>
      <c r="PYP4" s="531"/>
      <c r="PYQ4" s="531"/>
      <c r="PYR4" s="531"/>
      <c r="PYS4" s="531"/>
      <c r="PYT4" s="531"/>
      <c r="PYU4" s="531"/>
      <c r="PYV4" s="531"/>
      <c r="PYW4" s="531"/>
      <c r="PYX4" s="531"/>
      <c r="PYY4" s="531"/>
      <c r="PYZ4" s="531"/>
      <c r="PZA4" s="531"/>
      <c r="PZB4" s="531"/>
      <c r="PZC4" s="531"/>
      <c r="PZD4" s="531"/>
      <c r="PZE4" s="531"/>
      <c r="PZF4" s="531"/>
      <c r="PZG4" s="531"/>
      <c r="PZH4" s="531"/>
      <c r="PZI4" s="531"/>
      <c r="PZJ4" s="531"/>
      <c r="PZK4" s="531"/>
      <c r="PZL4" s="531"/>
      <c r="PZM4" s="531"/>
      <c r="PZN4" s="531"/>
      <c r="PZO4" s="531"/>
      <c r="PZP4" s="531"/>
      <c r="PZQ4" s="531"/>
      <c r="PZR4" s="531"/>
      <c r="PZS4" s="531"/>
      <c r="PZT4" s="531"/>
      <c r="PZU4" s="531"/>
      <c r="PZV4" s="531"/>
      <c r="PZW4" s="531"/>
      <c r="PZX4" s="531"/>
      <c r="PZY4" s="531"/>
      <c r="PZZ4" s="531"/>
      <c r="QAA4" s="531"/>
      <c r="QAB4" s="531"/>
      <c r="QAC4" s="531"/>
      <c r="QAD4" s="531"/>
      <c r="QAE4" s="531"/>
      <c r="QAF4" s="531"/>
      <c r="QAG4" s="531"/>
      <c r="QAH4" s="531"/>
      <c r="QAI4" s="531"/>
      <c r="QAJ4" s="531"/>
      <c r="QAK4" s="531"/>
      <c r="QAL4" s="531"/>
      <c r="QAM4" s="531"/>
      <c r="QAN4" s="531"/>
      <c r="QAO4" s="531"/>
      <c r="QAP4" s="531"/>
      <c r="QAQ4" s="531"/>
      <c r="QAR4" s="531"/>
      <c r="QAS4" s="531"/>
      <c r="QAT4" s="531"/>
      <c r="QAU4" s="531"/>
      <c r="QAV4" s="531"/>
      <c r="QAW4" s="531"/>
      <c r="QAX4" s="531"/>
      <c r="QAY4" s="531"/>
      <c r="QAZ4" s="531"/>
      <c r="QBA4" s="531"/>
      <c r="QBB4" s="531"/>
      <c r="QBC4" s="531"/>
      <c r="QBD4" s="531"/>
      <c r="QBE4" s="531"/>
      <c r="QBF4" s="531"/>
      <c r="QBG4" s="531"/>
      <c r="QBH4" s="531"/>
      <c r="QBI4" s="531"/>
      <c r="QBJ4" s="531"/>
      <c r="QBK4" s="531"/>
      <c r="QBL4" s="531"/>
      <c r="QBM4" s="531"/>
      <c r="QBN4" s="531"/>
      <c r="QBO4" s="531"/>
      <c r="QBP4" s="531"/>
      <c r="QBQ4" s="531"/>
      <c r="QBR4" s="531"/>
      <c r="QBS4" s="531"/>
      <c r="QBT4" s="531"/>
      <c r="QBU4" s="531"/>
      <c r="QBV4" s="531"/>
      <c r="QBW4" s="531"/>
      <c r="QBX4" s="531"/>
      <c r="QBY4" s="531"/>
      <c r="QBZ4" s="531"/>
      <c r="QCA4" s="531"/>
      <c r="QCB4" s="531"/>
      <c r="QCC4" s="531"/>
      <c r="QCD4" s="531"/>
      <c r="QCE4" s="531"/>
      <c r="QCF4" s="531"/>
      <c r="QCG4" s="531"/>
      <c r="QCH4" s="531"/>
      <c r="QCI4" s="531"/>
      <c r="QCJ4" s="531"/>
      <c r="QCK4" s="531"/>
      <c r="QCL4" s="531"/>
      <c r="QCM4" s="531"/>
      <c r="QCN4" s="531"/>
      <c r="QCO4" s="531"/>
      <c r="QCP4" s="531"/>
      <c r="QCQ4" s="531"/>
      <c r="QCR4" s="531"/>
      <c r="QCS4" s="531"/>
      <c r="QCT4" s="531"/>
      <c r="QCU4" s="531"/>
      <c r="QCV4" s="531"/>
      <c r="QCW4" s="531"/>
      <c r="QCX4" s="531"/>
      <c r="QCY4" s="531"/>
      <c r="QCZ4" s="531"/>
      <c r="QDA4" s="531"/>
      <c r="QDB4" s="531"/>
      <c r="QDC4" s="531"/>
      <c r="QDD4" s="531"/>
      <c r="QDE4" s="531"/>
      <c r="QDF4" s="531"/>
      <c r="QDG4" s="531"/>
      <c r="QDH4" s="531"/>
      <c r="QDI4" s="531"/>
      <c r="QDJ4" s="531"/>
      <c r="QDK4" s="531"/>
      <c r="QDL4" s="531"/>
      <c r="QDM4" s="531"/>
      <c r="QDN4" s="531"/>
      <c r="QDO4" s="531"/>
      <c r="QDP4" s="531"/>
      <c r="QDQ4" s="531"/>
      <c r="QDR4" s="531"/>
      <c r="QDS4" s="531"/>
      <c r="QDT4" s="531"/>
      <c r="QDU4" s="531"/>
      <c r="QDV4" s="531"/>
      <c r="QDW4" s="531"/>
      <c r="QDX4" s="531"/>
      <c r="QDY4" s="531"/>
      <c r="QDZ4" s="531"/>
      <c r="QEA4" s="531"/>
      <c r="QEB4" s="531"/>
      <c r="QEC4" s="531"/>
      <c r="QED4" s="531"/>
      <c r="QEE4" s="531"/>
      <c r="QEF4" s="531"/>
      <c r="QEG4" s="531"/>
      <c r="QEH4" s="531"/>
      <c r="QEI4" s="531"/>
      <c r="QEJ4" s="531"/>
      <c r="QEK4" s="531"/>
      <c r="QEL4" s="531"/>
      <c r="QEM4" s="531"/>
      <c r="QEN4" s="531"/>
      <c r="QEO4" s="531"/>
      <c r="QEP4" s="531"/>
      <c r="QEQ4" s="531"/>
      <c r="QER4" s="531"/>
      <c r="QES4" s="531"/>
      <c r="QET4" s="531"/>
      <c r="QEU4" s="531"/>
      <c r="QEV4" s="531"/>
      <c r="QEW4" s="531"/>
      <c r="QEX4" s="531"/>
      <c r="QEY4" s="531"/>
      <c r="QEZ4" s="531"/>
      <c r="QFA4" s="531"/>
      <c r="QFB4" s="531"/>
      <c r="QFC4" s="531"/>
      <c r="QFD4" s="531"/>
      <c r="QFE4" s="531"/>
      <c r="QFF4" s="531"/>
      <c r="QFG4" s="531"/>
      <c r="QFH4" s="531"/>
      <c r="QFI4" s="531"/>
      <c r="QFJ4" s="531"/>
      <c r="QFK4" s="531"/>
      <c r="QFL4" s="531"/>
      <c r="QFM4" s="531"/>
      <c r="QFN4" s="531"/>
      <c r="QFO4" s="531"/>
      <c r="QFP4" s="531"/>
      <c r="QFQ4" s="531"/>
      <c r="QFR4" s="531"/>
      <c r="QFS4" s="531"/>
      <c r="QFT4" s="531"/>
      <c r="QFU4" s="531"/>
      <c r="QFV4" s="531"/>
      <c r="QFW4" s="531"/>
      <c r="QFX4" s="531"/>
      <c r="QFY4" s="531"/>
      <c r="QFZ4" s="531"/>
      <c r="QGA4" s="531"/>
      <c r="QGB4" s="531"/>
      <c r="QGC4" s="531"/>
      <c r="QGD4" s="531"/>
      <c r="QGE4" s="531"/>
      <c r="QGF4" s="531"/>
      <c r="QGG4" s="531"/>
      <c r="QGH4" s="531"/>
      <c r="QGI4" s="531"/>
      <c r="QGJ4" s="531"/>
      <c r="QGK4" s="531"/>
      <c r="QGL4" s="531"/>
      <c r="QGM4" s="531"/>
      <c r="QGN4" s="531"/>
      <c r="QGO4" s="531"/>
      <c r="QGP4" s="531"/>
      <c r="QGQ4" s="531"/>
      <c r="QGR4" s="531"/>
      <c r="QGS4" s="531"/>
      <c r="QGT4" s="531"/>
      <c r="QGU4" s="531"/>
      <c r="QGV4" s="531"/>
      <c r="QGW4" s="531"/>
      <c r="QGX4" s="531"/>
      <c r="QGY4" s="531"/>
      <c r="QGZ4" s="531"/>
      <c r="QHA4" s="531"/>
      <c r="QHB4" s="531"/>
      <c r="QHC4" s="531"/>
      <c r="QHD4" s="531"/>
      <c r="QHE4" s="531"/>
      <c r="QHF4" s="531"/>
      <c r="QHG4" s="531"/>
      <c r="QHH4" s="531"/>
      <c r="QHI4" s="531"/>
      <c r="QHJ4" s="531"/>
      <c r="QHK4" s="531"/>
      <c r="QHL4" s="531"/>
      <c r="QHM4" s="531"/>
      <c r="QHN4" s="531"/>
      <c r="QHO4" s="531"/>
      <c r="QHP4" s="531"/>
      <c r="QHQ4" s="531"/>
      <c r="QHR4" s="531"/>
      <c r="QHS4" s="531"/>
      <c r="QHT4" s="531"/>
      <c r="QHU4" s="531"/>
      <c r="QHV4" s="531"/>
      <c r="QHW4" s="531"/>
      <c r="QHX4" s="531"/>
      <c r="QHY4" s="531"/>
      <c r="QHZ4" s="531"/>
      <c r="QIA4" s="531"/>
      <c r="QIB4" s="531"/>
      <c r="QIC4" s="531"/>
      <c r="QID4" s="531"/>
      <c r="QIE4" s="531"/>
      <c r="QIF4" s="531"/>
      <c r="QIG4" s="531"/>
      <c r="QIH4" s="531"/>
      <c r="QII4" s="531"/>
      <c r="QIJ4" s="531"/>
      <c r="QIK4" s="531"/>
      <c r="QIL4" s="531"/>
      <c r="QIM4" s="531"/>
      <c r="QIN4" s="531"/>
      <c r="QIO4" s="531"/>
      <c r="QIP4" s="531"/>
      <c r="QIQ4" s="531"/>
      <c r="QIR4" s="531"/>
      <c r="QIS4" s="531"/>
      <c r="QIT4" s="531"/>
      <c r="QIU4" s="531"/>
      <c r="QIV4" s="531"/>
      <c r="QIW4" s="531"/>
      <c r="QIX4" s="531"/>
      <c r="QIY4" s="531"/>
      <c r="QIZ4" s="531"/>
      <c r="QJA4" s="531"/>
      <c r="QJB4" s="531"/>
      <c r="QJC4" s="531"/>
      <c r="QJD4" s="531"/>
      <c r="QJE4" s="531"/>
      <c r="QJF4" s="531"/>
      <c r="QJG4" s="531"/>
      <c r="QJH4" s="531"/>
      <c r="QJI4" s="531"/>
      <c r="QJJ4" s="531"/>
      <c r="QJK4" s="531"/>
      <c r="QJL4" s="531"/>
      <c r="QJM4" s="531"/>
      <c r="QJN4" s="531"/>
      <c r="QJO4" s="531"/>
      <c r="QJP4" s="531"/>
      <c r="QJQ4" s="531"/>
      <c r="QJR4" s="531"/>
      <c r="QJS4" s="531"/>
      <c r="QJT4" s="531"/>
      <c r="QJU4" s="531"/>
      <c r="QJV4" s="531"/>
      <c r="QJW4" s="531"/>
      <c r="QJX4" s="531"/>
      <c r="QJY4" s="531"/>
      <c r="QJZ4" s="531"/>
      <c r="QKA4" s="531"/>
      <c r="QKB4" s="531"/>
      <c r="QKC4" s="531"/>
      <c r="QKD4" s="531"/>
      <c r="QKE4" s="531"/>
      <c r="QKF4" s="531"/>
      <c r="QKG4" s="531"/>
      <c r="QKH4" s="531"/>
      <c r="QKI4" s="531"/>
      <c r="QKJ4" s="531"/>
      <c r="QKK4" s="531"/>
      <c r="QKL4" s="531"/>
      <c r="QKM4" s="531"/>
      <c r="QKN4" s="531"/>
      <c r="QKO4" s="531"/>
      <c r="QKP4" s="531"/>
      <c r="QKQ4" s="531"/>
      <c r="QKR4" s="531"/>
      <c r="QKS4" s="531"/>
      <c r="QKT4" s="531"/>
      <c r="QKU4" s="531"/>
      <c r="QKV4" s="531"/>
      <c r="QKW4" s="531"/>
      <c r="QKX4" s="531"/>
      <c r="QKY4" s="531"/>
      <c r="QKZ4" s="531"/>
      <c r="QLA4" s="531"/>
      <c r="QLB4" s="531"/>
      <c r="QLC4" s="531"/>
      <c r="QLD4" s="531"/>
      <c r="QLE4" s="531"/>
      <c r="QLF4" s="531"/>
      <c r="QLG4" s="531"/>
      <c r="QLH4" s="531"/>
      <c r="QLI4" s="531"/>
      <c r="QLJ4" s="531"/>
      <c r="QLK4" s="531"/>
      <c r="QLL4" s="531"/>
      <c r="QLM4" s="531"/>
      <c r="QLN4" s="531"/>
      <c r="QLO4" s="531"/>
      <c r="QLP4" s="531"/>
      <c r="QLQ4" s="531"/>
      <c r="QLR4" s="531"/>
      <c r="QLS4" s="531"/>
      <c r="QLT4" s="531"/>
      <c r="QLU4" s="531"/>
      <c r="QLV4" s="531"/>
      <c r="QLW4" s="531"/>
      <c r="QLX4" s="531"/>
      <c r="QLY4" s="531"/>
      <c r="QLZ4" s="531"/>
      <c r="QMA4" s="531"/>
      <c r="QMB4" s="531"/>
      <c r="QMC4" s="531"/>
      <c r="QMD4" s="531"/>
      <c r="QME4" s="531"/>
      <c r="QMF4" s="531"/>
      <c r="QMG4" s="531"/>
      <c r="QMH4" s="531"/>
      <c r="QMI4" s="531"/>
      <c r="QMJ4" s="531"/>
      <c r="QMK4" s="531"/>
      <c r="QML4" s="531"/>
      <c r="QMM4" s="531"/>
      <c r="QMN4" s="531"/>
      <c r="QMO4" s="531"/>
      <c r="QMP4" s="531"/>
      <c r="QMQ4" s="531"/>
      <c r="QMR4" s="531"/>
      <c r="QMS4" s="531"/>
      <c r="QMT4" s="531"/>
      <c r="QMU4" s="531"/>
      <c r="QMV4" s="531"/>
      <c r="QMW4" s="531"/>
      <c r="QMX4" s="531"/>
      <c r="QMY4" s="531"/>
      <c r="QMZ4" s="531"/>
      <c r="QNA4" s="531"/>
      <c r="QNB4" s="531"/>
      <c r="QNC4" s="531"/>
      <c r="QND4" s="531"/>
      <c r="QNE4" s="531"/>
      <c r="QNF4" s="531"/>
      <c r="QNG4" s="531"/>
      <c r="QNH4" s="531"/>
      <c r="QNI4" s="531"/>
      <c r="QNJ4" s="531"/>
      <c r="QNK4" s="531"/>
      <c r="QNL4" s="531"/>
      <c r="QNM4" s="531"/>
      <c r="QNN4" s="531"/>
      <c r="QNO4" s="531"/>
      <c r="QNP4" s="531"/>
      <c r="QNQ4" s="531"/>
      <c r="QNR4" s="531"/>
      <c r="QNS4" s="531"/>
      <c r="QNT4" s="531"/>
      <c r="QNU4" s="531"/>
      <c r="QNV4" s="531"/>
      <c r="QNW4" s="531"/>
      <c r="QNX4" s="531"/>
      <c r="QNY4" s="531"/>
      <c r="QNZ4" s="531"/>
      <c r="QOA4" s="531"/>
      <c r="QOB4" s="531"/>
      <c r="QOC4" s="531"/>
      <c r="QOD4" s="531"/>
      <c r="QOE4" s="531"/>
      <c r="QOF4" s="531"/>
      <c r="QOG4" s="531"/>
      <c r="QOH4" s="531"/>
      <c r="QOI4" s="531"/>
      <c r="QOJ4" s="531"/>
      <c r="QOK4" s="531"/>
      <c r="QOL4" s="531"/>
      <c r="QOM4" s="531"/>
      <c r="QON4" s="531"/>
      <c r="QOO4" s="531"/>
      <c r="QOP4" s="531"/>
      <c r="QOQ4" s="531"/>
      <c r="QOR4" s="531"/>
      <c r="QOS4" s="531"/>
      <c r="QOT4" s="531"/>
      <c r="QOU4" s="531"/>
      <c r="QOV4" s="531"/>
      <c r="QOW4" s="531"/>
      <c r="QOX4" s="531"/>
      <c r="QOY4" s="531"/>
      <c r="QOZ4" s="531"/>
      <c r="QPA4" s="531"/>
      <c r="QPB4" s="531"/>
      <c r="QPC4" s="531"/>
      <c r="QPD4" s="531"/>
      <c r="QPE4" s="531"/>
      <c r="QPF4" s="531"/>
      <c r="QPG4" s="531"/>
      <c r="QPH4" s="531"/>
      <c r="QPI4" s="531"/>
      <c r="QPJ4" s="531"/>
      <c r="QPK4" s="531"/>
      <c r="QPL4" s="531"/>
      <c r="QPM4" s="531"/>
      <c r="QPN4" s="531"/>
      <c r="QPO4" s="531"/>
      <c r="QPP4" s="531"/>
      <c r="QPQ4" s="531"/>
      <c r="QPR4" s="531"/>
      <c r="QPS4" s="531"/>
      <c r="QPT4" s="531"/>
      <c r="QPU4" s="531"/>
      <c r="QPV4" s="531"/>
      <c r="QPW4" s="531"/>
      <c r="QPX4" s="531"/>
      <c r="QPY4" s="531"/>
      <c r="QPZ4" s="531"/>
      <c r="QQA4" s="531"/>
      <c r="QQB4" s="531"/>
      <c r="QQC4" s="531"/>
      <c r="QQD4" s="531"/>
      <c r="QQE4" s="531"/>
      <c r="QQF4" s="531"/>
      <c r="QQG4" s="531"/>
      <c r="QQH4" s="531"/>
      <c r="QQI4" s="531"/>
      <c r="QQJ4" s="531"/>
      <c r="QQK4" s="531"/>
      <c r="QQL4" s="531"/>
      <c r="QQM4" s="531"/>
      <c r="QQN4" s="531"/>
      <c r="QQO4" s="531"/>
      <c r="QQP4" s="531"/>
      <c r="QQQ4" s="531"/>
      <c r="QQR4" s="531"/>
      <c r="QQS4" s="531"/>
      <c r="QQT4" s="531"/>
      <c r="QQU4" s="531"/>
      <c r="QQV4" s="531"/>
      <c r="QQW4" s="531"/>
      <c r="QQX4" s="531"/>
      <c r="QQY4" s="531"/>
      <c r="QQZ4" s="531"/>
      <c r="QRA4" s="531"/>
      <c r="QRB4" s="531"/>
      <c r="QRC4" s="531"/>
      <c r="QRD4" s="531"/>
      <c r="QRE4" s="531"/>
      <c r="QRF4" s="531"/>
      <c r="QRG4" s="531"/>
      <c r="QRH4" s="531"/>
      <c r="QRI4" s="531"/>
      <c r="QRJ4" s="531"/>
      <c r="QRK4" s="531"/>
      <c r="QRL4" s="531"/>
      <c r="QRM4" s="531"/>
      <c r="QRN4" s="531"/>
      <c r="QRO4" s="531"/>
      <c r="QRP4" s="531"/>
      <c r="QRQ4" s="531"/>
      <c r="QRR4" s="531"/>
      <c r="QRS4" s="531"/>
      <c r="QRT4" s="531"/>
      <c r="QRU4" s="531"/>
      <c r="QRV4" s="531"/>
      <c r="QRW4" s="531"/>
      <c r="QRX4" s="531"/>
      <c r="QRY4" s="531"/>
      <c r="QRZ4" s="531"/>
      <c r="QSA4" s="531"/>
      <c r="QSB4" s="531"/>
      <c r="QSC4" s="531"/>
      <c r="QSD4" s="531"/>
      <c r="QSE4" s="531"/>
      <c r="QSF4" s="531"/>
      <c r="QSG4" s="531"/>
      <c r="QSH4" s="531"/>
      <c r="QSI4" s="531"/>
      <c r="QSJ4" s="531"/>
      <c r="QSK4" s="531"/>
      <c r="QSL4" s="531"/>
      <c r="QSM4" s="531"/>
      <c r="QSN4" s="531"/>
      <c r="QSO4" s="531"/>
      <c r="QSP4" s="531"/>
      <c r="QSQ4" s="531"/>
      <c r="QSR4" s="531"/>
      <c r="QSS4" s="531"/>
      <c r="QST4" s="531"/>
      <c r="QSU4" s="531"/>
      <c r="QSV4" s="531"/>
      <c r="QSW4" s="531"/>
      <c r="QSX4" s="531"/>
      <c r="QSY4" s="531"/>
      <c r="QSZ4" s="531"/>
      <c r="QTA4" s="531"/>
      <c r="QTB4" s="531"/>
      <c r="QTC4" s="531"/>
      <c r="QTD4" s="531"/>
      <c r="QTE4" s="531"/>
      <c r="QTF4" s="531"/>
      <c r="QTG4" s="531"/>
      <c r="QTH4" s="531"/>
      <c r="QTI4" s="531"/>
      <c r="QTJ4" s="531"/>
      <c r="QTK4" s="531"/>
      <c r="QTL4" s="531"/>
      <c r="QTM4" s="531"/>
      <c r="QTN4" s="531"/>
      <c r="QTO4" s="531"/>
      <c r="QTP4" s="531"/>
      <c r="QTQ4" s="531"/>
      <c r="QTR4" s="531"/>
      <c r="QTS4" s="531"/>
      <c r="QTT4" s="531"/>
      <c r="QTU4" s="531"/>
      <c r="QTV4" s="531"/>
      <c r="QTW4" s="531"/>
      <c r="QTX4" s="531"/>
      <c r="QTY4" s="531"/>
      <c r="QTZ4" s="531"/>
      <c r="QUA4" s="531"/>
      <c r="QUB4" s="531"/>
      <c r="QUC4" s="531"/>
      <c r="QUD4" s="531"/>
      <c r="QUE4" s="531"/>
      <c r="QUF4" s="531"/>
      <c r="QUG4" s="531"/>
      <c r="QUH4" s="531"/>
      <c r="QUI4" s="531"/>
      <c r="QUJ4" s="531"/>
      <c r="QUK4" s="531"/>
      <c r="QUL4" s="531"/>
      <c r="QUM4" s="531"/>
      <c r="QUN4" s="531"/>
      <c r="QUO4" s="531"/>
      <c r="QUP4" s="531"/>
      <c r="QUQ4" s="531"/>
      <c r="QUR4" s="531"/>
      <c r="QUS4" s="531"/>
      <c r="QUT4" s="531"/>
      <c r="QUU4" s="531"/>
      <c r="QUV4" s="531"/>
      <c r="QUW4" s="531"/>
      <c r="QUX4" s="531"/>
      <c r="QUY4" s="531"/>
      <c r="QUZ4" s="531"/>
      <c r="QVA4" s="531"/>
      <c r="QVB4" s="531"/>
      <c r="QVC4" s="531"/>
      <c r="QVD4" s="531"/>
      <c r="QVE4" s="531"/>
      <c r="QVF4" s="531"/>
      <c r="QVG4" s="531"/>
      <c r="QVH4" s="531"/>
      <c r="QVI4" s="531"/>
      <c r="QVJ4" s="531"/>
      <c r="QVK4" s="531"/>
      <c r="QVL4" s="531"/>
      <c r="QVM4" s="531"/>
      <c r="QVN4" s="531"/>
      <c r="QVO4" s="531"/>
      <c r="QVP4" s="531"/>
      <c r="QVQ4" s="531"/>
      <c r="QVR4" s="531"/>
      <c r="QVS4" s="531"/>
      <c r="QVT4" s="531"/>
      <c r="QVU4" s="531"/>
      <c r="QVV4" s="531"/>
      <c r="QVW4" s="531"/>
      <c r="QVX4" s="531"/>
      <c r="QVY4" s="531"/>
      <c r="QVZ4" s="531"/>
      <c r="QWA4" s="531"/>
      <c r="QWB4" s="531"/>
      <c r="QWC4" s="531"/>
      <c r="QWD4" s="531"/>
      <c r="QWE4" s="531"/>
      <c r="QWF4" s="531"/>
      <c r="QWG4" s="531"/>
      <c r="QWH4" s="531"/>
      <c r="QWI4" s="531"/>
      <c r="QWJ4" s="531"/>
      <c r="QWK4" s="531"/>
      <c r="QWL4" s="531"/>
      <c r="QWM4" s="531"/>
      <c r="QWN4" s="531"/>
      <c r="QWO4" s="531"/>
      <c r="QWP4" s="531"/>
      <c r="QWQ4" s="531"/>
      <c r="QWR4" s="531"/>
      <c r="QWS4" s="531"/>
      <c r="QWT4" s="531"/>
      <c r="QWU4" s="531"/>
      <c r="QWV4" s="531"/>
      <c r="QWW4" s="531"/>
      <c r="QWX4" s="531"/>
      <c r="QWY4" s="531"/>
      <c r="QWZ4" s="531"/>
      <c r="QXA4" s="531"/>
      <c r="QXB4" s="531"/>
      <c r="QXC4" s="531"/>
      <c r="QXD4" s="531"/>
      <c r="QXE4" s="531"/>
      <c r="QXF4" s="531"/>
      <c r="QXG4" s="531"/>
      <c r="QXH4" s="531"/>
      <c r="QXI4" s="531"/>
      <c r="QXJ4" s="531"/>
      <c r="QXK4" s="531"/>
      <c r="QXL4" s="531"/>
      <c r="QXM4" s="531"/>
      <c r="QXN4" s="531"/>
      <c r="QXO4" s="531"/>
      <c r="QXP4" s="531"/>
      <c r="QXQ4" s="531"/>
      <c r="QXR4" s="531"/>
      <c r="QXS4" s="531"/>
      <c r="QXT4" s="531"/>
      <c r="QXU4" s="531"/>
      <c r="QXV4" s="531"/>
      <c r="QXW4" s="531"/>
      <c r="QXX4" s="531"/>
      <c r="QXY4" s="531"/>
      <c r="QXZ4" s="531"/>
      <c r="QYA4" s="531"/>
      <c r="QYB4" s="531"/>
      <c r="QYC4" s="531"/>
      <c r="QYD4" s="531"/>
      <c r="QYE4" s="531"/>
      <c r="QYF4" s="531"/>
      <c r="QYG4" s="531"/>
      <c r="QYH4" s="531"/>
      <c r="QYI4" s="531"/>
      <c r="QYJ4" s="531"/>
      <c r="QYK4" s="531"/>
      <c r="QYL4" s="531"/>
      <c r="QYM4" s="531"/>
      <c r="QYN4" s="531"/>
      <c r="QYO4" s="531"/>
      <c r="QYP4" s="531"/>
      <c r="QYQ4" s="531"/>
      <c r="QYR4" s="531"/>
      <c r="QYS4" s="531"/>
      <c r="QYT4" s="531"/>
      <c r="QYU4" s="531"/>
      <c r="QYV4" s="531"/>
      <c r="QYW4" s="531"/>
      <c r="QYX4" s="531"/>
      <c r="QYY4" s="531"/>
      <c r="QYZ4" s="531"/>
      <c r="QZA4" s="531"/>
      <c r="QZB4" s="531"/>
      <c r="QZC4" s="531"/>
      <c r="QZD4" s="531"/>
      <c r="QZE4" s="531"/>
      <c r="QZF4" s="531"/>
      <c r="QZG4" s="531"/>
      <c r="QZH4" s="531"/>
      <c r="QZI4" s="531"/>
      <c r="QZJ4" s="531"/>
      <c r="QZK4" s="531"/>
      <c r="QZL4" s="531"/>
      <c r="QZM4" s="531"/>
      <c r="QZN4" s="531"/>
      <c r="QZO4" s="531"/>
      <c r="QZP4" s="531"/>
      <c r="QZQ4" s="531"/>
      <c r="QZR4" s="531"/>
      <c r="QZS4" s="531"/>
      <c r="QZT4" s="531"/>
      <c r="QZU4" s="531"/>
      <c r="QZV4" s="531"/>
      <c r="QZW4" s="531"/>
      <c r="QZX4" s="531"/>
      <c r="QZY4" s="531"/>
      <c r="QZZ4" s="531"/>
      <c r="RAA4" s="531"/>
      <c r="RAB4" s="531"/>
      <c r="RAC4" s="531"/>
      <c r="RAD4" s="531"/>
      <c r="RAE4" s="531"/>
      <c r="RAF4" s="531"/>
      <c r="RAG4" s="531"/>
      <c r="RAH4" s="531"/>
      <c r="RAI4" s="531"/>
      <c r="RAJ4" s="531"/>
      <c r="RAK4" s="531"/>
      <c r="RAL4" s="531"/>
      <c r="RAM4" s="531"/>
      <c r="RAN4" s="531"/>
      <c r="RAO4" s="531"/>
      <c r="RAP4" s="531"/>
      <c r="RAQ4" s="531"/>
      <c r="RAR4" s="531"/>
      <c r="RAS4" s="531"/>
      <c r="RAT4" s="531"/>
      <c r="RAU4" s="531"/>
      <c r="RAV4" s="531"/>
      <c r="RAW4" s="531"/>
      <c r="RAX4" s="531"/>
      <c r="RAY4" s="531"/>
      <c r="RAZ4" s="531"/>
      <c r="RBA4" s="531"/>
      <c r="RBB4" s="531"/>
      <c r="RBC4" s="531"/>
      <c r="RBD4" s="531"/>
      <c r="RBE4" s="531"/>
      <c r="RBF4" s="531"/>
      <c r="RBG4" s="531"/>
      <c r="RBH4" s="531"/>
      <c r="RBI4" s="531"/>
      <c r="RBJ4" s="531"/>
      <c r="RBK4" s="531"/>
      <c r="RBL4" s="531"/>
      <c r="RBM4" s="531"/>
      <c r="RBN4" s="531"/>
      <c r="RBO4" s="531"/>
      <c r="RBP4" s="531"/>
      <c r="RBQ4" s="531"/>
      <c r="RBR4" s="531"/>
      <c r="RBS4" s="531"/>
      <c r="RBT4" s="531"/>
      <c r="RBU4" s="531"/>
      <c r="RBV4" s="531"/>
      <c r="RBW4" s="531"/>
      <c r="RBX4" s="531"/>
      <c r="RBY4" s="531"/>
      <c r="RBZ4" s="531"/>
      <c r="RCA4" s="531"/>
      <c r="RCB4" s="531"/>
      <c r="RCC4" s="531"/>
      <c r="RCD4" s="531"/>
      <c r="RCE4" s="531"/>
      <c r="RCF4" s="531"/>
      <c r="RCG4" s="531"/>
      <c r="RCH4" s="531"/>
      <c r="RCI4" s="531"/>
      <c r="RCJ4" s="531"/>
      <c r="RCK4" s="531"/>
      <c r="RCL4" s="531"/>
      <c r="RCM4" s="531"/>
      <c r="RCN4" s="531"/>
      <c r="RCO4" s="531"/>
      <c r="RCP4" s="531"/>
      <c r="RCQ4" s="531"/>
      <c r="RCR4" s="531"/>
      <c r="RCS4" s="531"/>
      <c r="RCT4" s="531"/>
      <c r="RCU4" s="531"/>
      <c r="RCV4" s="531"/>
      <c r="RCW4" s="531"/>
      <c r="RCX4" s="531"/>
      <c r="RCY4" s="531"/>
      <c r="RCZ4" s="531"/>
      <c r="RDA4" s="531"/>
      <c r="RDB4" s="531"/>
      <c r="RDC4" s="531"/>
      <c r="RDD4" s="531"/>
      <c r="RDE4" s="531"/>
      <c r="RDF4" s="531"/>
      <c r="RDG4" s="531"/>
      <c r="RDH4" s="531"/>
      <c r="RDI4" s="531"/>
      <c r="RDJ4" s="531"/>
      <c r="RDK4" s="531"/>
      <c r="RDL4" s="531"/>
      <c r="RDM4" s="531"/>
      <c r="RDN4" s="531"/>
      <c r="RDO4" s="531"/>
      <c r="RDP4" s="531"/>
      <c r="RDQ4" s="531"/>
      <c r="RDR4" s="531"/>
      <c r="RDS4" s="531"/>
      <c r="RDT4" s="531"/>
      <c r="RDU4" s="531"/>
      <c r="RDV4" s="531"/>
      <c r="RDW4" s="531"/>
      <c r="RDX4" s="531"/>
      <c r="RDY4" s="531"/>
      <c r="RDZ4" s="531"/>
      <c r="REA4" s="531"/>
      <c r="REB4" s="531"/>
      <c r="REC4" s="531"/>
      <c r="RED4" s="531"/>
      <c r="REE4" s="531"/>
      <c r="REF4" s="531"/>
      <c r="REG4" s="531"/>
      <c r="REH4" s="531"/>
      <c r="REI4" s="531"/>
      <c r="REJ4" s="531"/>
      <c r="REK4" s="531"/>
      <c r="REL4" s="531"/>
      <c r="REM4" s="531"/>
      <c r="REN4" s="531"/>
      <c r="REO4" s="531"/>
      <c r="REP4" s="531"/>
      <c r="REQ4" s="531"/>
      <c r="RER4" s="531"/>
      <c r="RES4" s="531"/>
      <c r="RET4" s="531"/>
      <c r="REU4" s="531"/>
      <c r="REV4" s="531"/>
      <c r="REW4" s="531"/>
      <c r="REX4" s="531"/>
      <c r="REY4" s="531"/>
      <c r="REZ4" s="531"/>
      <c r="RFA4" s="531"/>
      <c r="RFB4" s="531"/>
      <c r="RFC4" s="531"/>
      <c r="RFD4" s="531"/>
      <c r="RFE4" s="531"/>
      <c r="RFF4" s="531"/>
      <c r="RFG4" s="531"/>
      <c r="RFH4" s="531"/>
      <c r="RFI4" s="531"/>
      <c r="RFJ4" s="531"/>
      <c r="RFK4" s="531"/>
      <c r="RFL4" s="531"/>
      <c r="RFM4" s="531"/>
      <c r="RFN4" s="531"/>
      <c r="RFO4" s="531"/>
      <c r="RFP4" s="531"/>
      <c r="RFQ4" s="531"/>
      <c r="RFR4" s="531"/>
      <c r="RFS4" s="531"/>
      <c r="RFT4" s="531"/>
      <c r="RFU4" s="531"/>
      <c r="RFV4" s="531"/>
      <c r="RFW4" s="531"/>
      <c r="RFX4" s="531"/>
      <c r="RFY4" s="531"/>
      <c r="RFZ4" s="531"/>
      <c r="RGA4" s="531"/>
      <c r="RGB4" s="531"/>
      <c r="RGC4" s="531"/>
      <c r="RGD4" s="531"/>
      <c r="RGE4" s="531"/>
      <c r="RGF4" s="531"/>
      <c r="RGG4" s="531"/>
      <c r="RGH4" s="531"/>
      <c r="RGI4" s="531"/>
      <c r="RGJ4" s="531"/>
      <c r="RGK4" s="531"/>
      <c r="RGL4" s="531"/>
      <c r="RGM4" s="531"/>
      <c r="RGN4" s="531"/>
      <c r="RGO4" s="531"/>
      <c r="RGP4" s="531"/>
      <c r="RGQ4" s="531"/>
      <c r="RGR4" s="531"/>
      <c r="RGS4" s="531"/>
      <c r="RGT4" s="531"/>
      <c r="RGU4" s="531"/>
      <c r="RGV4" s="531"/>
      <c r="RGW4" s="531"/>
      <c r="RGX4" s="531"/>
      <c r="RGY4" s="531"/>
      <c r="RGZ4" s="531"/>
      <c r="RHA4" s="531"/>
      <c r="RHB4" s="531"/>
      <c r="RHC4" s="531"/>
      <c r="RHD4" s="531"/>
      <c r="RHE4" s="531"/>
      <c r="RHF4" s="531"/>
      <c r="RHG4" s="531"/>
      <c r="RHH4" s="531"/>
      <c r="RHI4" s="531"/>
      <c r="RHJ4" s="531"/>
      <c r="RHK4" s="531"/>
      <c r="RHL4" s="531"/>
      <c r="RHM4" s="531"/>
      <c r="RHN4" s="531"/>
      <c r="RHO4" s="531"/>
      <c r="RHP4" s="531"/>
      <c r="RHQ4" s="531"/>
      <c r="RHR4" s="531"/>
      <c r="RHS4" s="531"/>
      <c r="RHT4" s="531"/>
      <c r="RHU4" s="531"/>
      <c r="RHV4" s="531"/>
      <c r="RHW4" s="531"/>
      <c r="RHX4" s="531"/>
      <c r="RHY4" s="531"/>
      <c r="RHZ4" s="531"/>
      <c r="RIA4" s="531"/>
      <c r="RIB4" s="531"/>
      <c r="RIC4" s="531"/>
      <c r="RID4" s="531"/>
      <c r="RIE4" s="531"/>
      <c r="RIF4" s="531"/>
      <c r="RIG4" s="531"/>
      <c r="RIH4" s="531"/>
      <c r="RII4" s="531"/>
      <c r="RIJ4" s="531"/>
      <c r="RIK4" s="531"/>
      <c r="RIL4" s="531"/>
      <c r="RIM4" s="531"/>
      <c r="RIN4" s="531"/>
      <c r="RIO4" s="531"/>
      <c r="RIP4" s="531"/>
      <c r="RIQ4" s="531"/>
      <c r="RIR4" s="531"/>
      <c r="RIS4" s="531"/>
      <c r="RIT4" s="531"/>
      <c r="RIU4" s="531"/>
      <c r="RIV4" s="531"/>
      <c r="RIW4" s="531"/>
      <c r="RIX4" s="531"/>
      <c r="RIY4" s="531"/>
      <c r="RIZ4" s="531"/>
      <c r="RJA4" s="531"/>
      <c r="RJB4" s="531"/>
      <c r="RJC4" s="531"/>
      <c r="RJD4" s="531"/>
      <c r="RJE4" s="531"/>
      <c r="RJF4" s="531"/>
      <c r="RJG4" s="531"/>
      <c r="RJH4" s="531"/>
      <c r="RJI4" s="531"/>
      <c r="RJJ4" s="531"/>
      <c r="RJK4" s="531"/>
      <c r="RJL4" s="531"/>
      <c r="RJM4" s="531"/>
      <c r="RJN4" s="531"/>
      <c r="RJO4" s="531"/>
      <c r="RJP4" s="531"/>
      <c r="RJQ4" s="531"/>
      <c r="RJR4" s="531"/>
      <c r="RJS4" s="531"/>
      <c r="RJT4" s="531"/>
      <c r="RJU4" s="531"/>
      <c r="RJV4" s="531"/>
      <c r="RJW4" s="531"/>
      <c r="RJX4" s="531"/>
      <c r="RJY4" s="531"/>
      <c r="RJZ4" s="531"/>
      <c r="RKA4" s="531"/>
      <c r="RKB4" s="531"/>
      <c r="RKC4" s="531"/>
      <c r="RKD4" s="531"/>
      <c r="RKE4" s="531"/>
      <c r="RKF4" s="531"/>
      <c r="RKG4" s="531"/>
      <c r="RKH4" s="531"/>
      <c r="RKI4" s="531"/>
      <c r="RKJ4" s="531"/>
      <c r="RKK4" s="531"/>
      <c r="RKL4" s="531"/>
      <c r="RKM4" s="531"/>
      <c r="RKN4" s="531"/>
      <c r="RKO4" s="531"/>
      <c r="RKP4" s="531"/>
      <c r="RKQ4" s="531"/>
      <c r="RKR4" s="531"/>
      <c r="RKS4" s="531"/>
      <c r="RKT4" s="531"/>
      <c r="RKU4" s="531"/>
      <c r="RKV4" s="531"/>
      <c r="RKW4" s="531"/>
      <c r="RKX4" s="531"/>
      <c r="RKY4" s="531"/>
      <c r="RKZ4" s="531"/>
      <c r="RLA4" s="531"/>
      <c r="RLB4" s="531"/>
      <c r="RLC4" s="531"/>
      <c r="RLD4" s="531"/>
      <c r="RLE4" s="531"/>
      <c r="RLF4" s="531"/>
      <c r="RLG4" s="531"/>
      <c r="RLH4" s="531"/>
      <c r="RLI4" s="531"/>
      <c r="RLJ4" s="531"/>
      <c r="RLK4" s="531"/>
      <c r="RLL4" s="531"/>
      <c r="RLM4" s="531"/>
      <c r="RLN4" s="531"/>
      <c r="RLO4" s="531"/>
      <c r="RLP4" s="531"/>
      <c r="RLQ4" s="531"/>
      <c r="RLR4" s="531"/>
      <c r="RLS4" s="531"/>
      <c r="RLT4" s="531"/>
      <c r="RLU4" s="531"/>
      <c r="RLV4" s="531"/>
      <c r="RLW4" s="531"/>
      <c r="RLX4" s="531"/>
      <c r="RLY4" s="531"/>
      <c r="RLZ4" s="531"/>
      <c r="RMA4" s="531"/>
      <c r="RMB4" s="531"/>
      <c r="RMC4" s="531"/>
      <c r="RMD4" s="531"/>
      <c r="RME4" s="531"/>
      <c r="RMF4" s="531"/>
      <c r="RMG4" s="531"/>
      <c r="RMH4" s="531"/>
      <c r="RMI4" s="531"/>
      <c r="RMJ4" s="531"/>
      <c r="RMK4" s="531"/>
      <c r="RML4" s="531"/>
      <c r="RMM4" s="531"/>
      <c r="RMN4" s="531"/>
      <c r="RMO4" s="531"/>
      <c r="RMP4" s="531"/>
      <c r="RMQ4" s="531"/>
      <c r="RMR4" s="531"/>
      <c r="RMS4" s="531"/>
      <c r="RMT4" s="531"/>
      <c r="RMU4" s="531"/>
      <c r="RMV4" s="531"/>
      <c r="RMW4" s="531"/>
      <c r="RMX4" s="531"/>
      <c r="RMY4" s="531"/>
      <c r="RMZ4" s="531"/>
      <c r="RNA4" s="531"/>
      <c r="RNB4" s="531"/>
      <c r="RNC4" s="531"/>
      <c r="RND4" s="531"/>
      <c r="RNE4" s="531"/>
      <c r="RNF4" s="531"/>
      <c r="RNG4" s="531"/>
      <c r="RNH4" s="531"/>
      <c r="RNI4" s="531"/>
      <c r="RNJ4" s="531"/>
      <c r="RNK4" s="531"/>
      <c r="RNL4" s="531"/>
      <c r="RNM4" s="531"/>
      <c r="RNN4" s="531"/>
      <c r="RNO4" s="531"/>
      <c r="RNP4" s="531"/>
      <c r="RNQ4" s="531"/>
      <c r="RNR4" s="531"/>
      <c r="RNS4" s="531"/>
      <c r="RNT4" s="531"/>
      <c r="RNU4" s="531"/>
      <c r="RNV4" s="531"/>
      <c r="RNW4" s="531"/>
      <c r="RNX4" s="531"/>
      <c r="RNY4" s="531"/>
      <c r="RNZ4" s="531"/>
      <c r="ROA4" s="531"/>
      <c r="ROB4" s="531"/>
      <c r="ROC4" s="531"/>
      <c r="ROD4" s="531"/>
      <c r="ROE4" s="531"/>
      <c r="ROF4" s="531"/>
      <c r="ROG4" s="531"/>
      <c r="ROH4" s="531"/>
      <c r="ROI4" s="531"/>
      <c r="ROJ4" s="531"/>
      <c r="ROK4" s="531"/>
      <c r="ROL4" s="531"/>
      <c r="ROM4" s="531"/>
      <c r="RON4" s="531"/>
      <c r="ROO4" s="531"/>
      <c r="ROP4" s="531"/>
      <c r="ROQ4" s="531"/>
      <c r="ROR4" s="531"/>
      <c r="ROS4" s="531"/>
      <c r="ROT4" s="531"/>
      <c r="ROU4" s="531"/>
      <c r="ROV4" s="531"/>
      <c r="ROW4" s="531"/>
      <c r="ROX4" s="531"/>
      <c r="ROY4" s="531"/>
      <c r="ROZ4" s="531"/>
      <c r="RPA4" s="531"/>
      <c r="RPB4" s="531"/>
      <c r="RPC4" s="531"/>
      <c r="RPD4" s="531"/>
      <c r="RPE4" s="531"/>
      <c r="RPF4" s="531"/>
      <c r="RPG4" s="531"/>
      <c r="RPH4" s="531"/>
      <c r="RPI4" s="531"/>
      <c r="RPJ4" s="531"/>
      <c r="RPK4" s="531"/>
      <c r="RPL4" s="531"/>
      <c r="RPM4" s="531"/>
      <c r="RPN4" s="531"/>
      <c r="RPO4" s="531"/>
      <c r="RPP4" s="531"/>
      <c r="RPQ4" s="531"/>
      <c r="RPR4" s="531"/>
      <c r="RPS4" s="531"/>
      <c r="RPT4" s="531"/>
      <c r="RPU4" s="531"/>
      <c r="RPV4" s="531"/>
      <c r="RPW4" s="531"/>
      <c r="RPX4" s="531"/>
      <c r="RPY4" s="531"/>
      <c r="RPZ4" s="531"/>
      <c r="RQA4" s="531"/>
      <c r="RQB4" s="531"/>
      <c r="RQC4" s="531"/>
      <c r="RQD4" s="531"/>
      <c r="RQE4" s="531"/>
      <c r="RQF4" s="531"/>
      <c r="RQG4" s="531"/>
      <c r="RQH4" s="531"/>
      <c r="RQI4" s="531"/>
      <c r="RQJ4" s="531"/>
      <c r="RQK4" s="531"/>
      <c r="RQL4" s="531"/>
      <c r="RQM4" s="531"/>
      <c r="RQN4" s="531"/>
      <c r="RQO4" s="531"/>
      <c r="RQP4" s="531"/>
      <c r="RQQ4" s="531"/>
      <c r="RQR4" s="531"/>
      <c r="RQS4" s="531"/>
      <c r="RQT4" s="531"/>
      <c r="RQU4" s="531"/>
      <c r="RQV4" s="531"/>
      <c r="RQW4" s="531"/>
      <c r="RQX4" s="531"/>
      <c r="RQY4" s="531"/>
      <c r="RQZ4" s="531"/>
      <c r="RRA4" s="531"/>
      <c r="RRB4" s="531"/>
      <c r="RRC4" s="531"/>
      <c r="RRD4" s="531"/>
      <c r="RRE4" s="531"/>
      <c r="RRF4" s="531"/>
      <c r="RRG4" s="531"/>
      <c r="RRH4" s="531"/>
      <c r="RRI4" s="531"/>
      <c r="RRJ4" s="531"/>
      <c r="RRK4" s="531"/>
      <c r="RRL4" s="531"/>
      <c r="RRM4" s="531"/>
      <c r="RRN4" s="531"/>
      <c r="RRO4" s="531"/>
      <c r="RRP4" s="531"/>
      <c r="RRQ4" s="531"/>
      <c r="RRR4" s="531"/>
      <c r="RRS4" s="531"/>
      <c r="RRT4" s="531"/>
      <c r="RRU4" s="531"/>
      <c r="RRV4" s="531"/>
      <c r="RRW4" s="531"/>
      <c r="RRX4" s="531"/>
      <c r="RRY4" s="531"/>
      <c r="RRZ4" s="531"/>
      <c r="RSA4" s="531"/>
      <c r="RSB4" s="531"/>
      <c r="RSC4" s="531"/>
      <c r="RSD4" s="531"/>
      <c r="RSE4" s="531"/>
      <c r="RSF4" s="531"/>
      <c r="RSG4" s="531"/>
      <c r="RSH4" s="531"/>
      <c r="RSI4" s="531"/>
      <c r="RSJ4" s="531"/>
      <c r="RSK4" s="531"/>
      <c r="RSL4" s="531"/>
      <c r="RSM4" s="531"/>
      <c r="RSN4" s="531"/>
      <c r="RSO4" s="531"/>
      <c r="RSP4" s="531"/>
      <c r="RSQ4" s="531"/>
      <c r="RSR4" s="531"/>
      <c r="RSS4" s="531"/>
      <c r="RST4" s="531"/>
      <c r="RSU4" s="531"/>
      <c r="RSV4" s="531"/>
      <c r="RSW4" s="531"/>
      <c r="RSX4" s="531"/>
      <c r="RSY4" s="531"/>
      <c r="RSZ4" s="531"/>
      <c r="RTA4" s="531"/>
      <c r="RTB4" s="531"/>
      <c r="RTC4" s="531"/>
      <c r="RTD4" s="531"/>
      <c r="RTE4" s="531"/>
      <c r="RTF4" s="531"/>
      <c r="RTG4" s="531"/>
      <c r="RTH4" s="531"/>
      <c r="RTI4" s="531"/>
      <c r="RTJ4" s="531"/>
      <c r="RTK4" s="531"/>
      <c r="RTL4" s="531"/>
      <c r="RTM4" s="531"/>
      <c r="RTN4" s="531"/>
      <c r="RTO4" s="531"/>
      <c r="RTP4" s="531"/>
      <c r="RTQ4" s="531"/>
      <c r="RTR4" s="531"/>
      <c r="RTS4" s="531"/>
      <c r="RTT4" s="531"/>
      <c r="RTU4" s="531"/>
      <c r="RTV4" s="531"/>
      <c r="RTW4" s="531"/>
      <c r="RTX4" s="531"/>
      <c r="RTY4" s="531"/>
      <c r="RTZ4" s="531"/>
      <c r="RUA4" s="531"/>
      <c r="RUB4" s="531"/>
      <c r="RUC4" s="531"/>
      <c r="RUD4" s="531"/>
      <c r="RUE4" s="531"/>
      <c r="RUF4" s="531"/>
      <c r="RUG4" s="531"/>
      <c r="RUH4" s="531"/>
      <c r="RUI4" s="531"/>
      <c r="RUJ4" s="531"/>
      <c r="RUK4" s="531"/>
      <c r="RUL4" s="531"/>
      <c r="RUM4" s="531"/>
      <c r="RUN4" s="531"/>
      <c r="RUO4" s="531"/>
      <c r="RUP4" s="531"/>
      <c r="RUQ4" s="531"/>
      <c r="RUR4" s="531"/>
      <c r="RUS4" s="531"/>
      <c r="RUT4" s="531"/>
      <c r="RUU4" s="531"/>
      <c r="RUV4" s="531"/>
      <c r="RUW4" s="531"/>
      <c r="RUX4" s="531"/>
      <c r="RUY4" s="531"/>
      <c r="RUZ4" s="531"/>
      <c r="RVA4" s="531"/>
      <c r="RVB4" s="531"/>
      <c r="RVC4" s="531"/>
      <c r="RVD4" s="531"/>
      <c r="RVE4" s="531"/>
      <c r="RVF4" s="531"/>
      <c r="RVG4" s="531"/>
      <c r="RVH4" s="531"/>
      <c r="RVI4" s="531"/>
      <c r="RVJ4" s="531"/>
      <c r="RVK4" s="531"/>
      <c r="RVL4" s="531"/>
      <c r="RVM4" s="531"/>
      <c r="RVN4" s="531"/>
      <c r="RVO4" s="531"/>
      <c r="RVP4" s="531"/>
      <c r="RVQ4" s="531"/>
      <c r="RVR4" s="531"/>
      <c r="RVS4" s="531"/>
      <c r="RVT4" s="531"/>
      <c r="RVU4" s="531"/>
      <c r="RVV4" s="531"/>
      <c r="RVW4" s="531"/>
      <c r="RVX4" s="531"/>
      <c r="RVY4" s="531"/>
      <c r="RVZ4" s="531"/>
      <c r="RWA4" s="531"/>
      <c r="RWB4" s="531"/>
      <c r="RWC4" s="531"/>
      <c r="RWD4" s="531"/>
      <c r="RWE4" s="531"/>
      <c r="RWF4" s="531"/>
      <c r="RWG4" s="531"/>
      <c r="RWH4" s="531"/>
      <c r="RWI4" s="531"/>
      <c r="RWJ4" s="531"/>
      <c r="RWK4" s="531"/>
      <c r="RWL4" s="531"/>
      <c r="RWM4" s="531"/>
      <c r="RWN4" s="531"/>
      <c r="RWO4" s="531"/>
      <c r="RWP4" s="531"/>
      <c r="RWQ4" s="531"/>
      <c r="RWR4" s="531"/>
      <c r="RWS4" s="531"/>
      <c r="RWT4" s="531"/>
      <c r="RWU4" s="531"/>
      <c r="RWV4" s="531"/>
      <c r="RWW4" s="531"/>
      <c r="RWX4" s="531"/>
      <c r="RWY4" s="531"/>
      <c r="RWZ4" s="531"/>
      <c r="RXA4" s="531"/>
      <c r="RXB4" s="531"/>
      <c r="RXC4" s="531"/>
      <c r="RXD4" s="531"/>
      <c r="RXE4" s="531"/>
      <c r="RXF4" s="531"/>
      <c r="RXG4" s="531"/>
      <c r="RXH4" s="531"/>
      <c r="RXI4" s="531"/>
      <c r="RXJ4" s="531"/>
      <c r="RXK4" s="531"/>
      <c r="RXL4" s="531"/>
      <c r="RXM4" s="531"/>
      <c r="RXN4" s="531"/>
      <c r="RXO4" s="531"/>
      <c r="RXP4" s="531"/>
      <c r="RXQ4" s="531"/>
      <c r="RXR4" s="531"/>
      <c r="RXS4" s="531"/>
      <c r="RXT4" s="531"/>
      <c r="RXU4" s="531"/>
      <c r="RXV4" s="531"/>
      <c r="RXW4" s="531"/>
      <c r="RXX4" s="531"/>
      <c r="RXY4" s="531"/>
      <c r="RXZ4" s="531"/>
      <c r="RYA4" s="531"/>
      <c r="RYB4" s="531"/>
      <c r="RYC4" s="531"/>
      <c r="RYD4" s="531"/>
      <c r="RYE4" s="531"/>
      <c r="RYF4" s="531"/>
      <c r="RYG4" s="531"/>
      <c r="RYH4" s="531"/>
      <c r="RYI4" s="531"/>
      <c r="RYJ4" s="531"/>
      <c r="RYK4" s="531"/>
      <c r="RYL4" s="531"/>
      <c r="RYM4" s="531"/>
      <c r="RYN4" s="531"/>
      <c r="RYO4" s="531"/>
      <c r="RYP4" s="531"/>
      <c r="RYQ4" s="531"/>
      <c r="RYR4" s="531"/>
      <c r="RYS4" s="531"/>
      <c r="RYT4" s="531"/>
      <c r="RYU4" s="531"/>
      <c r="RYV4" s="531"/>
      <c r="RYW4" s="531"/>
      <c r="RYX4" s="531"/>
      <c r="RYY4" s="531"/>
      <c r="RYZ4" s="531"/>
      <c r="RZA4" s="531"/>
      <c r="RZB4" s="531"/>
      <c r="RZC4" s="531"/>
      <c r="RZD4" s="531"/>
      <c r="RZE4" s="531"/>
      <c r="RZF4" s="531"/>
      <c r="RZG4" s="531"/>
      <c r="RZH4" s="531"/>
      <c r="RZI4" s="531"/>
      <c r="RZJ4" s="531"/>
      <c r="RZK4" s="531"/>
      <c r="RZL4" s="531"/>
      <c r="RZM4" s="531"/>
      <c r="RZN4" s="531"/>
      <c r="RZO4" s="531"/>
      <c r="RZP4" s="531"/>
      <c r="RZQ4" s="531"/>
      <c r="RZR4" s="531"/>
      <c r="RZS4" s="531"/>
      <c r="RZT4" s="531"/>
      <c r="RZU4" s="531"/>
      <c r="RZV4" s="531"/>
      <c r="RZW4" s="531"/>
      <c r="RZX4" s="531"/>
      <c r="RZY4" s="531"/>
      <c r="RZZ4" s="531"/>
      <c r="SAA4" s="531"/>
      <c r="SAB4" s="531"/>
      <c r="SAC4" s="531"/>
      <c r="SAD4" s="531"/>
      <c r="SAE4" s="531"/>
      <c r="SAF4" s="531"/>
      <c r="SAG4" s="531"/>
      <c r="SAH4" s="531"/>
      <c r="SAI4" s="531"/>
      <c r="SAJ4" s="531"/>
      <c r="SAK4" s="531"/>
      <c r="SAL4" s="531"/>
      <c r="SAM4" s="531"/>
      <c r="SAN4" s="531"/>
      <c r="SAO4" s="531"/>
      <c r="SAP4" s="531"/>
      <c r="SAQ4" s="531"/>
      <c r="SAR4" s="531"/>
      <c r="SAS4" s="531"/>
      <c r="SAT4" s="531"/>
      <c r="SAU4" s="531"/>
      <c r="SAV4" s="531"/>
      <c r="SAW4" s="531"/>
      <c r="SAX4" s="531"/>
      <c r="SAY4" s="531"/>
      <c r="SAZ4" s="531"/>
      <c r="SBA4" s="531"/>
      <c r="SBB4" s="531"/>
      <c r="SBC4" s="531"/>
      <c r="SBD4" s="531"/>
      <c r="SBE4" s="531"/>
      <c r="SBF4" s="531"/>
      <c r="SBG4" s="531"/>
      <c r="SBH4" s="531"/>
      <c r="SBI4" s="531"/>
      <c r="SBJ4" s="531"/>
      <c r="SBK4" s="531"/>
      <c r="SBL4" s="531"/>
      <c r="SBM4" s="531"/>
      <c r="SBN4" s="531"/>
      <c r="SBO4" s="531"/>
      <c r="SBP4" s="531"/>
      <c r="SBQ4" s="531"/>
      <c r="SBR4" s="531"/>
      <c r="SBS4" s="531"/>
      <c r="SBT4" s="531"/>
      <c r="SBU4" s="531"/>
      <c r="SBV4" s="531"/>
      <c r="SBW4" s="531"/>
      <c r="SBX4" s="531"/>
      <c r="SBY4" s="531"/>
      <c r="SBZ4" s="531"/>
      <c r="SCA4" s="531"/>
      <c r="SCB4" s="531"/>
      <c r="SCC4" s="531"/>
      <c r="SCD4" s="531"/>
      <c r="SCE4" s="531"/>
      <c r="SCF4" s="531"/>
      <c r="SCG4" s="531"/>
      <c r="SCH4" s="531"/>
      <c r="SCI4" s="531"/>
      <c r="SCJ4" s="531"/>
      <c r="SCK4" s="531"/>
      <c r="SCL4" s="531"/>
      <c r="SCM4" s="531"/>
      <c r="SCN4" s="531"/>
      <c r="SCO4" s="531"/>
      <c r="SCP4" s="531"/>
      <c r="SCQ4" s="531"/>
      <c r="SCR4" s="531"/>
      <c r="SCS4" s="531"/>
      <c r="SCT4" s="531"/>
      <c r="SCU4" s="531"/>
      <c r="SCV4" s="531"/>
      <c r="SCW4" s="531"/>
      <c r="SCX4" s="531"/>
      <c r="SCY4" s="531"/>
      <c r="SCZ4" s="531"/>
      <c r="SDA4" s="531"/>
      <c r="SDB4" s="531"/>
      <c r="SDC4" s="531"/>
      <c r="SDD4" s="531"/>
      <c r="SDE4" s="531"/>
      <c r="SDF4" s="531"/>
      <c r="SDG4" s="531"/>
      <c r="SDH4" s="531"/>
      <c r="SDI4" s="531"/>
      <c r="SDJ4" s="531"/>
      <c r="SDK4" s="531"/>
      <c r="SDL4" s="531"/>
      <c r="SDM4" s="531"/>
      <c r="SDN4" s="531"/>
      <c r="SDO4" s="531"/>
      <c r="SDP4" s="531"/>
      <c r="SDQ4" s="531"/>
      <c r="SDR4" s="531"/>
      <c r="SDS4" s="531"/>
      <c r="SDT4" s="531"/>
      <c r="SDU4" s="531"/>
      <c r="SDV4" s="531"/>
      <c r="SDW4" s="531"/>
      <c r="SDX4" s="531"/>
      <c r="SDY4" s="531"/>
      <c r="SDZ4" s="531"/>
      <c r="SEA4" s="531"/>
      <c r="SEB4" s="531"/>
      <c r="SEC4" s="531"/>
      <c r="SED4" s="531"/>
      <c r="SEE4" s="531"/>
      <c r="SEF4" s="531"/>
      <c r="SEG4" s="531"/>
      <c r="SEH4" s="531"/>
      <c r="SEI4" s="531"/>
      <c r="SEJ4" s="531"/>
      <c r="SEK4" s="531"/>
      <c r="SEL4" s="531"/>
      <c r="SEM4" s="531"/>
      <c r="SEN4" s="531"/>
      <c r="SEO4" s="531"/>
      <c r="SEP4" s="531"/>
      <c r="SEQ4" s="531"/>
      <c r="SER4" s="531"/>
      <c r="SES4" s="531"/>
      <c r="SET4" s="531"/>
      <c r="SEU4" s="531"/>
      <c r="SEV4" s="531"/>
      <c r="SEW4" s="531"/>
      <c r="SEX4" s="531"/>
      <c r="SEY4" s="531"/>
      <c r="SEZ4" s="531"/>
      <c r="SFA4" s="531"/>
      <c r="SFB4" s="531"/>
      <c r="SFC4" s="531"/>
      <c r="SFD4" s="531"/>
      <c r="SFE4" s="531"/>
      <c r="SFF4" s="531"/>
      <c r="SFG4" s="531"/>
      <c r="SFH4" s="531"/>
      <c r="SFI4" s="531"/>
      <c r="SFJ4" s="531"/>
      <c r="SFK4" s="531"/>
      <c r="SFL4" s="531"/>
      <c r="SFM4" s="531"/>
      <c r="SFN4" s="531"/>
      <c r="SFO4" s="531"/>
      <c r="SFP4" s="531"/>
      <c r="SFQ4" s="531"/>
      <c r="SFR4" s="531"/>
      <c r="SFS4" s="531"/>
      <c r="SFT4" s="531"/>
      <c r="SFU4" s="531"/>
      <c r="SFV4" s="531"/>
      <c r="SFW4" s="531"/>
      <c r="SFX4" s="531"/>
      <c r="SFY4" s="531"/>
      <c r="SFZ4" s="531"/>
      <c r="SGA4" s="531"/>
      <c r="SGB4" s="531"/>
      <c r="SGC4" s="531"/>
      <c r="SGD4" s="531"/>
      <c r="SGE4" s="531"/>
      <c r="SGF4" s="531"/>
      <c r="SGG4" s="531"/>
      <c r="SGH4" s="531"/>
      <c r="SGI4" s="531"/>
      <c r="SGJ4" s="531"/>
      <c r="SGK4" s="531"/>
      <c r="SGL4" s="531"/>
      <c r="SGM4" s="531"/>
      <c r="SGN4" s="531"/>
      <c r="SGO4" s="531"/>
      <c r="SGP4" s="531"/>
      <c r="SGQ4" s="531"/>
      <c r="SGR4" s="531"/>
      <c r="SGS4" s="531"/>
      <c r="SGT4" s="531"/>
      <c r="SGU4" s="531"/>
      <c r="SGV4" s="531"/>
      <c r="SGW4" s="531"/>
      <c r="SGX4" s="531"/>
      <c r="SGY4" s="531"/>
      <c r="SGZ4" s="531"/>
      <c r="SHA4" s="531"/>
      <c r="SHB4" s="531"/>
      <c r="SHC4" s="531"/>
      <c r="SHD4" s="531"/>
      <c r="SHE4" s="531"/>
      <c r="SHF4" s="531"/>
      <c r="SHG4" s="531"/>
      <c r="SHH4" s="531"/>
      <c r="SHI4" s="531"/>
      <c r="SHJ4" s="531"/>
      <c r="SHK4" s="531"/>
      <c r="SHL4" s="531"/>
      <c r="SHM4" s="531"/>
      <c r="SHN4" s="531"/>
      <c r="SHO4" s="531"/>
      <c r="SHP4" s="531"/>
      <c r="SHQ4" s="531"/>
      <c r="SHR4" s="531"/>
      <c r="SHS4" s="531"/>
      <c r="SHT4" s="531"/>
      <c r="SHU4" s="531"/>
      <c r="SHV4" s="531"/>
      <c r="SHW4" s="531"/>
      <c r="SHX4" s="531"/>
      <c r="SHY4" s="531"/>
      <c r="SHZ4" s="531"/>
      <c r="SIA4" s="531"/>
      <c r="SIB4" s="531"/>
      <c r="SIC4" s="531"/>
      <c r="SID4" s="531"/>
      <c r="SIE4" s="531"/>
      <c r="SIF4" s="531"/>
      <c r="SIG4" s="531"/>
      <c r="SIH4" s="531"/>
      <c r="SII4" s="531"/>
      <c r="SIJ4" s="531"/>
      <c r="SIK4" s="531"/>
      <c r="SIL4" s="531"/>
      <c r="SIM4" s="531"/>
      <c r="SIN4" s="531"/>
      <c r="SIO4" s="531"/>
      <c r="SIP4" s="531"/>
      <c r="SIQ4" s="531"/>
      <c r="SIR4" s="531"/>
      <c r="SIS4" s="531"/>
      <c r="SIT4" s="531"/>
      <c r="SIU4" s="531"/>
      <c r="SIV4" s="531"/>
      <c r="SIW4" s="531"/>
      <c r="SIX4" s="531"/>
      <c r="SIY4" s="531"/>
      <c r="SIZ4" s="531"/>
      <c r="SJA4" s="531"/>
      <c r="SJB4" s="531"/>
      <c r="SJC4" s="531"/>
      <c r="SJD4" s="531"/>
      <c r="SJE4" s="531"/>
      <c r="SJF4" s="531"/>
      <c r="SJG4" s="531"/>
      <c r="SJH4" s="531"/>
      <c r="SJI4" s="531"/>
      <c r="SJJ4" s="531"/>
      <c r="SJK4" s="531"/>
      <c r="SJL4" s="531"/>
      <c r="SJM4" s="531"/>
      <c r="SJN4" s="531"/>
      <c r="SJO4" s="531"/>
      <c r="SJP4" s="531"/>
      <c r="SJQ4" s="531"/>
      <c r="SJR4" s="531"/>
      <c r="SJS4" s="531"/>
      <c r="SJT4" s="531"/>
      <c r="SJU4" s="531"/>
      <c r="SJV4" s="531"/>
      <c r="SJW4" s="531"/>
      <c r="SJX4" s="531"/>
      <c r="SJY4" s="531"/>
      <c r="SJZ4" s="531"/>
      <c r="SKA4" s="531"/>
      <c r="SKB4" s="531"/>
      <c r="SKC4" s="531"/>
      <c r="SKD4" s="531"/>
      <c r="SKE4" s="531"/>
      <c r="SKF4" s="531"/>
      <c r="SKG4" s="531"/>
      <c r="SKH4" s="531"/>
      <c r="SKI4" s="531"/>
      <c r="SKJ4" s="531"/>
      <c r="SKK4" s="531"/>
      <c r="SKL4" s="531"/>
      <c r="SKM4" s="531"/>
      <c r="SKN4" s="531"/>
      <c r="SKO4" s="531"/>
      <c r="SKP4" s="531"/>
      <c r="SKQ4" s="531"/>
      <c r="SKR4" s="531"/>
      <c r="SKS4" s="531"/>
      <c r="SKT4" s="531"/>
      <c r="SKU4" s="531"/>
      <c r="SKV4" s="531"/>
      <c r="SKW4" s="531"/>
      <c r="SKX4" s="531"/>
      <c r="SKY4" s="531"/>
      <c r="SKZ4" s="531"/>
      <c r="SLA4" s="531"/>
      <c r="SLB4" s="531"/>
      <c r="SLC4" s="531"/>
      <c r="SLD4" s="531"/>
      <c r="SLE4" s="531"/>
      <c r="SLF4" s="531"/>
      <c r="SLG4" s="531"/>
      <c r="SLH4" s="531"/>
      <c r="SLI4" s="531"/>
      <c r="SLJ4" s="531"/>
      <c r="SLK4" s="531"/>
      <c r="SLL4" s="531"/>
      <c r="SLM4" s="531"/>
      <c r="SLN4" s="531"/>
      <c r="SLO4" s="531"/>
      <c r="SLP4" s="531"/>
      <c r="SLQ4" s="531"/>
      <c r="SLR4" s="531"/>
      <c r="SLS4" s="531"/>
      <c r="SLT4" s="531"/>
      <c r="SLU4" s="531"/>
      <c r="SLV4" s="531"/>
      <c r="SLW4" s="531"/>
      <c r="SLX4" s="531"/>
      <c r="SLY4" s="531"/>
      <c r="SLZ4" s="531"/>
      <c r="SMA4" s="531"/>
      <c r="SMB4" s="531"/>
      <c r="SMC4" s="531"/>
      <c r="SMD4" s="531"/>
      <c r="SME4" s="531"/>
      <c r="SMF4" s="531"/>
      <c r="SMG4" s="531"/>
      <c r="SMH4" s="531"/>
      <c r="SMI4" s="531"/>
      <c r="SMJ4" s="531"/>
      <c r="SMK4" s="531"/>
      <c r="SML4" s="531"/>
      <c r="SMM4" s="531"/>
      <c r="SMN4" s="531"/>
      <c r="SMO4" s="531"/>
      <c r="SMP4" s="531"/>
      <c r="SMQ4" s="531"/>
      <c r="SMR4" s="531"/>
      <c r="SMS4" s="531"/>
      <c r="SMT4" s="531"/>
      <c r="SMU4" s="531"/>
      <c r="SMV4" s="531"/>
      <c r="SMW4" s="531"/>
      <c r="SMX4" s="531"/>
      <c r="SMY4" s="531"/>
      <c r="SMZ4" s="531"/>
      <c r="SNA4" s="531"/>
      <c r="SNB4" s="531"/>
      <c r="SNC4" s="531"/>
      <c r="SND4" s="531"/>
      <c r="SNE4" s="531"/>
      <c r="SNF4" s="531"/>
      <c r="SNG4" s="531"/>
      <c r="SNH4" s="531"/>
      <c r="SNI4" s="531"/>
      <c r="SNJ4" s="531"/>
      <c r="SNK4" s="531"/>
      <c r="SNL4" s="531"/>
      <c r="SNM4" s="531"/>
      <c r="SNN4" s="531"/>
      <c r="SNO4" s="531"/>
      <c r="SNP4" s="531"/>
      <c r="SNQ4" s="531"/>
      <c r="SNR4" s="531"/>
      <c r="SNS4" s="531"/>
      <c r="SNT4" s="531"/>
      <c r="SNU4" s="531"/>
      <c r="SNV4" s="531"/>
      <c r="SNW4" s="531"/>
      <c r="SNX4" s="531"/>
      <c r="SNY4" s="531"/>
      <c r="SNZ4" s="531"/>
      <c r="SOA4" s="531"/>
      <c r="SOB4" s="531"/>
      <c r="SOC4" s="531"/>
      <c r="SOD4" s="531"/>
      <c r="SOE4" s="531"/>
      <c r="SOF4" s="531"/>
      <c r="SOG4" s="531"/>
      <c r="SOH4" s="531"/>
      <c r="SOI4" s="531"/>
      <c r="SOJ4" s="531"/>
      <c r="SOK4" s="531"/>
      <c r="SOL4" s="531"/>
      <c r="SOM4" s="531"/>
      <c r="SON4" s="531"/>
      <c r="SOO4" s="531"/>
      <c r="SOP4" s="531"/>
      <c r="SOQ4" s="531"/>
      <c r="SOR4" s="531"/>
      <c r="SOS4" s="531"/>
      <c r="SOT4" s="531"/>
      <c r="SOU4" s="531"/>
      <c r="SOV4" s="531"/>
      <c r="SOW4" s="531"/>
      <c r="SOX4" s="531"/>
      <c r="SOY4" s="531"/>
      <c r="SOZ4" s="531"/>
      <c r="SPA4" s="531"/>
      <c r="SPB4" s="531"/>
      <c r="SPC4" s="531"/>
      <c r="SPD4" s="531"/>
      <c r="SPE4" s="531"/>
      <c r="SPF4" s="531"/>
      <c r="SPG4" s="531"/>
      <c r="SPH4" s="531"/>
      <c r="SPI4" s="531"/>
      <c r="SPJ4" s="531"/>
      <c r="SPK4" s="531"/>
      <c r="SPL4" s="531"/>
      <c r="SPM4" s="531"/>
      <c r="SPN4" s="531"/>
      <c r="SPO4" s="531"/>
      <c r="SPP4" s="531"/>
      <c r="SPQ4" s="531"/>
      <c r="SPR4" s="531"/>
      <c r="SPS4" s="531"/>
      <c r="SPT4" s="531"/>
      <c r="SPU4" s="531"/>
      <c r="SPV4" s="531"/>
      <c r="SPW4" s="531"/>
      <c r="SPX4" s="531"/>
      <c r="SPY4" s="531"/>
      <c r="SPZ4" s="531"/>
      <c r="SQA4" s="531"/>
      <c r="SQB4" s="531"/>
      <c r="SQC4" s="531"/>
      <c r="SQD4" s="531"/>
      <c r="SQE4" s="531"/>
      <c r="SQF4" s="531"/>
      <c r="SQG4" s="531"/>
      <c r="SQH4" s="531"/>
      <c r="SQI4" s="531"/>
      <c r="SQJ4" s="531"/>
      <c r="SQK4" s="531"/>
      <c r="SQL4" s="531"/>
      <c r="SQM4" s="531"/>
      <c r="SQN4" s="531"/>
      <c r="SQO4" s="531"/>
      <c r="SQP4" s="531"/>
      <c r="SQQ4" s="531"/>
      <c r="SQR4" s="531"/>
      <c r="SQS4" s="531"/>
      <c r="SQT4" s="531"/>
      <c r="SQU4" s="531"/>
      <c r="SQV4" s="531"/>
      <c r="SQW4" s="531"/>
      <c r="SQX4" s="531"/>
      <c r="SQY4" s="531"/>
      <c r="SQZ4" s="531"/>
      <c r="SRA4" s="531"/>
      <c r="SRB4" s="531"/>
      <c r="SRC4" s="531"/>
      <c r="SRD4" s="531"/>
      <c r="SRE4" s="531"/>
      <c r="SRF4" s="531"/>
      <c r="SRG4" s="531"/>
      <c r="SRH4" s="531"/>
      <c r="SRI4" s="531"/>
      <c r="SRJ4" s="531"/>
      <c r="SRK4" s="531"/>
      <c r="SRL4" s="531"/>
      <c r="SRM4" s="531"/>
      <c r="SRN4" s="531"/>
      <c r="SRO4" s="531"/>
      <c r="SRP4" s="531"/>
      <c r="SRQ4" s="531"/>
      <c r="SRR4" s="531"/>
      <c r="SRS4" s="531"/>
      <c r="SRT4" s="531"/>
      <c r="SRU4" s="531"/>
      <c r="SRV4" s="531"/>
      <c r="SRW4" s="531"/>
      <c r="SRX4" s="531"/>
      <c r="SRY4" s="531"/>
      <c r="SRZ4" s="531"/>
      <c r="SSA4" s="531"/>
      <c r="SSB4" s="531"/>
      <c r="SSC4" s="531"/>
      <c r="SSD4" s="531"/>
      <c r="SSE4" s="531"/>
      <c r="SSF4" s="531"/>
      <c r="SSG4" s="531"/>
      <c r="SSH4" s="531"/>
      <c r="SSI4" s="531"/>
      <c r="SSJ4" s="531"/>
      <c r="SSK4" s="531"/>
      <c r="SSL4" s="531"/>
      <c r="SSM4" s="531"/>
      <c r="SSN4" s="531"/>
      <c r="SSO4" s="531"/>
      <c r="SSP4" s="531"/>
      <c r="SSQ4" s="531"/>
      <c r="SSR4" s="531"/>
      <c r="SSS4" s="531"/>
      <c r="SST4" s="531"/>
      <c r="SSU4" s="531"/>
      <c r="SSV4" s="531"/>
      <c r="SSW4" s="531"/>
      <c r="SSX4" s="531"/>
      <c r="SSY4" s="531"/>
      <c r="SSZ4" s="531"/>
      <c r="STA4" s="531"/>
      <c r="STB4" s="531"/>
      <c r="STC4" s="531"/>
      <c r="STD4" s="531"/>
      <c r="STE4" s="531"/>
      <c r="STF4" s="531"/>
      <c r="STG4" s="531"/>
      <c r="STH4" s="531"/>
      <c r="STI4" s="531"/>
      <c r="STJ4" s="531"/>
      <c r="STK4" s="531"/>
      <c r="STL4" s="531"/>
      <c r="STM4" s="531"/>
      <c r="STN4" s="531"/>
      <c r="STO4" s="531"/>
      <c r="STP4" s="531"/>
      <c r="STQ4" s="531"/>
      <c r="STR4" s="531"/>
      <c r="STS4" s="531"/>
      <c r="STT4" s="531"/>
      <c r="STU4" s="531"/>
      <c r="STV4" s="531"/>
      <c r="STW4" s="531"/>
      <c r="STX4" s="531"/>
      <c r="STY4" s="531"/>
      <c r="STZ4" s="531"/>
      <c r="SUA4" s="531"/>
      <c r="SUB4" s="531"/>
      <c r="SUC4" s="531"/>
      <c r="SUD4" s="531"/>
      <c r="SUE4" s="531"/>
      <c r="SUF4" s="531"/>
      <c r="SUG4" s="531"/>
      <c r="SUH4" s="531"/>
      <c r="SUI4" s="531"/>
      <c r="SUJ4" s="531"/>
      <c r="SUK4" s="531"/>
      <c r="SUL4" s="531"/>
      <c r="SUM4" s="531"/>
      <c r="SUN4" s="531"/>
      <c r="SUO4" s="531"/>
      <c r="SUP4" s="531"/>
      <c r="SUQ4" s="531"/>
      <c r="SUR4" s="531"/>
      <c r="SUS4" s="531"/>
      <c r="SUT4" s="531"/>
      <c r="SUU4" s="531"/>
      <c r="SUV4" s="531"/>
      <c r="SUW4" s="531"/>
      <c r="SUX4" s="531"/>
      <c r="SUY4" s="531"/>
      <c r="SUZ4" s="531"/>
      <c r="SVA4" s="531"/>
      <c r="SVB4" s="531"/>
      <c r="SVC4" s="531"/>
      <c r="SVD4" s="531"/>
      <c r="SVE4" s="531"/>
      <c r="SVF4" s="531"/>
      <c r="SVG4" s="531"/>
      <c r="SVH4" s="531"/>
      <c r="SVI4" s="531"/>
      <c r="SVJ4" s="531"/>
      <c r="SVK4" s="531"/>
      <c r="SVL4" s="531"/>
      <c r="SVM4" s="531"/>
      <c r="SVN4" s="531"/>
      <c r="SVO4" s="531"/>
      <c r="SVP4" s="531"/>
      <c r="SVQ4" s="531"/>
      <c r="SVR4" s="531"/>
      <c r="SVS4" s="531"/>
      <c r="SVT4" s="531"/>
      <c r="SVU4" s="531"/>
      <c r="SVV4" s="531"/>
      <c r="SVW4" s="531"/>
      <c r="SVX4" s="531"/>
      <c r="SVY4" s="531"/>
      <c r="SVZ4" s="531"/>
      <c r="SWA4" s="531"/>
      <c r="SWB4" s="531"/>
      <c r="SWC4" s="531"/>
      <c r="SWD4" s="531"/>
      <c r="SWE4" s="531"/>
      <c r="SWF4" s="531"/>
      <c r="SWG4" s="531"/>
      <c r="SWH4" s="531"/>
      <c r="SWI4" s="531"/>
      <c r="SWJ4" s="531"/>
      <c r="SWK4" s="531"/>
      <c r="SWL4" s="531"/>
      <c r="SWM4" s="531"/>
      <c r="SWN4" s="531"/>
      <c r="SWO4" s="531"/>
      <c r="SWP4" s="531"/>
      <c r="SWQ4" s="531"/>
      <c r="SWR4" s="531"/>
      <c r="SWS4" s="531"/>
      <c r="SWT4" s="531"/>
      <c r="SWU4" s="531"/>
      <c r="SWV4" s="531"/>
      <c r="SWW4" s="531"/>
      <c r="SWX4" s="531"/>
      <c r="SWY4" s="531"/>
      <c r="SWZ4" s="531"/>
      <c r="SXA4" s="531"/>
      <c r="SXB4" s="531"/>
      <c r="SXC4" s="531"/>
      <c r="SXD4" s="531"/>
      <c r="SXE4" s="531"/>
      <c r="SXF4" s="531"/>
      <c r="SXG4" s="531"/>
      <c r="SXH4" s="531"/>
      <c r="SXI4" s="531"/>
      <c r="SXJ4" s="531"/>
      <c r="SXK4" s="531"/>
      <c r="SXL4" s="531"/>
      <c r="SXM4" s="531"/>
      <c r="SXN4" s="531"/>
      <c r="SXO4" s="531"/>
      <c r="SXP4" s="531"/>
      <c r="SXQ4" s="531"/>
      <c r="SXR4" s="531"/>
      <c r="SXS4" s="531"/>
      <c r="SXT4" s="531"/>
      <c r="SXU4" s="531"/>
      <c r="SXV4" s="531"/>
      <c r="SXW4" s="531"/>
      <c r="SXX4" s="531"/>
      <c r="SXY4" s="531"/>
      <c r="SXZ4" s="531"/>
      <c r="SYA4" s="531"/>
      <c r="SYB4" s="531"/>
      <c r="SYC4" s="531"/>
      <c r="SYD4" s="531"/>
      <c r="SYE4" s="531"/>
      <c r="SYF4" s="531"/>
      <c r="SYG4" s="531"/>
      <c r="SYH4" s="531"/>
      <c r="SYI4" s="531"/>
      <c r="SYJ4" s="531"/>
      <c r="SYK4" s="531"/>
      <c r="SYL4" s="531"/>
      <c r="SYM4" s="531"/>
      <c r="SYN4" s="531"/>
      <c r="SYO4" s="531"/>
      <c r="SYP4" s="531"/>
      <c r="SYQ4" s="531"/>
      <c r="SYR4" s="531"/>
      <c r="SYS4" s="531"/>
      <c r="SYT4" s="531"/>
      <c r="SYU4" s="531"/>
      <c r="SYV4" s="531"/>
      <c r="SYW4" s="531"/>
      <c r="SYX4" s="531"/>
      <c r="SYY4" s="531"/>
      <c r="SYZ4" s="531"/>
      <c r="SZA4" s="531"/>
      <c r="SZB4" s="531"/>
      <c r="SZC4" s="531"/>
      <c r="SZD4" s="531"/>
      <c r="SZE4" s="531"/>
      <c r="SZF4" s="531"/>
      <c r="SZG4" s="531"/>
      <c r="SZH4" s="531"/>
      <c r="SZI4" s="531"/>
      <c r="SZJ4" s="531"/>
      <c r="SZK4" s="531"/>
      <c r="SZL4" s="531"/>
      <c r="SZM4" s="531"/>
      <c r="SZN4" s="531"/>
      <c r="SZO4" s="531"/>
      <c r="SZP4" s="531"/>
      <c r="SZQ4" s="531"/>
      <c r="SZR4" s="531"/>
      <c r="SZS4" s="531"/>
      <c r="SZT4" s="531"/>
      <c r="SZU4" s="531"/>
      <c r="SZV4" s="531"/>
      <c r="SZW4" s="531"/>
      <c r="SZX4" s="531"/>
      <c r="SZY4" s="531"/>
      <c r="SZZ4" s="531"/>
      <c r="TAA4" s="531"/>
      <c r="TAB4" s="531"/>
      <c r="TAC4" s="531"/>
      <c r="TAD4" s="531"/>
      <c r="TAE4" s="531"/>
      <c r="TAF4" s="531"/>
      <c r="TAG4" s="531"/>
      <c r="TAH4" s="531"/>
      <c r="TAI4" s="531"/>
      <c r="TAJ4" s="531"/>
      <c r="TAK4" s="531"/>
      <c r="TAL4" s="531"/>
      <c r="TAM4" s="531"/>
      <c r="TAN4" s="531"/>
      <c r="TAO4" s="531"/>
      <c r="TAP4" s="531"/>
      <c r="TAQ4" s="531"/>
      <c r="TAR4" s="531"/>
      <c r="TAS4" s="531"/>
      <c r="TAT4" s="531"/>
      <c r="TAU4" s="531"/>
      <c r="TAV4" s="531"/>
      <c r="TAW4" s="531"/>
      <c r="TAX4" s="531"/>
      <c r="TAY4" s="531"/>
      <c r="TAZ4" s="531"/>
      <c r="TBA4" s="531"/>
      <c r="TBB4" s="531"/>
      <c r="TBC4" s="531"/>
      <c r="TBD4" s="531"/>
      <c r="TBE4" s="531"/>
      <c r="TBF4" s="531"/>
      <c r="TBG4" s="531"/>
      <c r="TBH4" s="531"/>
      <c r="TBI4" s="531"/>
      <c r="TBJ4" s="531"/>
      <c r="TBK4" s="531"/>
      <c r="TBL4" s="531"/>
      <c r="TBM4" s="531"/>
      <c r="TBN4" s="531"/>
      <c r="TBO4" s="531"/>
      <c r="TBP4" s="531"/>
      <c r="TBQ4" s="531"/>
      <c r="TBR4" s="531"/>
      <c r="TBS4" s="531"/>
      <c r="TBT4" s="531"/>
      <c r="TBU4" s="531"/>
      <c r="TBV4" s="531"/>
      <c r="TBW4" s="531"/>
      <c r="TBX4" s="531"/>
      <c r="TBY4" s="531"/>
      <c r="TBZ4" s="531"/>
      <c r="TCA4" s="531"/>
      <c r="TCB4" s="531"/>
      <c r="TCC4" s="531"/>
      <c r="TCD4" s="531"/>
      <c r="TCE4" s="531"/>
      <c r="TCF4" s="531"/>
      <c r="TCG4" s="531"/>
      <c r="TCH4" s="531"/>
      <c r="TCI4" s="531"/>
      <c r="TCJ4" s="531"/>
      <c r="TCK4" s="531"/>
      <c r="TCL4" s="531"/>
      <c r="TCM4" s="531"/>
      <c r="TCN4" s="531"/>
      <c r="TCO4" s="531"/>
      <c r="TCP4" s="531"/>
      <c r="TCQ4" s="531"/>
      <c r="TCR4" s="531"/>
      <c r="TCS4" s="531"/>
      <c r="TCT4" s="531"/>
      <c r="TCU4" s="531"/>
      <c r="TCV4" s="531"/>
      <c r="TCW4" s="531"/>
      <c r="TCX4" s="531"/>
      <c r="TCY4" s="531"/>
      <c r="TCZ4" s="531"/>
      <c r="TDA4" s="531"/>
      <c r="TDB4" s="531"/>
      <c r="TDC4" s="531"/>
      <c r="TDD4" s="531"/>
      <c r="TDE4" s="531"/>
      <c r="TDF4" s="531"/>
      <c r="TDG4" s="531"/>
      <c r="TDH4" s="531"/>
      <c r="TDI4" s="531"/>
      <c r="TDJ4" s="531"/>
      <c r="TDK4" s="531"/>
      <c r="TDL4" s="531"/>
      <c r="TDM4" s="531"/>
      <c r="TDN4" s="531"/>
      <c r="TDO4" s="531"/>
      <c r="TDP4" s="531"/>
      <c r="TDQ4" s="531"/>
      <c r="TDR4" s="531"/>
      <c r="TDS4" s="531"/>
      <c r="TDT4" s="531"/>
      <c r="TDU4" s="531"/>
      <c r="TDV4" s="531"/>
      <c r="TDW4" s="531"/>
      <c r="TDX4" s="531"/>
      <c r="TDY4" s="531"/>
      <c r="TDZ4" s="531"/>
      <c r="TEA4" s="531"/>
      <c r="TEB4" s="531"/>
      <c r="TEC4" s="531"/>
      <c r="TED4" s="531"/>
      <c r="TEE4" s="531"/>
      <c r="TEF4" s="531"/>
      <c r="TEG4" s="531"/>
      <c r="TEH4" s="531"/>
      <c r="TEI4" s="531"/>
      <c r="TEJ4" s="531"/>
      <c r="TEK4" s="531"/>
      <c r="TEL4" s="531"/>
      <c r="TEM4" s="531"/>
      <c r="TEN4" s="531"/>
      <c r="TEO4" s="531"/>
      <c r="TEP4" s="531"/>
      <c r="TEQ4" s="531"/>
      <c r="TER4" s="531"/>
      <c r="TES4" s="531"/>
      <c r="TET4" s="531"/>
      <c r="TEU4" s="531"/>
      <c r="TEV4" s="531"/>
      <c r="TEW4" s="531"/>
      <c r="TEX4" s="531"/>
      <c r="TEY4" s="531"/>
      <c r="TEZ4" s="531"/>
      <c r="TFA4" s="531"/>
      <c r="TFB4" s="531"/>
      <c r="TFC4" s="531"/>
      <c r="TFD4" s="531"/>
      <c r="TFE4" s="531"/>
      <c r="TFF4" s="531"/>
      <c r="TFG4" s="531"/>
      <c r="TFH4" s="531"/>
      <c r="TFI4" s="531"/>
      <c r="TFJ4" s="531"/>
      <c r="TFK4" s="531"/>
      <c r="TFL4" s="531"/>
      <c r="TFM4" s="531"/>
      <c r="TFN4" s="531"/>
      <c r="TFO4" s="531"/>
      <c r="TFP4" s="531"/>
      <c r="TFQ4" s="531"/>
      <c r="TFR4" s="531"/>
      <c r="TFS4" s="531"/>
      <c r="TFT4" s="531"/>
      <c r="TFU4" s="531"/>
      <c r="TFV4" s="531"/>
      <c r="TFW4" s="531"/>
      <c r="TFX4" s="531"/>
      <c r="TFY4" s="531"/>
      <c r="TFZ4" s="531"/>
      <c r="TGA4" s="531"/>
      <c r="TGB4" s="531"/>
      <c r="TGC4" s="531"/>
      <c r="TGD4" s="531"/>
      <c r="TGE4" s="531"/>
      <c r="TGF4" s="531"/>
      <c r="TGG4" s="531"/>
      <c r="TGH4" s="531"/>
      <c r="TGI4" s="531"/>
      <c r="TGJ4" s="531"/>
      <c r="TGK4" s="531"/>
      <c r="TGL4" s="531"/>
      <c r="TGM4" s="531"/>
      <c r="TGN4" s="531"/>
      <c r="TGO4" s="531"/>
      <c r="TGP4" s="531"/>
      <c r="TGQ4" s="531"/>
      <c r="TGR4" s="531"/>
      <c r="TGS4" s="531"/>
      <c r="TGT4" s="531"/>
      <c r="TGU4" s="531"/>
      <c r="TGV4" s="531"/>
      <c r="TGW4" s="531"/>
      <c r="TGX4" s="531"/>
      <c r="TGY4" s="531"/>
      <c r="TGZ4" s="531"/>
      <c r="THA4" s="531"/>
      <c r="THB4" s="531"/>
      <c r="THC4" s="531"/>
      <c r="THD4" s="531"/>
      <c r="THE4" s="531"/>
      <c r="THF4" s="531"/>
      <c r="THG4" s="531"/>
      <c r="THH4" s="531"/>
      <c r="THI4" s="531"/>
      <c r="THJ4" s="531"/>
      <c r="THK4" s="531"/>
      <c r="THL4" s="531"/>
      <c r="THM4" s="531"/>
      <c r="THN4" s="531"/>
      <c r="THO4" s="531"/>
      <c r="THP4" s="531"/>
      <c r="THQ4" s="531"/>
      <c r="THR4" s="531"/>
      <c r="THS4" s="531"/>
      <c r="THT4" s="531"/>
      <c r="THU4" s="531"/>
      <c r="THV4" s="531"/>
      <c r="THW4" s="531"/>
      <c r="THX4" s="531"/>
      <c r="THY4" s="531"/>
      <c r="THZ4" s="531"/>
      <c r="TIA4" s="531"/>
      <c r="TIB4" s="531"/>
      <c r="TIC4" s="531"/>
      <c r="TID4" s="531"/>
      <c r="TIE4" s="531"/>
      <c r="TIF4" s="531"/>
      <c r="TIG4" s="531"/>
      <c r="TIH4" s="531"/>
      <c r="TII4" s="531"/>
      <c r="TIJ4" s="531"/>
      <c r="TIK4" s="531"/>
      <c r="TIL4" s="531"/>
      <c r="TIM4" s="531"/>
      <c r="TIN4" s="531"/>
      <c r="TIO4" s="531"/>
      <c r="TIP4" s="531"/>
      <c r="TIQ4" s="531"/>
      <c r="TIR4" s="531"/>
      <c r="TIS4" s="531"/>
      <c r="TIT4" s="531"/>
      <c r="TIU4" s="531"/>
      <c r="TIV4" s="531"/>
      <c r="TIW4" s="531"/>
      <c r="TIX4" s="531"/>
      <c r="TIY4" s="531"/>
      <c r="TIZ4" s="531"/>
      <c r="TJA4" s="531"/>
      <c r="TJB4" s="531"/>
      <c r="TJC4" s="531"/>
      <c r="TJD4" s="531"/>
      <c r="TJE4" s="531"/>
      <c r="TJF4" s="531"/>
      <c r="TJG4" s="531"/>
      <c r="TJH4" s="531"/>
      <c r="TJI4" s="531"/>
      <c r="TJJ4" s="531"/>
      <c r="TJK4" s="531"/>
      <c r="TJL4" s="531"/>
      <c r="TJM4" s="531"/>
      <c r="TJN4" s="531"/>
      <c r="TJO4" s="531"/>
      <c r="TJP4" s="531"/>
      <c r="TJQ4" s="531"/>
      <c r="TJR4" s="531"/>
      <c r="TJS4" s="531"/>
      <c r="TJT4" s="531"/>
      <c r="TJU4" s="531"/>
      <c r="TJV4" s="531"/>
      <c r="TJW4" s="531"/>
      <c r="TJX4" s="531"/>
      <c r="TJY4" s="531"/>
      <c r="TJZ4" s="531"/>
      <c r="TKA4" s="531"/>
      <c r="TKB4" s="531"/>
      <c r="TKC4" s="531"/>
      <c r="TKD4" s="531"/>
      <c r="TKE4" s="531"/>
      <c r="TKF4" s="531"/>
      <c r="TKG4" s="531"/>
      <c r="TKH4" s="531"/>
      <c r="TKI4" s="531"/>
      <c r="TKJ4" s="531"/>
      <c r="TKK4" s="531"/>
      <c r="TKL4" s="531"/>
      <c r="TKM4" s="531"/>
      <c r="TKN4" s="531"/>
      <c r="TKO4" s="531"/>
      <c r="TKP4" s="531"/>
      <c r="TKQ4" s="531"/>
      <c r="TKR4" s="531"/>
      <c r="TKS4" s="531"/>
      <c r="TKT4" s="531"/>
      <c r="TKU4" s="531"/>
      <c r="TKV4" s="531"/>
      <c r="TKW4" s="531"/>
      <c r="TKX4" s="531"/>
      <c r="TKY4" s="531"/>
      <c r="TKZ4" s="531"/>
      <c r="TLA4" s="531"/>
      <c r="TLB4" s="531"/>
      <c r="TLC4" s="531"/>
      <c r="TLD4" s="531"/>
      <c r="TLE4" s="531"/>
      <c r="TLF4" s="531"/>
      <c r="TLG4" s="531"/>
      <c r="TLH4" s="531"/>
      <c r="TLI4" s="531"/>
      <c r="TLJ4" s="531"/>
      <c r="TLK4" s="531"/>
      <c r="TLL4" s="531"/>
      <c r="TLM4" s="531"/>
      <c r="TLN4" s="531"/>
      <c r="TLO4" s="531"/>
      <c r="TLP4" s="531"/>
      <c r="TLQ4" s="531"/>
      <c r="TLR4" s="531"/>
      <c r="TLS4" s="531"/>
      <c r="TLT4" s="531"/>
      <c r="TLU4" s="531"/>
      <c r="TLV4" s="531"/>
      <c r="TLW4" s="531"/>
      <c r="TLX4" s="531"/>
      <c r="TLY4" s="531"/>
      <c r="TLZ4" s="531"/>
      <c r="TMA4" s="531"/>
      <c r="TMB4" s="531"/>
      <c r="TMC4" s="531"/>
      <c r="TMD4" s="531"/>
      <c r="TME4" s="531"/>
      <c r="TMF4" s="531"/>
      <c r="TMG4" s="531"/>
      <c r="TMH4" s="531"/>
      <c r="TMI4" s="531"/>
      <c r="TMJ4" s="531"/>
      <c r="TMK4" s="531"/>
      <c r="TML4" s="531"/>
      <c r="TMM4" s="531"/>
      <c r="TMN4" s="531"/>
      <c r="TMO4" s="531"/>
      <c r="TMP4" s="531"/>
      <c r="TMQ4" s="531"/>
      <c r="TMR4" s="531"/>
      <c r="TMS4" s="531"/>
      <c r="TMT4" s="531"/>
      <c r="TMU4" s="531"/>
      <c r="TMV4" s="531"/>
      <c r="TMW4" s="531"/>
      <c r="TMX4" s="531"/>
      <c r="TMY4" s="531"/>
      <c r="TMZ4" s="531"/>
      <c r="TNA4" s="531"/>
      <c r="TNB4" s="531"/>
      <c r="TNC4" s="531"/>
      <c r="TND4" s="531"/>
      <c r="TNE4" s="531"/>
      <c r="TNF4" s="531"/>
      <c r="TNG4" s="531"/>
      <c r="TNH4" s="531"/>
      <c r="TNI4" s="531"/>
      <c r="TNJ4" s="531"/>
      <c r="TNK4" s="531"/>
      <c r="TNL4" s="531"/>
      <c r="TNM4" s="531"/>
      <c r="TNN4" s="531"/>
      <c r="TNO4" s="531"/>
      <c r="TNP4" s="531"/>
      <c r="TNQ4" s="531"/>
      <c r="TNR4" s="531"/>
      <c r="TNS4" s="531"/>
      <c r="TNT4" s="531"/>
      <c r="TNU4" s="531"/>
      <c r="TNV4" s="531"/>
      <c r="TNW4" s="531"/>
      <c r="TNX4" s="531"/>
      <c r="TNY4" s="531"/>
      <c r="TNZ4" s="531"/>
      <c r="TOA4" s="531"/>
      <c r="TOB4" s="531"/>
      <c r="TOC4" s="531"/>
      <c r="TOD4" s="531"/>
      <c r="TOE4" s="531"/>
      <c r="TOF4" s="531"/>
      <c r="TOG4" s="531"/>
      <c r="TOH4" s="531"/>
      <c r="TOI4" s="531"/>
      <c r="TOJ4" s="531"/>
      <c r="TOK4" s="531"/>
      <c r="TOL4" s="531"/>
      <c r="TOM4" s="531"/>
      <c r="TON4" s="531"/>
      <c r="TOO4" s="531"/>
      <c r="TOP4" s="531"/>
      <c r="TOQ4" s="531"/>
      <c r="TOR4" s="531"/>
      <c r="TOS4" s="531"/>
      <c r="TOT4" s="531"/>
      <c r="TOU4" s="531"/>
      <c r="TOV4" s="531"/>
      <c r="TOW4" s="531"/>
      <c r="TOX4" s="531"/>
      <c r="TOY4" s="531"/>
      <c r="TOZ4" s="531"/>
      <c r="TPA4" s="531"/>
      <c r="TPB4" s="531"/>
      <c r="TPC4" s="531"/>
      <c r="TPD4" s="531"/>
      <c r="TPE4" s="531"/>
      <c r="TPF4" s="531"/>
      <c r="TPG4" s="531"/>
      <c r="TPH4" s="531"/>
      <c r="TPI4" s="531"/>
      <c r="TPJ4" s="531"/>
      <c r="TPK4" s="531"/>
      <c r="TPL4" s="531"/>
      <c r="TPM4" s="531"/>
      <c r="TPN4" s="531"/>
      <c r="TPO4" s="531"/>
      <c r="TPP4" s="531"/>
      <c r="TPQ4" s="531"/>
      <c r="TPR4" s="531"/>
      <c r="TPS4" s="531"/>
      <c r="TPT4" s="531"/>
      <c r="TPU4" s="531"/>
      <c r="TPV4" s="531"/>
      <c r="TPW4" s="531"/>
      <c r="TPX4" s="531"/>
      <c r="TPY4" s="531"/>
      <c r="TPZ4" s="531"/>
      <c r="TQA4" s="531"/>
      <c r="TQB4" s="531"/>
      <c r="TQC4" s="531"/>
      <c r="TQD4" s="531"/>
      <c r="TQE4" s="531"/>
      <c r="TQF4" s="531"/>
      <c r="TQG4" s="531"/>
      <c r="TQH4" s="531"/>
      <c r="TQI4" s="531"/>
      <c r="TQJ4" s="531"/>
      <c r="TQK4" s="531"/>
      <c r="TQL4" s="531"/>
      <c r="TQM4" s="531"/>
      <c r="TQN4" s="531"/>
      <c r="TQO4" s="531"/>
      <c r="TQP4" s="531"/>
      <c r="TQQ4" s="531"/>
      <c r="TQR4" s="531"/>
      <c r="TQS4" s="531"/>
      <c r="TQT4" s="531"/>
      <c r="TQU4" s="531"/>
      <c r="TQV4" s="531"/>
      <c r="TQW4" s="531"/>
      <c r="TQX4" s="531"/>
      <c r="TQY4" s="531"/>
      <c r="TQZ4" s="531"/>
      <c r="TRA4" s="531"/>
      <c r="TRB4" s="531"/>
      <c r="TRC4" s="531"/>
      <c r="TRD4" s="531"/>
      <c r="TRE4" s="531"/>
      <c r="TRF4" s="531"/>
      <c r="TRG4" s="531"/>
      <c r="TRH4" s="531"/>
      <c r="TRI4" s="531"/>
      <c r="TRJ4" s="531"/>
      <c r="TRK4" s="531"/>
      <c r="TRL4" s="531"/>
      <c r="TRM4" s="531"/>
      <c r="TRN4" s="531"/>
      <c r="TRO4" s="531"/>
      <c r="TRP4" s="531"/>
      <c r="TRQ4" s="531"/>
      <c r="TRR4" s="531"/>
      <c r="TRS4" s="531"/>
      <c r="TRT4" s="531"/>
      <c r="TRU4" s="531"/>
      <c r="TRV4" s="531"/>
      <c r="TRW4" s="531"/>
      <c r="TRX4" s="531"/>
      <c r="TRY4" s="531"/>
      <c r="TRZ4" s="531"/>
      <c r="TSA4" s="531"/>
      <c r="TSB4" s="531"/>
      <c r="TSC4" s="531"/>
      <c r="TSD4" s="531"/>
      <c r="TSE4" s="531"/>
      <c r="TSF4" s="531"/>
      <c r="TSG4" s="531"/>
      <c r="TSH4" s="531"/>
      <c r="TSI4" s="531"/>
      <c r="TSJ4" s="531"/>
      <c r="TSK4" s="531"/>
      <c r="TSL4" s="531"/>
      <c r="TSM4" s="531"/>
      <c r="TSN4" s="531"/>
      <c r="TSO4" s="531"/>
      <c r="TSP4" s="531"/>
      <c r="TSQ4" s="531"/>
      <c r="TSR4" s="531"/>
      <c r="TSS4" s="531"/>
      <c r="TST4" s="531"/>
      <c r="TSU4" s="531"/>
      <c r="TSV4" s="531"/>
      <c r="TSW4" s="531"/>
      <c r="TSX4" s="531"/>
      <c r="TSY4" s="531"/>
      <c r="TSZ4" s="531"/>
      <c r="TTA4" s="531"/>
      <c r="TTB4" s="531"/>
      <c r="TTC4" s="531"/>
      <c r="TTD4" s="531"/>
      <c r="TTE4" s="531"/>
      <c r="TTF4" s="531"/>
      <c r="TTG4" s="531"/>
      <c r="TTH4" s="531"/>
      <c r="TTI4" s="531"/>
      <c r="TTJ4" s="531"/>
      <c r="TTK4" s="531"/>
      <c r="TTL4" s="531"/>
      <c r="TTM4" s="531"/>
      <c r="TTN4" s="531"/>
      <c r="TTO4" s="531"/>
      <c r="TTP4" s="531"/>
      <c r="TTQ4" s="531"/>
      <c r="TTR4" s="531"/>
      <c r="TTS4" s="531"/>
      <c r="TTT4" s="531"/>
      <c r="TTU4" s="531"/>
      <c r="TTV4" s="531"/>
      <c r="TTW4" s="531"/>
      <c r="TTX4" s="531"/>
      <c r="TTY4" s="531"/>
      <c r="TTZ4" s="531"/>
      <c r="TUA4" s="531"/>
      <c r="TUB4" s="531"/>
      <c r="TUC4" s="531"/>
      <c r="TUD4" s="531"/>
      <c r="TUE4" s="531"/>
      <c r="TUF4" s="531"/>
      <c r="TUG4" s="531"/>
      <c r="TUH4" s="531"/>
      <c r="TUI4" s="531"/>
      <c r="TUJ4" s="531"/>
      <c r="TUK4" s="531"/>
      <c r="TUL4" s="531"/>
      <c r="TUM4" s="531"/>
      <c r="TUN4" s="531"/>
      <c r="TUO4" s="531"/>
      <c r="TUP4" s="531"/>
      <c r="TUQ4" s="531"/>
      <c r="TUR4" s="531"/>
      <c r="TUS4" s="531"/>
      <c r="TUT4" s="531"/>
      <c r="TUU4" s="531"/>
      <c r="TUV4" s="531"/>
      <c r="TUW4" s="531"/>
      <c r="TUX4" s="531"/>
      <c r="TUY4" s="531"/>
      <c r="TUZ4" s="531"/>
      <c r="TVA4" s="531"/>
      <c r="TVB4" s="531"/>
      <c r="TVC4" s="531"/>
      <c r="TVD4" s="531"/>
      <c r="TVE4" s="531"/>
      <c r="TVF4" s="531"/>
      <c r="TVG4" s="531"/>
      <c r="TVH4" s="531"/>
      <c r="TVI4" s="531"/>
      <c r="TVJ4" s="531"/>
      <c r="TVK4" s="531"/>
      <c r="TVL4" s="531"/>
      <c r="TVM4" s="531"/>
      <c r="TVN4" s="531"/>
      <c r="TVO4" s="531"/>
      <c r="TVP4" s="531"/>
      <c r="TVQ4" s="531"/>
      <c r="TVR4" s="531"/>
      <c r="TVS4" s="531"/>
      <c r="TVT4" s="531"/>
      <c r="TVU4" s="531"/>
      <c r="TVV4" s="531"/>
      <c r="TVW4" s="531"/>
      <c r="TVX4" s="531"/>
      <c r="TVY4" s="531"/>
      <c r="TVZ4" s="531"/>
      <c r="TWA4" s="531"/>
      <c r="TWB4" s="531"/>
      <c r="TWC4" s="531"/>
      <c r="TWD4" s="531"/>
      <c r="TWE4" s="531"/>
      <c r="TWF4" s="531"/>
      <c r="TWG4" s="531"/>
      <c r="TWH4" s="531"/>
      <c r="TWI4" s="531"/>
      <c r="TWJ4" s="531"/>
      <c r="TWK4" s="531"/>
      <c r="TWL4" s="531"/>
      <c r="TWM4" s="531"/>
      <c r="TWN4" s="531"/>
      <c r="TWO4" s="531"/>
      <c r="TWP4" s="531"/>
      <c r="TWQ4" s="531"/>
      <c r="TWR4" s="531"/>
      <c r="TWS4" s="531"/>
      <c r="TWT4" s="531"/>
      <c r="TWU4" s="531"/>
      <c r="TWV4" s="531"/>
      <c r="TWW4" s="531"/>
      <c r="TWX4" s="531"/>
      <c r="TWY4" s="531"/>
      <c r="TWZ4" s="531"/>
      <c r="TXA4" s="531"/>
      <c r="TXB4" s="531"/>
      <c r="TXC4" s="531"/>
      <c r="TXD4" s="531"/>
      <c r="TXE4" s="531"/>
      <c r="TXF4" s="531"/>
      <c r="TXG4" s="531"/>
      <c r="TXH4" s="531"/>
      <c r="TXI4" s="531"/>
      <c r="TXJ4" s="531"/>
      <c r="TXK4" s="531"/>
      <c r="TXL4" s="531"/>
      <c r="TXM4" s="531"/>
      <c r="TXN4" s="531"/>
      <c r="TXO4" s="531"/>
      <c r="TXP4" s="531"/>
      <c r="TXQ4" s="531"/>
      <c r="TXR4" s="531"/>
      <c r="TXS4" s="531"/>
      <c r="TXT4" s="531"/>
      <c r="TXU4" s="531"/>
      <c r="TXV4" s="531"/>
      <c r="TXW4" s="531"/>
      <c r="TXX4" s="531"/>
      <c r="TXY4" s="531"/>
      <c r="TXZ4" s="531"/>
      <c r="TYA4" s="531"/>
      <c r="TYB4" s="531"/>
      <c r="TYC4" s="531"/>
      <c r="TYD4" s="531"/>
      <c r="TYE4" s="531"/>
      <c r="TYF4" s="531"/>
      <c r="TYG4" s="531"/>
      <c r="TYH4" s="531"/>
      <c r="TYI4" s="531"/>
      <c r="TYJ4" s="531"/>
      <c r="TYK4" s="531"/>
      <c r="TYL4" s="531"/>
      <c r="TYM4" s="531"/>
      <c r="TYN4" s="531"/>
      <c r="TYO4" s="531"/>
      <c r="TYP4" s="531"/>
      <c r="TYQ4" s="531"/>
      <c r="TYR4" s="531"/>
      <c r="TYS4" s="531"/>
      <c r="TYT4" s="531"/>
      <c r="TYU4" s="531"/>
      <c r="TYV4" s="531"/>
      <c r="TYW4" s="531"/>
      <c r="TYX4" s="531"/>
      <c r="TYY4" s="531"/>
      <c r="TYZ4" s="531"/>
      <c r="TZA4" s="531"/>
      <c r="TZB4" s="531"/>
      <c r="TZC4" s="531"/>
      <c r="TZD4" s="531"/>
      <c r="TZE4" s="531"/>
      <c r="TZF4" s="531"/>
      <c r="TZG4" s="531"/>
      <c r="TZH4" s="531"/>
      <c r="TZI4" s="531"/>
      <c r="TZJ4" s="531"/>
      <c r="TZK4" s="531"/>
      <c r="TZL4" s="531"/>
      <c r="TZM4" s="531"/>
      <c r="TZN4" s="531"/>
      <c r="TZO4" s="531"/>
      <c r="TZP4" s="531"/>
      <c r="TZQ4" s="531"/>
      <c r="TZR4" s="531"/>
      <c r="TZS4" s="531"/>
      <c r="TZT4" s="531"/>
      <c r="TZU4" s="531"/>
      <c r="TZV4" s="531"/>
      <c r="TZW4" s="531"/>
      <c r="TZX4" s="531"/>
      <c r="TZY4" s="531"/>
      <c r="TZZ4" s="531"/>
      <c r="UAA4" s="531"/>
      <c r="UAB4" s="531"/>
      <c r="UAC4" s="531"/>
      <c r="UAD4" s="531"/>
      <c r="UAE4" s="531"/>
      <c r="UAF4" s="531"/>
      <c r="UAG4" s="531"/>
      <c r="UAH4" s="531"/>
      <c r="UAI4" s="531"/>
      <c r="UAJ4" s="531"/>
      <c r="UAK4" s="531"/>
      <c r="UAL4" s="531"/>
      <c r="UAM4" s="531"/>
      <c r="UAN4" s="531"/>
      <c r="UAO4" s="531"/>
      <c r="UAP4" s="531"/>
      <c r="UAQ4" s="531"/>
      <c r="UAR4" s="531"/>
      <c r="UAS4" s="531"/>
      <c r="UAT4" s="531"/>
      <c r="UAU4" s="531"/>
      <c r="UAV4" s="531"/>
      <c r="UAW4" s="531"/>
      <c r="UAX4" s="531"/>
      <c r="UAY4" s="531"/>
      <c r="UAZ4" s="531"/>
      <c r="UBA4" s="531"/>
      <c r="UBB4" s="531"/>
      <c r="UBC4" s="531"/>
      <c r="UBD4" s="531"/>
      <c r="UBE4" s="531"/>
      <c r="UBF4" s="531"/>
      <c r="UBG4" s="531"/>
      <c r="UBH4" s="531"/>
      <c r="UBI4" s="531"/>
      <c r="UBJ4" s="531"/>
      <c r="UBK4" s="531"/>
      <c r="UBL4" s="531"/>
      <c r="UBM4" s="531"/>
      <c r="UBN4" s="531"/>
      <c r="UBO4" s="531"/>
      <c r="UBP4" s="531"/>
      <c r="UBQ4" s="531"/>
      <c r="UBR4" s="531"/>
      <c r="UBS4" s="531"/>
      <c r="UBT4" s="531"/>
      <c r="UBU4" s="531"/>
      <c r="UBV4" s="531"/>
      <c r="UBW4" s="531"/>
      <c r="UBX4" s="531"/>
      <c r="UBY4" s="531"/>
      <c r="UBZ4" s="531"/>
      <c r="UCA4" s="531"/>
      <c r="UCB4" s="531"/>
      <c r="UCC4" s="531"/>
      <c r="UCD4" s="531"/>
      <c r="UCE4" s="531"/>
      <c r="UCF4" s="531"/>
      <c r="UCG4" s="531"/>
      <c r="UCH4" s="531"/>
      <c r="UCI4" s="531"/>
      <c r="UCJ4" s="531"/>
      <c r="UCK4" s="531"/>
      <c r="UCL4" s="531"/>
      <c r="UCM4" s="531"/>
      <c r="UCN4" s="531"/>
      <c r="UCO4" s="531"/>
      <c r="UCP4" s="531"/>
      <c r="UCQ4" s="531"/>
      <c r="UCR4" s="531"/>
      <c r="UCS4" s="531"/>
      <c r="UCT4" s="531"/>
      <c r="UCU4" s="531"/>
      <c r="UCV4" s="531"/>
      <c r="UCW4" s="531"/>
      <c r="UCX4" s="531"/>
      <c r="UCY4" s="531"/>
      <c r="UCZ4" s="531"/>
      <c r="UDA4" s="531"/>
      <c r="UDB4" s="531"/>
      <c r="UDC4" s="531"/>
      <c r="UDD4" s="531"/>
      <c r="UDE4" s="531"/>
      <c r="UDF4" s="531"/>
      <c r="UDG4" s="531"/>
      <c r="UDH4" s="531"/>
      <c r="UDI4" s="531"/>
      <c r="UDJ4" s="531"/>
      <c r="UDK4" s="531"/>
      <c r="UDL4" s="531"/>
      <c r="UDM4" s="531"/>
      <c r="UDN4" s="531"/>
      <c r="UDO4" s="531"/>
      <c r="UDP4" s="531"/>
      <c r="UDQ4" s="531"/>
      <c r="UDR4" s="531"/>
      <c r="UDS4" s="531"/>
      <c r="UDT4" s="531"/>
      <c r="UDU4" s="531"/>
      <c r="UDV4" s="531"/>
      <c r="UDW4" s="531"/>
      <c r="UDX4" s="531"/>
      <c r="UDY4" s="531"/>
      <c r="UDZ4" s="531"/>
      <c r="UEA4" s="531"/>
      <c r="UEB4" s="531"/>
      <c r="UEC4" s="531"/>
      <c r="UED4" s="531"/>
      <c r="UEE4" s="531"/>
      <c r="UEF4" s="531"/>
      <c r="UEG4" s="531"/>
      <c r="UEH4" s="531"/>
      <c r="UEI4" s="531"/>
      <c r="UEJ4" s="531"/>
      <c r="UEK4" s="531"/>
      <c r="UEL4" s="531"/>
      <c r="UEM4" s="531"/>
      <c r="UEN4" s="531"/>
      <c r="UEO4" s="531"/>
      <c r="UEP4" s="531"/>
      <c r="UEQ4" s="531"/>
      <c r="UER4" s="531"/>
      <c r="UES4" s="531"/>
      <c r="UET4" s="531"/>
      <c r="UEU4" s="531"/>
      <c r="UEV4" s="531"/>
      <c r="UEW4" s="531"/>
      <c r="UEX4" s="531"/>
      <c r="UEY4" s="531"/>
      <c r="UEZ4" s="531"/>
      <c r="UFA4" s="531"/>
      <c r="UFB4" s="531"/>
      <c r="UFC4" s="531"/>
      <c r="UFD4" s="531"/>
      <c r="UFE4" s="531"/>
      <c r="UFF4" s="531"/>
      <c r="UFG4" s="531"/>
      <c r="UFH4" s="531"/>
      <c r="UFI4" s="531"/>
      <c r="UFJ4" s="531"/>
      <c r="UFK4" s="531"/>
      <c r="UFL4" s="531"/>
      <c r="UFM4" s="531"/>
      <c r="UFN4" s="531"/>
      <c r="UFO4" s="531"/>
      <c r="UFP4" s="531"/>
      <c r="UFQ4" s="531"/>
      <c r="UFR4" s="531"/>
      <c r="UFS4" s="531"/>
      <c r="UFT4" s="531"/>
      <c r="UFU4" s="531"/>
      <c r="UFV4" s="531"/>
      <c r="UFW4" s="531"/>
      <c r="UFX4" s="531"/>
      <c r="UFY4" s="531"/>
      <c r="UFZ4" s="531"/>
      <c r="UGA4" s="531"/>
      <c r="UGB4" s="531"/>
      <c r="UGC4" s="531"/>
      <c r="UGD4" s="531"/>
      <c r="UGE4" s="531"/>
      <c r="UGF4" s="531"/>
      <c r="UGG4" s="531"/>
      <c r="UGH4" s="531"/>
      <c r="UGI4" s="531"/>
      <c r="UGJ4" s="531"/>
      <c r="UGK4" s="531"/>
      <c r="UGL4" s="531"/>
      <c r="UGM4" s="531"/>
      <c r="UGN4" s="531"/>
      <c r="UGO4" s="531"/>
      <c r="UGP4" s="531"/>
      <c r="UGQ4" s="531"/>
      <c r="UGR4" s="531"/>
      <c r="UGS4" s="531"/>
      <c r="UGT4" s="531"/>
      <c r="UGU4" s="531"/>
      <c r="UGV4" s="531"/>
      <c r="UGW4" s="531"/>
      <c r="UGX4" s="531"/>
      <c r="UGY4" s="531"/>
      <c r="UGZ4" s="531"/>
      <c r="UHA4" s="531"/>
      <c r="UHB4" s="531"/>
      <c r="UHC4" s="531"/>
      <c r="UHD4" s="531"/>
      <c r="UHE4" s="531"/>
      <c r="UHF4" s="531"/>
      <c r="UHG4" s="531"/>
      <c r="UHH4" s="531"/>
      <c r="UHI4" s="531"/>
      <c r="UHJ4" s="531"/>
      <c r="UHK4" s="531"/>
      <c r="UHL4" s="531"/>
      <c r="UHM4" s="531"/>
      <c r="UHN4" s="531"/>
      <c r="UHO4" s="531"/>
      <c r="UHP4" s="531"/>
      <c r="UHQ4" s="531"/>
      <c r="UHR4" s="531"/>
      <c r="UHS4" s="531"/>
      <c r="UHT4" s="531"/>
      <c r="UHU4" s="531"/>
      <c r="UHV4" s="531"/>
      <c r="UHW4" s="531"/>
      <c r="UHX4" s="531"/>
      <c r="UHY4" s="531"/>
      <c r="UHZ4" s="531"/>
      <c r="UIA4" s="531"/>
      <c r="UIB4" s="531"/>
      <c r="UIC4" s="531"/>
      <c r="UID4" s="531"/>
      <c r="UIE4" s="531"/>
      <c r="UIF4" s="531"/>
      <c r="UIG4" s="531"/>
      <c r="UIH4" s="531"/>
      <c r="UII4" s="531"/>
      <c r="UIJ4" s="531"/>
      <c r="UIK4" s="531"/>
      <c r="UIL4" s="531"/>
      <c r="UIM4" s="531"/>
      <c r="UIN4" s="531"/>
      <c r="UIO4" s="531"/>
      <c r="UIP4" s="531"/>
      <c r="UIQ4" s="531"/>
      <c r="UIR4" s="531"/>
      <c r="UIS4" s="531"/>
      <c r="UIT4" s="531"/>
      <c r="UIU4" s="531"/>
      <c r="UIV4" s="531"/>
      <c r="UIW4" s="531"/>
      <c r="UIX4" s="531"/>
      <c r="UIY4" s="531"/>
      <c r="UIZ4" s="531"/>
      <c r="UJA4" s="531"/>
      <c r="UJB4" s="531"/>
      <c r="UJC4" s="531"/>
      <c r="UJD4" s="531"/>
      <c r="UJE4" s="531"/>
      <c r="UJF4" s="531"/>
      <c r="UJG4" s="531"/>
      <c r="UJH4" s="531"/>
      <c r="UJI4" s="531"/>
      <c r="UJJ4" s="531"/>
      <c r="UJK4" s="531"/>
      <c r="UJL4" s="531"/>
      <c r="UJM4" s="531"/>
      <c r="UJN4" s="531"/>
      <c r="UJO4" s="531"/>
      <c r="UJP4" s="531"/>
      <c r="UJQ4" s="531"/>
      <c r="UJR4" s="531"/>
      <c r="UJS4" s="531"/>
      <c r="UJT4" s="531"/>
      <c r="UJU4" s="531"/>
      <c r="UJV4" s="531"/>
      <c r="UJW4" s="531"/>
      <c r="UJX4" s="531"/>
      <c r="UJY4" s="531"/>
      <c r="UJZ4" s="531"/>
      <c r="UKA4" s="531"/>
      <c r="UKB4" s="531"/>
      <c r="UKC4" s="531"/>
      <c r="UKD4" s="531"/>
      <c r="UKE4" s="531"/>
      <c r="UKF4" s="531"/>
      <c r="UKG4" s="531"/>
      <c r="UKH4" s="531"/>
      <c r="UKI4" s="531"/>
      <c r="UKJ4" s="531"/>
      <c r="UKK4" s="531"/>
      <c r="UKL4" s="531"/>
      <c r="UKM4" s="531"/>
      <c r="UKN4" s="531"/>
      <c r="UKO4" s="531"/>
      <c r="UKP4" s="531"/>
      <c r="UKQ4" s="531"/>
      <c r="UKR4" s="531"/>
      <c r="UKS4" s="531"/>
      <c r="UKT4" s="531"/>
      <c r="UKU4" s="531"/>
      <c r="UKV4" s="531"/>
      <c r="UKW4" s="531"/>
      <c r="UKX4" s="531"/>
      <c r="UKY4" s="531"/>
      <c r="UKZ4" s="531"/>
      <c r="ULA4" s="531"/>
      <c r="ULB4" s="531"/>
      <c r="ULC4" s="531"/>
      <c r="ULD4" s="531"/>
      <c r="ULE4" s="531"/>
      <c r="ULF4" s="531"/>
      <c r="ULG4" s="531"/>
      <c r="ULH4" s="531"/>
      <c r="ULI4" s="531"/>
      <c r="ULJ4" s="531"/>
      <c r="ULK4" s="531"/>
      <c r="ULL4" s="531"/>
      <c r="ULM4" s="531"/>
      <c r="ULN4" s="531"/>
      <c r="ULO4" s="531"/>
      <c r="ULP4" s="531"/>
      <c r="ULQ4" s="531"/>
      <c r="ULR4" s="531"/>
      <c r="ULS4" s="531"/>
      <c r="ULT4" s="531"/>
      <c r="ULU4" s="531"/>
      <c r="ULV4" s="531"/>
      <c r="ULW4" s="531"/>
      <c r="ULX4" s="531"/>
      <c r="ULY4" s="531"/>
      <c r="ULZ4" s="531"/>
      <c r="UMA4" s="531"/>
      <c r="UMB4" s="531"/>
      <c r="UMC4" s="531"/>
      <c r="UMD4" s="531"/>
      <c r="UME4" s="531"/>
      <c r="UMF4" s="531"/>
      <c r="UMG4" s="531"/>
      <c r="UMH4" s="531"/>
      <c r="UMI4" s="531"/>
      <c r="UMJ4" s="531"/>
      <c r="UMK4" s="531"/>
      <c r="UML4" s="531"/>
      <c r="UMM4" s="531"/>
      <c r="UMN4" s="531"/>
      <c r="UMO4" s="531"/>
      <c r="UMP4" s="531"/>
      <c r="UMQ4" s="531"/>
      <c r="UMR4" s="531"/>
      <c r="UMS4" s="531"/>
      <c r="UMT4" s="531"/>
      <c r="UMU4" s="531"/>
      <c r="UMV4" s="531"/>
      <c r="UMW4" s="531"/>
      <c r="UMX4" s="531"/>
      <c r="UMY4" s="531"/>
      <c r="UMZ4" s="531"/>
      <c r="UNA4" s="531"/>
      <c r="UNB4" s="531"/>
      <c r="UNC4" s="531"/>
      <c r="UND4" s="531"/>
      <c r="UNE4" s="531"/>
      <c r="UNF4" s="531"/>
      <c r="UNG4" s="531"/>
      <c r="UNH4" s="531"/>
      <c r="UNI4" s="531"/>
      <c r="UNJ4" s="531"/>
      <c r="UNK4" s="531"/>
      <c r="UNL4" s="531"/>
      <c r="UNM4" s="531"/>
      <c r="UNN4" s="531"/>
      <c r="UNO4" s="531"/>
      <c r="UNP4" s="531"/>
      <c r="UNQ4" s="531"/>
      <c r="UNR4" s="531"/>
      <c r="UNS4" s="531"/>
      <c r="UNT4" s="531"/>
      <c r="UNU4" s="531"/>
      <c r="UNV4" s="531"/>
      <c r="UNW4" s="531"/>
      <c r="UNX4" s="531"/>
      <c r="UNY4" s="531"/>
      <c r="UNZ4" s="531"/>
      <c r="UOA4" s="531"/>
      <c r="UOB4" s="531"/>
      <c r="UOC4" s="531"/>
      <c r="UOD4" s="531"/>
      <c r="UOE4" s="531"/>
      <c r="UOF4" s="531"/>
      <c r="UOG4" s="531"/>
      <c r="UOH4" s="531"/>
      <c r="UOI4" s="531"/>
      <c r="UOJ4" s="531"/>
      <c r="UOK4" s="531"/>
      <c r="UOL4" s="531"/>
      <c r="UOM4" s="531"/>
      <c r="UON4" s="531"/>
      <c r="UOO4" s="531"/>
      <c r="UOP4" s="531"/>
      <c r="UOQ4" s="531"/>
      <c r="UOR4" s="531"/>
      <c r="UOS4" s="531"/>
      <c r="UOT4" s="531"/>
      <c r="UOU4" s="531"/>
      <c r="UOV4" s="531"/>
      <c r="UOW4" s="531"/>
      <c r="UOX4" s="531"/>
      <c r="UOY4" s="531"/>
      <c r="UOZ4" s="531"/>
      <c r="UPA4" s="531"/>
      <c r="UPB4" s="531"/>
      <c r="UPC4" s="531"/>
      <c r="UPD4" s="531"/>
      <c r="UPE4" s="531"/>
      <c r="UPF4" s="531"/>
      <c r="UPG4" s="531"/>
      <c r="UPH4" s="531"/>
      <c r="UPI4" s="531"/>
      <c r="UPJ4" s="531"/>
      <c r="UPK4" s="531"/>
      <c r="UPL4" s="531"/>
      <c r="UPM4" s="531"/>
      <c r="UPN4" s="531"/>
      <c r="UPO4" s="531"/>
      <c r="UPP4" s="531"/>
      <c r="UPQ4" s="531"/>
      <c r="UPR4" s="531"/>
      <c r="UPS4" s="531"/>
      <c r="UPT4" s="531"/>
      <c r="UPU4" s="531"/>
      <c r="UPV4" s="531"/>
      <c r="UPW4" s="531"/>
      <c r="UPX4" s="531"/>
      <c r="UPY4" s="531"/>
      <c r="UPZ4" s="531"/>
      <c r="UQA4" s="531"/>
      <c r="UQB4" s="531"/>
      <c r="UQC4" s="531"/>
      <c r="UQD4" s="531"/>
      <c r="UQE4" s="531"/>
      <c r="UQF4" s="531"/>
      <c r="UQG4" s="531"/>
      <c r="UQH4" s="531"/>
      <c r="UQI4" s="531"/>
      <c r="UQJ4" s="531"/>
      <c r="UQK4" s="531"/>
      <c r="UQL4" s="531"/>
      <c r="UQM4" s="531"/>
      <c r="UQN4" s="531"/>
      <c r="UQO4" s="531"/>
      <c r="UQP4" s="531"/>
      <c r="UQQ4" s="531"/>
      <c r="UQR4" s="531"/>
      <c r="UQS4" s="531"/>
      <c r="UQT4" s="531"/>
      <c r="UQU4" s="531"/>
      <c r="UQV4" s="531"/>
      <c r="UQW4" s="531"/>
      <c r="UQX4" s="531"/>
      <c r="UQY4" s="531"/>
      <c r="UQZ4" s="531"/>
      <c r="URA4" s="531"/>
      <c r="URB4" s="531"/>
      <c r="URC4" s="531"/>
      <c r="URD4" s="531"/>
      <c r="URE4" s="531"/>
      <c r="URF4" s="531"/>
      <c r="URG4" s="531"/>
      <c r="URH4" s="531"/>
      <c r="URI4" s="531"/>
      <c r="URJ4" s="531"/>
      <c r="URK4" s="531"/>
      <c r="URL4" s="531"/>
      <c r="URM4" s="531"/>
      <c r="URN4" s="531"/>
      <c r="URO4" s="531"/>
      <c r="URP4" s="531"/>
      <c r="URQ4" s="531"/>
      <c r="URR4" s="531"/>
      <c r="URS4" s="531"/>
      <c r="URT4" s="531"/>
      <c r="URU4" s="531"/>
      <c r="URV4" s="531"/>
      <c r="URW4" s="531"/>
      <c r="URX4" s="531"/>
      <c r="URY4" s="531"/>
      <c r="URZ4" s="531"/>
      <c r="USA4" s="531"/>
      <c r="USB4" s="531"/>
      <c r="USC4" s="531"/>
      <c r="USD4" s="531"/>
      <c r="USE4" s="531"/>
      <c r="USF4" s="531"/>
      <c r="USG4" s="531"/>
      <c r="USH4" s="531"/>
      <c r="USI4" s="531"/>
      <c r="USJ4" s="531"/>
      <c r="USK4" s="531"/>
      <c r="USL4" s="531"/>
      <c r="USM4" s="531"/>
      <c r="USN4" s="531"/>
      <c r="USO4" s="531"/>
      <c r="USP4" s="531"/>
      <c r="USQ4" s="531"/>
      <c r="USR4" s="531"/>
      <c r="USS4" s="531"/>
      <c r="UST4" s="531"/>
      <c r="USU4" s="531"/>
      <c r="USV4" s="531"/>
      <c r="USW4" s="531"/>
      <c r="USX4" s="531"/>
      <c r="USY4" s="531"/>
      <c r="USZ4" s="531"/>
      <c r="UTA4" s="531"/>
      <c r="UTB4" s="531"/>
      <c r="UTC4" s="531"/>
      <c r="UTD4" s="531"/>
      <c r="UTE4" s="531"/>
      <c r="UTF4" s="531"/>
      <c r="UTG4" s="531"/>
      <c r="UTH4" s="531"/>
      <c r="UTI4" s="531"/>
      <c r="UTJ4" s="531"/>
      <c r="UTK4" s="531"/>
      <c r="UTL4" s="531"/>
      <c r="UTM4" s="531"/>
      <c r="UTN4" s="531"/>
      <c r="UTO4" s="531"/>
      <c r="UTP4" s="531"/>
      <c r="UTQ4" s="531"/>
      <c r="UTR4" s="531"/>
      <c r="UTS4" s="531"/>
      <c r="UTT4" s="531"/>
      <c r="UTU4" s="531"/>
      <c r="UTV4" s="531"/>
      <c r="UTW4" s="531"/>
      <c r="UTX4" s="531"/>
      <c r="UTY4" s="531"/>
      <c r="UTZ4" s="531"/>
      <c r="UUA4" s="531"/>
      <c r="UUB4" s="531"/>
      <c r="UUC4" s="531"/>
      <c r="UUD4" s="531"/>
      <c r="UUE4" s="531"/>
      <c r="UUF4" s="531"/>
      <c r="UUG4" s="531"/>
      <c r="UUH4" s="531"/>
      <c r="UUI4" s="531"/>
      <c r="UUJ4" s="531"/>
      <c r="UUK4" s="531"/>
      <c r="UUL4" s="531"/>
      <c r="UUM4" s="531"/>
      <c r="UUN4" s="531"/>
      <c r="UUO4" s="531"/>
      <c r="UUP4" s="531"/>
      <c r="UUQ4" s="531"/>
      <c r="UUR4" s="531"/>
      <c r="UUS4" s="531"/>
      <c r="UUT4" s="531"/>
      <c r="UUU4" s="531"/>
      <c r="UUV4" s="531"/>
      <c r="UUW4" s="531"/>
      <c r="UUX4" s="531"/>
      <c r="UUY4" s="531"/>
      <c r="UUZ4" s="531"/>
      <c r="UVA4" s="531"/>
      <c r="UVB4" s="531"/>
      <c r="UVC4" s="531"/>
      <c r="UVD4" s="531"/>
      <c r="UVE4" s="531"/>
      <c r="UVF4" s="531"/>
      <c r="UVG4" s="531"/>
      <c r="UVH4" s="531"/>
      <c r="UVI4" s="531"/>
      <c r="UVJ4" s="531"/>
      <c r="UVK4" s="531"/>
      <c r="UVL4" s="531"/>
      <c r="UVM4" s="531"/>
      <c r="UVN4" s="531"/>
      <c r="UVO4" s="531"/>
      <c r="UVP4" s="531"/>
      <c r="UVQ4" s="531"/>
      <c r="UVR4" s="531"/>
      <c r="UVS4" s="531"/>
      <c r="UVT4" s="531"/>
      <c r="UVU4" s="531"/>
      <c r="UVV4" s="531"/>
      <c r="UVW4" s="531"/>
      <c r="UVX4" s="531"/>
      <c r="UVY4" s="531"/>
      <c r="UVZ4" s="531"/>
      <c r="UWA4" s="531"/>
      <c r="UWB4" s="531"/>
      <c r="UWC4" s="531"/>
      <c r="UWD4" s="531"/>
      <c r="UWE4" s="531"/>
      <c r="UWF4" s="531"/>
      <c r="UWG4" s="531"/>
      <c r="UWH4" s="531"/>
      <c r="UWI4" s="531"/>
      <c r="UWJ4" s="531"/>
      <c r="UWK4" s="531"/>
      <c r="UWL4" s="531"/>
      <c r="UWM4" s="531"/>
      <c r="UWN4" s="531"/>
      <c r="UWO4" s="531"/>
      <c r="UWP4" s="531"/>
      <c r="UWQ4" s="531"/>
      <c r="UWR4" s="531"/>
      <c r="UWS4" s="531"/>
      <c r="UWT4" s="531"/>
      <c r="UWU4" s="531"/>
      <c r="UWV4" s="531"/>
      <c r="UWW4" s="531"/>
      <c r="UWX4" s="531"/>
      <c r="UWY4" s="531"/>
      <c r="UWZ4" s="531"/>
      <c r="UXA4" s="531"/>
      <c r="UXB4" s="531"/>
      <c r="UXC4" s="531"/>
      <c r="UXD4" s="531"/>
      <c r="UXE4" s="531"/>
      <c r="UXF4" s="531"/>
      <c r="UXG4" s="531"/>
      <c r="UXH4" s="531"/>
      <c r="UXI4" s="531"/>
      <c r="UXJ4" s="531"/>
      <c r="UXK4" s="531"/>
      <c r="UXL4" s="531"/>
      <c r="UXM4" s="531"/>
      <c r="UXN4" s="531"/>
      <c r="UXO4" s="531"/>
      <c r="UXP4" s="531"/>
      <c r="UXQ4" s="531"/>
      <c r="UXR4" s="531"/>
      <c r="UXS4" s="531"/>
      <c r="UXT4" s="531"/>
      <c r="UXU4" s="531"/>
      <c r="UXV4" s="531"/>
      <c r="UXW4" s="531"/>
      <c r="UXX4" s="531"/>
      <c r="UXY4" s="531"/>
      <c r="UXZ4" s="531"/>
      <c r="UYA4" s="531"/>
      <c r="UYB4" s="531"/>
      <c r="UYC4" s="531"/>
      <c r="UYD4" s="531"/>
      <c r="UYE4" s="531"/>
      <c r="UYF4" s="531"/>
      <c r="UYG4" s="531"/>
      <c r="UYH4" s="531"/>
      <c r="UYI4" s="531"/>
      <c r="UYJ4" s="531"/>
      <c r="UYK4" s="531"/>
      <c r="UYL4" s="531"/>
      <c r="UYM4" s="531"/>
      <c r="UYN4" s="531"/>
      <c r="UYO4" s="531"/>
      <c r="UYP4" s="531"/>
      <c r="UYQ4" s="531"/>
      <c r="UYR4" s="531"/>
      <c r="UYS4" s="531"/>
      <c r="UYT4" s="531"/>
      <c r="UYU4" s="531"/>
      <c r="UYV4" s="531"/>
      <c r="UYW4" s="531"/>
      <c r="UYX4" s="531"/>
      <c r="UYY4" s="531"/>
      <c r="UYZ4" s="531"/>
      <c r="UZA4" s="531"/>
      <c r="UZB4" s="531"/>
      <c r="UZC4" s="531"/>
      <c r="UZD4" s="531"/>
      <c r="UZE4" s="531"/>
      <c r="UZF4" s="531"/>
      <c r="UZG4" s="531"/>
      <c r="UZH4" s="531"/>
      <c r="UZI4" s="531"/>
      <c r="UZJ4" s="531"/>
      <c r="UZK4" s="531"/>
      <c r="UZL4" s="531"/>
      <c r="UZM4" s="531"/>
      <c r="UZN4" s="531"/>
      <c r="UZO4" s="531"/>
      <c r="UZP4" s="531"/>
      <c r="UZQ4" s="531"/>
      <c r="UZR4" s="531"/>
      <c r="UZS4" s="531"/>
      <c r="UZT4" s="531"/>
      <c r="UZU4" s="531"/>
      <c r="UZV4" s="531"/>
      <c r="UZW4" s="531"/>
      <c r="UZX4" s="531"/>
      <c r="UZY4" s="531"/>
      <c r="UZZ4" s="531"/>
      <c r="VAA4" s="531"/>
      <c r="VAB4" s="531"/>
      <c r="VAC4" s="531"/>
      <c r="VAD4" s="531"/>
      <c r="VAE4" s="531"/>
      <c r="VAF4" s="531"/>
      <c r="VAG4" s="531"/>
      <c r="VAH4" s="531"/>
      <c r="VAI4" s="531"/>
      <c r="VAJ4" s="531"/>
      <c r="VAK4" s="531"/>
      <c r="VAL4" s="531"/>
      <c r="VAM4" s="531"/>
      <c r="VAN4" s="531"/>
      <c r="VAO4" s="531"/>
      <c r="VAP4" s="531"/>
      <c r="VAQ4" s="531"/>
      <c r="VAR4" s="531"/>
      <c r="VAS4" s="531"/>
      <c r="VAT4" s="531"/>
      <c r="VAU4" s="531"/>
      <c r="VAV4" s="531"/>
      <c r="VAW4" s="531"/>
      <c r="VAX4" s="531"/>
      <c r="VAY4" s="531"/>
      <c r="VAZ4" s="531"/>
      <c r="VBA4" s="531"/>
      <c r="VBB4" s="531"/>
      <c r="VBC4" s="531"/>
      <c r="VBD4" s="531"/>
      <c r="VBE4" s="531"/>
      <c r="VBF4" s="531"/>
      <c r="VBG4" s="531"/>
      <c r="VBH4" s="531"/>
      <c r="VBI4" s="531"/>
      <c r="VBJ4" s="531"/>
      <c r="VBK4" s="531"/>
      <c r="VBL4" s="531"/>
      <c r="VBM4" s="531"/>
      <c r="VBN4" s="531"/>
      <c r="VBO4" s="531"/>
      <c r="VBP4" s="531"/>
      <c r="VBQ4" s="531"/>
      <c r="VBR4" s="531"/>
      <c r="VBS4" s="531"/>
      <c r="VBT4" s="531"/>
      <c r="VBU4" s="531"/>
      <c r="VBV4" s="531"/>
      <c r="VBW4" s="531"/>
      <c r="VBX4" s="531"/>
      <c r="VBY4" s="531"/>
      <c r="VBZ4" s="531"/>
      <c r="VCA4" s="531"/>
      <c r="VCB4" s="531"/>
      <c r="VCC4" s="531"/>
      <c r="VCD4" s="531"/>
      <c r="VCE4" s="531"/>
      <c r="VCF4" s="531"/>
      <c r="VCG4" s="531"/>
      <c r="VCH4" s="531"/>
      <c r="VCI4" s="531"/>
      <c r="VCJ4" s="531"/>
      <c r="VCK4" s="531"/>
      <c r="VCL4" s="531"/>
      <c r="VCM4" s="531"/>
      <c r="VCN4" s="531"/>
      <c r="VCO4" s="531"/>
      <c r="VCP4" s="531"/>
      <c r="VCQ4" s="531"/>
      <c r="VCR4" s="531"/>
      <c r="VCS4" s="531"/>
      <c r="VCT4" s="531"/>
      <c r="VCU4" s="531"/>
      <c r="VCV4" s="531"/>
      <c r="VCW4" s="531"/>
      <c r="VCX4" s="531"/>
      <c r="VCY4" s="531"/>
      <c r="VCZ4" s="531"/>
      <c r="VDA4" s="531"/>
      <c r="VDB4" s="531"/>
      <c r="VDC4" s="531"/>
      <c r="VDD4" s="531"/>
      <c r="VDE4" s="531"/>
      <c r="VDF4" s="531"/>
      <c r="VDG4" s="531"/>
      <c r="VDH4" s="531"/>
      <c r="VDI4" s="531"/>
      <c r="VDJ4" s="531"/>
      <c r="VDK4" s="531"/>
      <c r="VDL4" s="531"/>
      <c r="VDM4" s="531"/>
      <c r="VDN4" s="531"/>
      <c r="VDO4" s="531"/>
      <c r="VDP4" s="531"/>
      <c r="VDQ4" s="531"/>
      <c r="VDR4" s="531"/>
      <c r="VDS4" s="531"/>
      <c r="VDT4" s="531"/>
      <c r="VDU4" s="531"/>
      <c r="VDV4" s="531"/>
      <c r="VDW4" s="531"/>
      <c r="VDX4" s="531"/>
      <c r="VDY4" s="531"/>
      <c r="VDZ4" s="531"/>
      <c r="VEA4" s="531"/>
      <c r="VEB4" s="531"/>
      <c r="VEC4" s="531"/>
      <c r="VED4" s="531"/>
      <c r="VEE4" s="531"/>
      <c r="VEF4" s="531"/>
      <c r="VEG4" s="531"/>
      <c r="VEH4" s="531"/>
      <c r="VEI4" s="531"/>
      <c r="VEJ4" s="531"/>
      <c r="VEK4" s="531"/>
      <c r="VEL4" s="531"/>
      <c r="VEM4" s="531"/>
      <c r="VEN4" s="531"/>
      <c r="VEO4" s="531"/>
      <c r="VEP4" s="531"/>
      <c r="VEQ4" s="531"/>
      <c r="VER4" s="531"/>
      <c r="VES4" s="531"/>
      <c r="VET4" s="531"/>
      <c r="VEU4" s="531"/>
      <c r="VEV4" s="531"/>
      <c r="VEW4" s="531"/>
      <c r="VEX4" s="531"/>
      <c r="VEY4" s="531"/>
      <c r="VEZ4" s="531"/>
      <c r="VFA4" s="531"/>
      <c r="VFB4" s="531"/>
      <c r="VFC4" s="531"/>
      <c r="VFD4" s="531"/>
      <c r="VFE4" s="531"/>
      <c r="VFF4" s="531"/>
      <c r="VFG4" s="531"/>
      <c r="VFH4" s="531"/>
      <c r="VFI4" s="531"/>
      <c r="VFJ4" s="531"/>
      <c r="VFK4" s="531"/>
      <c r="VFL4" s="531"/>
      <c r="VFM4" s="531"/>
      <c r="VFN4" s="531"/>
      <c r="VFO4" s="531"/>
      <c r="VFP4" s="531"/>
      <c r="VFQ4" s="531"/>
      <c r="VFR4" s="531"/>
      <c r="VFS4" s="531"/>
      <c r="VFT4" s="531"/>
      <c r="VFU4" s="531"/>
      <c r="VFV4" s="531"/>
      <c r="VFW4" s="531"/>
      <c r="VFX4" s="531"/>
      <c r="VFY4" s="531"/>
      <c r="VFZ4" s="531"/>
      <c r="VGA4" s="531"/>
      <c r="VGB4" s="531"/>
      <c r="VGC4" s="531"/>
      <c r="VGD4" s="531"/>
      <c r="VGE4" s="531"/>
      <c r="VGF4" s="531"/>
      <c r="VGG4" s="531"/>
      <c r="VGH4" s="531"/>
      <c r="VGI4" s="531"/>
      <c r="VGJ4" s="531"/>
      <c r="VGK4" s="531"/>
      <c r="VGL4" s="531"/>
      <c r="VGM4" s="531"/>
      <c r="VGN4" s="531"/>
      <c r="VGO4" s="531"/>
      <c r="VGP4" s="531"/>
      <c r="VGQ4" s="531"/>
      <c r="VGR4" s="531"/>
      <c r="VGS4" s="531"/>
      <c r="VGT4" s="531"/>
      <c r="VGU4" s="531"/>
      <c r="VGV4" s="531"/>
      <c r="VGW4" s="531"/>
      <c r="VGX4" s="531"/>
      <c r="VGY4" s="531"/>
      <c r="VGZ4" s="531"/>
      <c r="VHA4" s="531"/>
      <c r="VHB4" s="531"/>
      <c r="VHC4" s="531"/>
      <c r="VHD4" s="531"/>
      <c r="VHE4" s="531"/>
      <c r="VHF4" s="531"/>
      <c r="VHG4" s="531"/>
      <c r="VHH4" s="531"/>
      <c r="VHI4" s="531"/>
      <c r="VHJ4" s="531"/>
      <c r="VHK4" s="531"/>
      <c r="VHL4" s="531"/>
      <c r="VHM4" s="531"/>
      <c r="VHN4" s="531"/>
      <c r="VHO4" s="531"/>
      <c r="VHP4" s="531"/>
      <c r="VHQ4" s="531"/>
      <c r="VHR4" s="531"/>
      <c r="VHS4" s="531"/>
      <c r="VHT4" s="531"/>
      <c r="VHU4" s="531"/>
      <c r="VHV4" s="531"/>
      <c r="VHW4" s="531"/>
      <c r="VHX4" s="531"/>
      <c r="VHY4" s="531"/>
      <c r="VHZ4" s="531"/>
      <c r="VIA4" s="531"/>
      <c r="VIB4" s="531"/>
      <c r="VIC4" s="531"/>
      <c r="VID4" s="531"/>
      <c r="VIE4" s="531"/>
      <c r="VIF4" s="531"/>
      <c r="VIG4" s="531"/>
      <c r="VIH4" s="531"/>
      <c r="VII4" s="531"/>
      <c r="VIJ4" s="531"/>
      <c r="VIK4" s="531"/>
      <c r="VIL4" s="531"/>
      <c r="VIM4" s="531"/>
      <c r="VIN4" s="531"/>
      <c r="VIO4" s="531"/>
      <c r="VIP4" s="531"/>
      <c r="VIQ4" s="531"/>
      <c r="VIR4" s="531"/>
      <c r="VIS4" s="531"/>
      <c r="VIT4" s="531"/>
      <c r="VIU4" s="531"/>
      <c r="VIV4" s="531"/>
      <c r="VIW4" s="531"/>
      <c r="VIX4" s="531"/>
      <c r="VIY4" s="531"/>
      <c r="VIZ4" s="531"/>
      <c r="VJA4" s="531"/>
      <c r="VJB4" s="531"/>
      <c r="VJC4" s="531"/>
      <c r="VJD4" s="531"/>
      <c r="VJE4" s="531"/>
      <c r="VJF4" s="531"/>
      <c r="VJG4" s="531"/>
      <c r="VJH4" s="531"/>
      <c r="VJI4" s="531"/>
      <c r="VJJ4" s="531"/>
      <c r="VJK4" s="531"/>
      <c r="VJL4" s="531"/>
      <c r="VJM4" s="531"/>
      <c r="VJN4" s="531"/>
      <c r="VJO4" s="531"/>
      <c r="VJP4" s="531"/>
      <c r="VJQ4" s="531"/>
      <c r="VJR4" s="531"/>
      <c r="VJS4" s="531"/>
      <c r="VJT4" s="531"/>
      <c r="VJU4" s="531"/>
      <c r="VJV4" s="531"/>
      <c r="VJW4" s="531"/>
      <c r="VJX4" s="531"/>
      <c r="VJY4" s="531"/>
      <c r="VJZ4" s="531"/>
      <c r="VKA4" s="531"/>
      <c r="VKB4" s="531"/>
      <c r="VKC4" s="531"/>
      <c r="VKD4" s="531"/>
      <c r="VKE4" s="531"/>
      <c r="VKF4" s="531"/>
      <c r="VKG4" s="531"/>
      <c r="VKH4" s="531"/>
      <c r="VKI4" s="531"/>
      <c r="VKJ4" s="531"/>
      <c r="VKK4" s="531"/>
      <c r="VKL4" s="531"/>
      <c r="VKM4" s="531"/>
      <c r="VKN4" s="531"/>
      <c r="VKO4" s="531"/>
      <c r="VKP4" s="531"/>
      <c r="VKQ4" s="531"/>
      <c r="VKR4" s="531"/>
      <c r="VKS4" s="531"/>
      <c r="VKT4" s="531"/>
      <c r="VKU4" s="531"/>
      <c r="VKV4" s="531"/>
      <c r="VKW4" s="531"/>
      <c r="VKX4" s="531"/>
      <c r="VKY4" s="531"/>
      <c r="VKZ4" s="531"/>
      <c r="VLA4" s="531"/>
      <c r="VLB4" s="531"/>
      <c r="VLC4" s="531"/>
      <c r="VLD4" s="531"/>
      <c r="VLE4" s="531"/>
      <c r="VLF4" s="531"/>
      <c r="VLG4" s="531"/>
      <c r="VLH4" s="531"/>
      <c r="VLI4" s="531"/>
      <c r="VLJ4" s="531"/>
      <c r="VLK4" s="531"/>
      <c r="VLL4" s="531"/>
      <c r="VLM4" s="531"/>
      <c r="VLN4" s="531"/>
      <c r="VLO4" s="531"/>
      <c r="VLP4" s="531"/>
      <c r="VLQ4" s="531"/>
      <c r="VLR4" s="531"/>
      <c r="VLS4" s="531"/>
      <c r="VLT4" s="531"/>
      <c r="VLU4" s="531"/>
      <c r="VLV4" s="531"/>
      <c r="VLW4" s="531"/>
      <c r="VLX4" s="531"/>
      <c r="VLY4" s="531"/>
      <c r="VLZ4" s="531"/>
      <c r="VMA4" s="531"/>
      <c r="VMB4" s="531"/>
      <c r="VMC4" s="531"/>
      <c r="VMD4" s="531"/>
      <c r="VME4" s="531"/>
      <c r="VMF4" s="531"/>
      <c r="VMG4" s="531"/>
      <c r="VMH4" s="531"/>
      <c r="VMI4" s="531"/>
      <c r="VMJ4" s="531"/>
      <c r="VMK4" s="531"/>
      <c r="VML4" s="531"/>
      <c r="VMM4" s="531"/>
      <c r="VMN4" s="531"/>
      <c r="VMO4" s="531"/>
      <c r="VMP4" s="531"/>
      <c r="VMQ4" s="531"/>
      <c r="VMR4" s="531"/>
      <c r="VMS4" s="531"/>
      <c r="VMT4" s="531"/>
      <c r="VMU4" s="531"/>
      <c r="VMV4" s="531"/>
      <c r="VMW4" s="531"/>
      <c r="VMX4" s="531"/>
      <c r="VMY4" s="531"/>
      <c r="VMZ4" s="531"/>
      <c r="VNA4" s="531"/>
      <c r="VNB4" s="531"/>
      <c r="VNC4" s="531"/>
      <c r="VND4" s="531"/>
      <c r="VNE4" s="531"/>
      <c r="VNF4" s="531"/>
      <c r="VNG4" s="531"/>
      <c r="VNH4" s="531"/>
      <c r="VNI4" s="531"/>
      <c r="VNJ4" s="531"/>
      <c r="VNK4" s="531"/>
      <c r="VNL4" s="531"/>
      <c r="VNM4" s="531"/>
      <c r="VNN4" s="531"/>
      <c r="VNO4" s="531"/>
      <c r="VNP4" s="531"/>
      <c r="VNQ4" s="531"/>
      <c r="VNR4" s="531"/>
      <c r="VNS4" s="531"/>
      <c r="VNT4" s="531"/>
      <c r="VNU4" s="531"/>
      <c r="VNV4" s="531"/>
      <c r="VNW4" s="531"/>
      <c r="VNX4" s="531"/>
      <c r="VNY4" s="531"/>
      <c r="VNZ4" s="531"/>
      <c r="VOA4" s="531"/>
      <c r="VOB4" s="531"/>
      <c r="VOC4" s="531"/>
      <c r="VOD4" s="531"/>
      <c r="VOE4" s="531"/>
      <c r="VOF4" s="531"/>
      <c r="VOG4" s="531"/>
      <c r="VOH4" s="531"/>
      <c r="VOI4" s="531"/>
      <c r="VOJ4" s="531"/>
      <c r="VOK4" s="531"/>
      <c r="VOL4" s="531"/>
      <c r="VOM4" s="531"/>
      <c r="VON4" s="531"/>
      <c r="VOO4" s="531"/>
      <c r="VOP4" s="531"/>
      <c r="VOQ4" s="531"/>
      <c r="VOR4" s="531"/>
      <c r="VOS4" s="531"/>
      <c r="VOT4" s="531"/>
      <c r="VOU4" s="531"/>
      <c r="VOV4" s="531"/>
      <c r="VOW4" s="531"/>
      <c r="VOX4" s="531"/>
      <c r="VOY4" s="531"/>
      <c r="VOZ4" s="531"/>
      <c r="VPA4" s="531"/>
      <c r="VPB4" s="531"/>
      <c r="VPC4" s="531"/>
      <c r="VPD4" s="531"/>
      <c r="VPE4" s="531"/>
      <c r="VPF4" s="531"/>
      <c r="VPG4" s="531"/>
      <c r="VPH4" s="531"/>
      <c r="VPI4" s="531"/>
      <c r="VPJ4" s="531"/>
      <c r="VPK4" s="531"/>
      <c r="VPL4" s="531"/>
      <c r="VPM4" s="531"/>
      <c r="VPN4" s="531"/>
      <c r="VPO4" s="531"/>
      <c r="VPP4" s="531"/>
      <c r="VPQ4" s="531"/>
      <c r="VPR4" s="531"/>
      <c r="VPS4" s="531"/>
      <c r="VPT4" s="531"/>
      <c r="VPU4" s="531"/>
      <c r="VPV4" s="531"/>
      <c r="VPW4" s="531"/>
      <c r="VPX4" s="531"/>
      <c r="VPY4" s="531"/>
      <c r="VPZ4" s="531"/>
      <c r="VQA4" s="531"/>
      <c r="VQB4" s="531"/>
      <c r="VQC4" s="531"/>
      <c r="VQD4" s="531"/>
      <c r="VQE4" s="531"/>
      <c r="VQF4" s="531"/>
      <c r="VQG4" s="531"/>
      <c r="VQH4" s="531"/>
      <c r="VQI4" s="531"/>
      <c r="VQJ4" s="531"/>
      <c r="VQK4" s="531"/>
      <c r="VQL4" s="531"/>
      <c r="VQM4" s="531"/>
      <c r="VQN4" s="531"/>
      <c r="VQO4" s="531"/>
      <c r="VQP4" s="531"/>
      <c r="VQQ4" s="531"/>
      <c r="VQR4" s="531"/>
      <c r="VQS4" s="531"/>
      <c r="VQT4" s="531"/>
      <c r="VQU4" s="531"/>
      <c r="VQV4" s="531"/>
      <c r="VQW4" s="531"/>
      <c r="VQX4" s="531"/>
      <c r="VQY4" s="531"/>
      <c r="VQZ4" s="531"/>
      <c r="VRA4" s="531"/>
      <c r="VRB4" s="531"/>
      <c r="VRC4" s="531"/>
      <c r="VRD4" s="531"/>
      <c r="VRE4" s="531"/>
      <c r="VRF4" s="531"/>
      <c r="VRG4" s="531"/>
      <c r="VRH4" s="531"/>
      <c r="VRI4" s="531"/>
      <c r="VRJ4" s="531"/>
      <c r="VRK4" s="531"/>
      <c r="VRL4" s="531"/>
      <c r="VRM4" s="531"/>
      <c r="VRN4" s="531"/>
      <c r="VRO4" s="531"/>
      <c r="VRP4" s="531"/>
      <c r="VRQ4" s="531"/>
      <c r="VRR4" s="531"/>
      <c r="VRS4" s="531"/>
      <c r="VRT4" s="531"/>
      <c r="VRU4" s="531"/>
      <c r="VRV4" s="531"/>
      <c r="VRW4" s="531"/>
      <c r="VRX4" s="531"/>
      <c r="VRY4" s="531"/>
      <c r="VRZ4" s="531"/>
      <c r="VSA4" s="531"/>
      <c r="VSB4" s="531"/>
      <c r="VSC4" s="531"/>
      <c r="VSD4" s="531"/>
      <c r="VSE4" s="531"/>
      <c r="VSF4" s="531"/>
      <c r="VSG4" s="531"/>
      <c r="VSH4" s="531"/>
      <c r="VSI4" s="531"/>
      <c r="VSJ4" s="531"/>
      <c r="VSK4" s="531"/>
      <c r="VSL4" s="531"/>
      <c r="VSM4" s="531"/>
      <c r="VSN4" s="531"/>
      <c r="VSO4" s="531"/>
      <c r="VSP4" s="531"/>
      <c r="VSQ4" s="531"/>
      <c r="VSR4" s="531"/>
      <c r="VSS4" s="531"/>
      <c r="VST4" s="531"/>
      <c r="VSU4" s="531"/>
      <c r="VSV4" s="531"/>
      <c r="VSW4" s="531"/>
      <c r="VSX4" s="531"/>
      <c r="VSY4" s="531"/>
      <c r="VSZ4" s="531"/>
      <c r="VTA4" s="531"/>
      <c r="VTB4" s="531"/>
      <c r="VTC4" s="531"/>
      <c r="VTD4" s="531"/>
      <c r="VTE4" s="531"/>
      <c r="VTF4" s="531"/>
      <c r="VTG4" s="531"/>
      <c r="VTH4" s="531"/>
      <c r="VTI4" s="531"/>
      <c r="VTJ4" s="531"/>
      <c r="VTK4" s="531"/>
      <c r="VTL4" s="531"/>
      <c r="VTM4" s="531"/>
      <c r="VTN4" s="531"/>
      <c r="VTO4" s="531"/>
      <c r="VTP4" s="531"/>
      <c r="VTQ4" s="531"/>
      <c r="VTR4" s="531"/>
      <c r="VTS4" s="531"/>
      <c r="VTT4" s="531"/>
      <c r="VTU4" s="531"/>
      <c r="VTV4" s="531"/>
      <c r="VTW4" s="531"/>
      <c r="VTX4" s="531"/>
      <c r="VTY4" s="531"/>
      <c r="VTZ4" s="531"/>
      <c r="VUA4" s="531"/>
      <c r="VUB4" s="531"/>
      <c r="VUC4" s="531"/>
      <c r="VUD4" s="531"/>
      <c r="VUE4" s="531"/>
      <c r="VUF4" s="531"/>
      <c r="VUG4" s="531"/>
      <c r="VUH4" s="531"/>
      <c r="VUI4" s="531"/>
      <c r="VUJ4" s="531"/>
      <c r="VUK4" s="531"/>
      <c r="VUL4" s="531"/>
      <c r="VUM4" s="531"/>
      <c r="VUN4" s="531"/>
      <c r="VUO4" s="531"/>
      <c r="VUP4" s="531"/>
      <c r="VUQ4" s="531"/>
      <c r="VUR4" s="531"/>
      <c r="VUS4" s="531"/>
      <c r="VUT4" s="531"/>
      <c r="VUU4" s="531"/>
      <c r="VUV4" s="531"/>
      <c r="VUW4" s="531"/>
      <c r="VUX4" s="531"/>
      <c r="VUY4" s="531"/>
      <c r="VUZ4" s="531"/>
      <c r="VVA4" s="531"/>
      <c r="VVB4" s="531"/>
      <c r="VVC4" s="531"/>
      <c r="VVD4" s="531"/>
      <c r="VVE4" s="531"/>
      <c r="VVF4" s="531"/>
      <c r="VVG4" s="531"/>
      <c r="VVH4" s="531"/>
      <c r="VVI4" s="531"/>
      <c r="VVJ4" s="531"/>
      <c r="VVK4" s="531"/>
      <c r="VVL4" s="531"/>
      <c r="VVM4" s="531"/>
      <c r="VVN4" s="531"/>
      <c r="VVO4" s="531"/>
      <c r="VVP4" s="531"/>
      <c r="VVQ4" s="531"/>
      <c r="VVR4" s="531"/>
      <c r="VVS4" s="531"/>
      <c r="VVT4" s="531"/>
      <c r="VVU4" s="531"/>
      <c r="VVV4" s="531"/>
      <c r="VVW4" s="531"/>
      <c r="VVX4" s="531"/>
      <c r="VVY4" s="531"/>
      <c r="VVZ4" s="531"/>
      <c r="VWA4" s="531"/>
      <c r="VWB4" s="531"/>
      <c r="VWC4" s="531"/>
      <c r="VWD4" s="531"/>
      <c r="VWE4" s="531"/>
      <c r="VWF4" s="531"/>
      <c r="VWG4" s="531"/>
      <c r="VWH4" s="531"/>
      <c r="VWI4" s="531"/>
      <c r="VWJ4" s="531"/>
      <c r="VWK4" s="531"/>
      <c r="VWL4" s="531"/>
      <c r="VWM4" s="531"/>
      <c r="VWN4" s="531"/>
      <c r="VWO4" s="531"/>
      <c r="VWP4" s="531"/>
      <c r="VWQ4" s="531"/>
      <c r="VWR4" s="531"/>
      <c r="VWS4" s="531"/>
      <c r="VWT4" s="531"/>
      <c r="VWU4" s="531"/>
      <c r="VWV4" s="531"/>
      <c r="VWW4" s="531"/>
      <c r="VWX4" s="531"/>
      <c r="VWY4" s="531"/>
      <c r="VWZ4" s="531"/>
      <c r="VXA4" s="531"/>
      <c r="VXB4" s="531"/>
      <c r="VXC4" s="531"/>
      <c r="VXD4" s="531"/>
      <c r="VXE4" s="531"/>
      <c r="VXF4" s="531"/>
      <c r="VXG4" s="531"/>
      <c r="VXH4" s="531"/>
      <c r="VXI4" s="531"/>
      <c r="VXJ4" s="531"/>
      <c r="VXK4" s="531"/>
      <c r="VXL4" s="531"/>
      <c r="VXM4" s="531"/>
      <c r="VXN4" s="531"/>
      <c r="VXO4" s="531"/>
      <c r="VXP4" s="531"/>
      <c r="VXQ4" s="531"/>
      <c r="VXR4" s="531"/>
      <c r="VXS4" s="531"/>
      <c r="VXT4" s="531"/>
      <c r="VXU4" s="531"/>
      <c r="VXV4" s="531"/>
      <c r="VXW4" s="531"/>
      <c r="VXX4" s="531"/>
      <c r="VXY4" s="531"/>
      <c r="VXZ4" s="531"/>
      <c r="VYA4" s="531"/>
      <c r="VYB4" s="531"/>
      <c r="VYC4" s="531"/>
      <c r="VYD4" s="531"/>
      <c r="VYE4" s="531"/>
      <c r="VYF4" s="531"/>
      <c r="VYG4" s="531"/>
      <c r="VYH4" s="531"/>
      <c r="VYI4" s="531"/>
      <c r="VYJ4" s="531"/>
      <c r="VYK4" s="531"/>
      <c r="VYL4" s="531"/>
      <c r="VYM4" s="531"/>
      <c r="VYN4" s="531"/>
      <c r="VYO4" s="531"/>
      <c r="VYP4" s="531"/>
      <c r="VYQ4" s="531"/>
      <c r="VYR4" s="531"/>
      <c r="VYS4" s="531"/>
      <c r="VYT4" s="531"/>
      <c r="VYU4" s="531"/>
      <c r="VYV4" s="531"/>
      <c r="VYW4" s="531"/>
      <c r="VYX4" s="531"/>
      <c r="VYY4" s="531"/>
      <c r="VYZ4" s="531"/>
      <c r="VZA4" s="531"/>
      <c r="VZB4" s="531"/>
      <c r="VZC4" s="531"/>
      <c r="VZD4" s="531"/>
      <c r="VZE4" s="531"/>
      <c r="VZF4" s="531"/>
      <c r="VZG4" s="531"/>
      <c r="VZH4" s="531"/>
      <c r="VZI4" s="531"/>
      <c r="VZJ4" s="531"/>
      <c r="VZK4" s="531"/>
      <c r="VZL4" s="531"/>
      <c r="VZM4" s="531"/>
      <c r="VZN4" s="531"/>
      <c r="VZO4" s="531"/>
      <c r="VZP4" s="531"/>
      <c r="VZQ4" s="531"/>
      <c r="VZR4" s="531"/>
      <c r="VZS4" s="531"/>
      <c r="VZT4" s="531"/>
      <c r="VZU4" s="531"/>
      <c r="VZV4" s="531"/>
      <c r="VZW4" s="531"/>
      <c r="VZX4" s="531"/>
      <c r="VZY4" s="531"/>
      <c r="VZZ4" s="531"/>
      <c r="WAA4" s="531"/>
      <c r="WAB4" s="531"/>
      <c r="WAC4" s="531"/>
      <c r="WAD4" s="531"/>
      <c r="WAE4" s="531"/>
      <c r="WAF4" s="531"/>
      <c r="WAG4" s="531"/>
      <c r="WAH4" s="531"/>
      <c r="WAI4" s="531"/>
      <c r="WAJ4" s="531"/>
      <c r="WAK4" s="531"/>
      <c r="WAL4" s="531"/>
      <c r="WAM4" s="531"/>
      <c r="WAN4" s="531"/>
      <c r="WAO4" s="531"/>
      <c r="WAP4" s="531"/>
      <c r="WAQ4" s="531"/>
      <c r="WAR4" s="531"/>
      <c r="WAS4" s="531"/>
      <c r="WAT4" s="531"/>
      <c r="WAU4" s="531"/>
      <c r="WAV4" s="531"/>
      <c r="WAW4" s="531"/>
      <c r="WAX4" s="531"/>
      <c r="WAY4" s="531"/>
      <c r="WAZ4" s="531"/>
      <c r="WBA4" s="531"/>
      <c r="WBB4" s="531"/>
      <c r="WBC4" s="531"/>
      <c r="WBD4" s="531"/>
      <c r="WBE4" s="531"/>
      <c r="WBF4" s="531"/>
      <c r="WBG4" s="531"/>
      <c r="WBH4" s="531"/>
      <c r="WBI4" s="531"/>
      <c r="WBJ4" s="531"/>
      <c r="WBK4" s="531"/>
      <c r="WBL4" s="531"/>
      <c r="WBM4" s="531"/>
      <c r="WBN4" s="531"/>
      <c r="WBO4" s="531"/>
      <c r="WBP4" s="531"/>
      <c r="WBQ4" s="531"/>
      <c r="WBR4" s="531"/>
      <c r="WBS4" s="531"/>
      <c r="WBT4" s="531"/>
      <c r="WBU4" s="531"/>
      <c r="WBV4" s="531"/>
      <c r="WBW4" s="531"/>
      <c r="WBX4" s="531"/>
      <c r="WBY4" s="531"/>
      <c r="WBZ4" s="531"/>
      <c r="WCA4" s="531"/>
      <c r="WCB4" s="531"/>
      <c r="WCC4" s="531"/>
      <c r="WCD4" s="531"/>
      <c r="WCE4" s="531"/>
      <c r="WCF4" s="531"/>
      <c r="WCG4" s="531"/>
      <c r="WCH4" s="531"/>
      <c r="WCI4" s="531"/>
      <c r="WCJ4" s="531"/>
      <c r="WCK4" s="531"/>
      <c r="WCL4" s="531"/>
      <c r="WCM4" s="531"/>
      <c r="WCN4" s="531"/>
      <c r="WCO4" s="531"/>
      <c r="WCP4" s="531"/>
      <c r="WCQ4" s="531"/>
      <c r="WCR4" s="531"/>
      <c r="WCS4" s="531"/>
      <c r="WCT4" s="531"/>
      <c r="WCU4" s="531"/>
      <c r="WCV4" s="531"/>
      <c r="WCW4" s="531"/>
      <c r="WCX4" s="531"/>
      <c r="WCY4" s="531"/>
      <c r="WCZ4" s="531"/>
      <c r="WDA4" s="531"/>
      <c r="WDB4" s="531"/>
      <c r="WDC4" s="531"/>
      <c r="WDD4" s="531"/>
      <c r="WDE4" s="531"/>
      <c r="WDF4" s="531"/>
      <c r="WDG4" s="531"/>
      <c r="WDH4" s="531"/>
      <c r="WDI4" s="531"/>
      <c r="WDJ4" s="531"/>
      <c r="WDK4" s="531"/>
      <c r="WDL4" s="531"/>
      <c r="WDM4" s="531"/>
      <c r="WDN4" s="531"/>
      <c r="WDO4" s="531"/>
      <c r="WDP4" s="531"/>
      <c r="WDQ4" s="531"/>
      <c r="WDR4" s="531"/>
      <c r="WDS4" s="531"/>
      <c r="WDT4" s="531"/>
      <c r="WDU4" s="531"/>
      <c r="WDV4" s="531"/>
      <c r="WDW4" s="531"/>
      <c r="WDX4" s="531"/>
      <c r="WDY4" s="531"/>
      <c r="WDZ4" s="531"/>
      <c r="WEA4" s="531"/>
      <c r="WEB4" s="531"/>
      <c r="WEC4" s="531"/>
      <c r="WED4" s="531"/>
      <c r="WEE4" s="531"/>
      <c r="WEF4" s="531"/>
      <c r="WEG4" s="531"/>
      <c r="WEH4" s="531"/>
      <c r="WEI4" s="531"/>
      <c r="WEJ4" s="531"/>
      <c r="WEK4" s="531"/>
      <c r="WEL4" s="531"/>
      <c r="WEM4" s="531"/>
      <c r="WEN4" s="531"/>
      <c r="WEO4" s="531"/>
      <c r="WEP4" s="531"/>
      <c r="WEQ4" s="531"/>
      <c r="WER4" s="531"/>
      <c r="WES4" s="531"/>
      <c r="WET4" s="531"/>
      <c r="WEU4" s="531"/>
      <c r="WEV4" s="531"/>
      <c r="WEW4" s="531"/>
      <c r="WEX4" s="531"/>
      <c r="WEY4" s="531"/>
      <c r="WEZ4" s="531"/>
      <c r="WFA4" s="531"/>
      <c r="WFB4" s="531"/>
      <c r="WFC4" s="531"/>
      <c r="WFD4" s="531"/>
      <c r="WFE4" s="531"/>
      <c r="WFF4" s="531"/>
      <c r="WFG4" s="531"/>
      <c r="WFH4" s="531"/>
      <c r="WFI4" s="531"/>
      <c r="WFJ4" s="531"/>
      <c r="WFK4" s="531"/>
      <c r="WFL4" s="531"/>
      <c r="WFM4" s="531"/>
      <c r="WFN4" s="531"/>
      <c r="WFO4" s="531"/>
      <c r="WFP4" s="531"/>
      <c r="WFQ4" s="531"/>
      <c r="WFR4" s="531"/>
      <c r="WFS4" s="531"/>
      <c r="WFT4" s="531"/>
      <c r="WFU4" s="531"/>
      <c r="WFV4" s="531"/>
      <c r="WFW4" s="531"/>
      <c r="WFX4" s="531"/>
      <c r="WFY4" s="531"/>
      <c r="WFZ4" s="531"/>
      <c r="WGA4" s="531"/>
      <c r="WGB4" s="531"/>
      <c r="WGC4" s="531"/>
      <c r="WGD4" s="531"/>
      <c r="WGE4" s="531"/>
      <c r="WGF4" s="531"/>
      <c r="WGG4" s="531"/>
      <c r="WGH4" s="531"/>
      <c r="WGI4" s="531"/>
      <c r="WGJ4" s="531"/>
      <c r="WGK4" s="531"/>
      <c r="WGL4" s="531"/>
      <c r="WGM4" s="531"/>
      <c r="WGN4" s="531"/>
      <c r="WGO4" s="531"/>
      <c r="WGP4" s="531"/>
      <c r="WGQ4" s="531"/>
      <c r="WGR4" s="531"/>
      <c r="WGS4" s="531"/>
      <c r="WGT4" s="531"/>
      <c r="WGU4" s="531"/>
      <c r="WGV4" s="531"/>
      <c r="WGW4" s="531"/>
      <c r="WGX4" s="531"/>
      <c r="WGY4" s="531"/>
      <c r="WGZ4" s="531"/>
      <c r="WHA4" s="531"/>
      <c r="WHB4" s="531"/>
      <c r="WHC4" s="531"/>
      <c r="WHD4" s="531"/>
      <c r="WHE4" s="531"/>
      <c r="WHF4" s="531"/>
      <c r="WHG4" s="531"/>
      <c r="WHH4" s="531"/>
      <c r="WHI4" s="531"/>
      <c r="WHJ4" s="531"/>
      <c r="WHK4" s="531"/>
      <c r="WHL4" s="531"/>
      <c r="WHM4" s="531"/>
      <c r="WHN4" s="531"/>
      <c r="WHO4" s="531"/>
      <c r="WHP4" s="531"/>
      <c r="WHQ4" s="531"/>
      <c r="WHR4" s="531"/>
      <c r="WHS4" s="531"/>
      <c r="WHT4" s="531"/>
      <c r="WHU4" s="531"/>
      <c r="WHV4" s="531"/>
      <c r="WHW4" s="531"/>
      <c r="WHX4" s="531"/>
      <c r="WHY4" s="531"/>
      <c r="WHZ4" s="531"/>
      <c r="WIA4" s="531"/>
      <c r="WIB4" s="531"/>
      <c r="WIC4" s="531"/>
      <c r="WID4" s="531"/>
      <c r="WIE4" s="531"/>
      <c r="WIF4" s="531"/>
      <c r="WIG4" s="531"/>
      <c r="WIH4" s="531"/>
      <c r="WII4" s="531"/>
      <c r="WIJ4" s="531"/>
      <c r="WIK4" s="531"/>
      <c r="WIL4" s="531"/>
      <c r="WIM4" s="531"/>
      <c r="WIN4" s="531"/>
      <c r="WIO4" s="531"/>
      <c r="WIP4" s="531"/>
      <c r="WIQ4" s="531"/>
      <c r="WIR4" s="531"/>
      <c r="WIS4" s="531"/>
      <c r="WIT4" s="531"/>
      <c r="WIU4" s="531"/>
      <c r="WIV4" s="531"/>
      <c r="WIW4" s="531"/>
      <c r="WIX4" s="531"/>
      <c r="WIY4" s="531"/>
      <c r="WIZ4" s="531"/>
      <c r="WJA4" s="531"/>
      <c r="WJB4" s="531"/>
      <c r="WJC4" s="531"/>
      <c r="WJD4" s="531"/>
      <c r="WJE4" s="531"/>
      <c r="WJF4" s="531"/>
      <c r="WJG4" s="531"/>
      <c r="WJH4" s="531"/>
      <c r="WJI4" s="531"/>
      <c r="WJJ4" s="531"/>
      <c r="WJK4" s="531"/>
      <c r="WJL4" s="531"/>
      <c r="WJM4" s="531"/>
      <c r="WJN4" s="531"/>
      <c r="WJO4" s="531"/>
      <c r="WJP4" s="531"/>
      <c r="WJQ4" s="531"/>
      <c r="WJR4" s="531"/>
      <c r="WJS4" s="531"/>
      <c r="WJT4" s="531"/>
      <c r="WJU4" s="531"/>
      <c r="WJV4" s="531"/>
      <c r="WJW4" s="531"/>
      <c r="WJX4" s="531"/>
      <c r="WJY4" s="531"/>
      <c r="WJZ4" s="531"/>
      <c r="WKA4" s="531"/>
      <c r="WKB4" s="531"/>
      <c r="WKC4" s="531"/>
      <c r="WKD4" s="531"/>
      <c r="WKE4" s="531"/>
      <c r="WKF4" s="531"/>
      <c r="WKG4" s="531"/>
      <c r="WKH4" s="531"/>
      <c r="WKI4" s="531"/>
      <c r="WKJ4" s="531"/>
      <c r="WKK4" s="531"/>
      <c r="WKL4" s="531"/>
      <c r="WKM4" s="531"/>
      <c r="WKN4" s="531"/>
      <c r="WKO4" s="531"/>
      <c r="WKP4" s="531"/>
      <c r="WKQ4" s="531"/>
      <c r="WKR4" s="531"/>
      <c r="WKS4" s="531"/>
      <c r="WKT4" s="531"/>
      <c r="WKU4" s="531"/>
      <c r="WKV4" s="531"/>
      <c r="WKW4" s="531"/>
      <c r="WKX4" s="531"/>
      <c r="WKY4" s="531"/>
      <c r="WKZ4" s="531"/>
      <c r="WLA4" s="531"/>
      <c r="WLB4" s="531"/>
      <c r="WLC4" s="531"/>
      <c r="WLD4" s="531"/>
      <c r="WLE4" s="531"/>
      <c r="WLF4" s="531"/>
      <c r="WLG4" s="531"/>
      <c r="WLH4" s="531"/>
      <c r="WLI4" s="531"/>
      <c r="WLJ4" s="531"/>
      <c r="WLK4" s="531"/>
      <c r="WLL4" s="531"/>
      <c r="WLM4" s="531"/>
      <c r="WLN4" s="531"/>
      <c r="WLO4" s="531"/>
      <c r="WLP4" s="531"/>
      <c r="WLQ4" s="531"/>
      <c r="WLR4" s="531"/>
      <c r="WLS4" s="531"/>
      <c r="WLT4" s="531"/>
      <c r="WLU4" s="531"/>
      <c r="WLV4" s="531"/>
      <c r="WLW4" s="531"/>
      <c r="WLX4" s="531"/>
      <c r="WLY4" s="531"/>
      <c r="WLZ4" s="531"/>
      <c r="WMA4" s="531"/>
      <c r="WMB4" s="531"/>
      <c r="WMC4" s="531"/>
      <c r="WMD4" s="531"/>
      <c r="WME4" s="531"/>
      <c r="WMF4" s="531"/>
      <c r="WMG4" s="531"/>
      <c r="WMH4" s="531"/>
      <c r="WMI4" s="531"/>
      <c r="WMJ4" s="531"/>
      <c r="WMK4" s="531"/>
      <c r="WML4" s="531"/>
      <c r="WMM4" s="531"/>
      <c r="WMN4" s="531"/>
      <c r="WMO4" s="531"/>
      <c r="WMP4" s="531"/>
      <c r="WMQ4" s="531"/>
      <c r="WMR4" s="531"/>
      <c r="WMS4" s="531"/>
      <c r="WMT4" s="531"/>
      <c r="WMU4" s="531"/>
      <c r="WMV4" s="531"/>
      <c r="WMW4" s="531"/>
      <c r="WMX4" s="531"/>
      <c r="WMY4" s="531"/>
      <c r="WMZ4" s="531"/>
      <c r="WNA4" s="531"/>
      <c r="WNB4" s="531"/>
      <c r="WNC4" s="531"/>
      <c r="WND4" s="531"/>
      <c r="WNE4" s="531"/>
      <c r="WNF4" s="531"/>
      <c r="WNG4" s="531"/>
      <c r="WNH4" s="531"/>
      <c r="WNI4" s="531"/>
      <c r="WNJ4" s="531"/>
      <c r="WNK4" s="531"/>
      <c r="WNL4" s="531"/>
      <c r="WNM4" s="531"/>
      <c r="WNN4" s="531"/>
      <c r="WNO4" s="531"/>
      <c r="WNP4" s="531"/>
      <c r="WNQ4" s="531"/>
      <c r="WNR4" s="531"/>
      <c r="WNS4" s="531"/>
      <c r="WNT4" s="531"/>
      <c r="WNU4" s="531"/>
      <c r="WNV4" s="531"/>
      <c r="WNW4" s="531"/>
      <c r="WNX4" s="531"/>
      <c r="WNY4" s="531"/>
      <c r="WNZ4" s="531"/>
      <c r="WOA4" s="531"/>
      <c r="WOB4" s="531"/>
      <c r="WOC4" s="531"/>
      <c r="WOD4" s="531"/>
      <c r="WOE4" s="531"/>
      <c r="WOF4" s="531"/>
      <c r="WOG4" s="531"/>
      <c r="WOH4" s="531"/>
      <c r="WOI4" s="531"/>
      <c r="WOJ4" s="531"/>
      <c r="WOK4" s="531"/>
      <c r="WOL4" s="531"/>
      <c r="WOM4" s="531"/>
      <c r="WON4" s="531"/>
      <c r="WOO4" s="531"/>
      <c r="WOP4" s="531"/>
      <c r="WOQ4" s="531"/>
      <c r="WOR4" s="531"/>
      <c r="WOS4" s="531"/>
      <c r="WOT4" s="531"/>
      <c r="WOU4" s="531"/>
      <c r="WOV4" s="531"/>
      <c r="WOW4" s="531"/>
      <c r="WOX4" s="531"/>
      <c r="WOY4" s="531"/>
      <c r="WOZ4" s="531"/>
      <c r="WPA4" s="531"/>
      <c r="WPB4" s="531"/>
      <c r="WPC4" s="531"/>
      <c r="WPD4" s="531"/>
      <c r="WPE4" s="531"/>
      <c r="WPF4" s="531"/>
      <c r="WPG4" s="531"/>
      <c r="WPH4" s="531"/>
      <c r="WPI4" s="531"/>
      <c r="WPJ4" s="531"/>
      <c r="WPK4" s="531"/>
      <c r="WPL4" s="531"/>
      <c r="WPM4" s="531"/>
      <c r="WPN4" s="531"/>
      <c r="WPO4" s="531"/>
      <c r="WPP4" s="531"/>
      <c r="WPQ4" s="531"/>
      <c r="WPR4" s="531"/>
      <c r="WPS4" s="531"/>
      <c r="WPT4" s="531"/>
      <c r="WPU4" s="531"/>
      <c r="WPV4" s="531"/>
      <c r="WPW4" s="531"/>
      <c r="WPX4" s="531"/>
      <c r="WPY4" s="531"/>
      <c r="WPZ4" s="531"/>
      <c r="WQA4" s="531"/>
      <c r="WQB4" s="531"/>
      <c r="WQC4" s="531"/>
      <c r="WQD4" s="531"/>
      <c r="WQE4" s="531"/>
      <c r="WQF4" s="531"/>
      <c r="WQG4" s="531"/>
      <c r="WQH4" s="531"/>
      <c r="WQI4" s="531"/>
      <c r="WQJ4" s="531"/>
      <c r="WQK4" s="531"/>
      <c r="WQL4" s="531"/>
      <c r="WQM4" s="531"/>
      <c r="WQN4" s="531"/>
      <c r="WQO4" s="531"/>
      <c r="WQP4" s="531"/>
      <c r="WQQ4" s="531"/>
      <c r="WQR4" s="531"/>
      <c r="WQS4" s="531"/>
      <c r="WQT4" s="531"/>
      <c r="WQU4" s="531"/>
      <c r="WQV4" s="531"/>
      <c r="WQW4" s="531"/>
      <c r="WQX4" s="531"/>
      <c r="WQY4" s="531"/>
      <c r="WQZ4" s="531"/>
      <c r="WRA4" s="531"/>
      <c r="WRB4" s="531"/>
      <c r="WRC4" s="531"/>
      <c r="WRD4" s="531"/>
      <c r="WRE4" s="531"/>
      <c r="WRF4" s="531"/>
      <c r="WRG4" s="531"/>
      <c r="WRH4" s="531"/>
      <c r="WRI4" s="531"/>
      <c r="WRJ4" s="531"/>
      <c r="WRK4" s="531"/>
      <c r="WRL4" s="531"/>
      <c r="WRM4" s="531"/>
      <c r="WRN4" s="531"/>
      <c r="WRO4" s="531"/>
      <c r="WRP4" s="531"/>
      <c r="WRQ4" s="531"/>
      <c r="WRR4" s="531"/>
      <c r="WRS4" s="531"/>
      <c r="WRT4" s="531"/>
      <c r="WRU4" s="531"/>
      <c r="WRV4" s="531"/>
      <c r="WRW4" s="531"/>
      <c r="WRX4" s="531"/>
      <c r="WRY4" s="531"/>
      <c r="WRZ4" s="531"/>
      <c r="WSA4" s="531"/>
      <c r="WSB4" s="531"/>
      <c r="WSC4" s="531"/>
      <c r="WSD4" s="531"/>
      <c r="WSE4" s="531"/>
      <c r="WSF4" s="531"/>
      <c r="WSG4" s="531"/>
      <c r="WSH4" s="531"/>
      <c r="WSI4" s="531"/>
      <c r="WSJ4" s="531"/>
      <c r="WSK4" s="531"/>
      <c r="WSL4" s="531"/>
      <c r="WSM4" s="531"/>
      <c r="WSN4" s="531"/>
      <c r="WSO4" s="531"/>
      <c r="WSP4" s="531"/>
      <c r="WSQ4" s="531"/>
      <c r="WSR4" s="531"/>
      <c r="WSS4" s="531"/>
      <c r="WST4" s="531"/>
      <c r="WSU4" s="531"/>
      <c r="WSV4" s="531"/>
      <c r="WSW4" s="531"/>
      <c r="WSX4" s="531"/>
      <c r="WSY4" s="531"/>
      <c r="WSZ4" s="531"/>
      <c r="WTA4" s="531"/>
      <c r="WTB4" s="531"/>
      <c r="WTC4" s="531"/>
      <c r="WTD4" s="531"/>
      <c r="WTE4" s="531"/>
      <c r="WTF4" s="531"/>
      <c r="WTG4" s="531"/>
      <c r="WTH4" s="531"/>
      <c r="WTI4" s="531"/>
      <c r="WTJ4" s="531"/>
      <c r="WTK4" s="531"/>
      <c r="WTL4" s="531"/>
      <c r="WTM4" s="531"/>
      <c r="WTN4" s="531"/>
      <c r="WTO4" s="531"/>
      <c r="WTP4" s="531"/>
      <c r="WTQ4" s="531"/>
      <c r="WTR4" s="531"/>
      <c r="WTS4" s="531"/>
      <c r="WTT4" s="531"/>
      <c r="WTU4" s="531"/>
      <c r="WTV4" s="531"/>
      <c r="WTW4" s="531"/>
      <c r="WTX4" s="531"/>
      <c r="WTY4" s="531"/>
      <c r="WTZ4" s="531"/>
      <c r="WUA4" s="531"/>
      <c r="WUB4" s="531"/>
      <c r="WUC4" s="531"/>
      <c r="WUD4" s="531"/>
      <c r="WUE4" s="531"/>
      <c r="WUF4" s="531"/>
      <c r="WUG4" s="531"/>
      <c r="WUH4" s="531"/>
      <c r="WUI4" s="531"/>
      <c r="WUJ4" s="531"/>
      <c r="WUK4" s="531"/>
      <c r="WUL4" s="531"/>
      <c r="WUM4" s="531"/>
      <c r="WUN4" s="531"/>
      <c r="WUO4" s="531"/>
      <c r="WUP4" s="531"/>
      <c r="WUQ4" s="531"/>
      <c r="WUR4" s="531"/>
      <c r="WUS4" s="531"/>
      <c r="WUT4" s="531"/>
      <c r="WUU4" s="531"/>
      <c r="WUV4" s="531"/>
      <c r="WUW4" s="531"/>
      <c r="WUX4" s="531"/>
      <c r="WUY4" s="531"/>
      <c r="WUZ4" s="531"/>
      <c r="WVA4" s="531"/>
      <c r="WVB4" s="531"/>
      <c r="WVC4" s="531"/>
      <c r="WVD4" s="531"/>
      <c r="WVE4" s="531"/>
      <c r="WVF4" s="531"/>
      <c r="WVG4" s="531"/>
      <c r="WVH4" s="531"/>
      <c r="WVI4" s="531"/>
      <c r="WVJ4" s="531"/>
      <c r="WVK4" s="531"/>
      <c r="WVL4" s="531"/>
      <c r="WVM4" s="531"/>
      <c r="WVN4" s="531"/>
      <c r="WVO4" s="531"/>
      <c r="WVP4" s="531"/>
      <c r="WVQ4" s="531"/>
      <c r="WVR4" s="531"/>
      <c r="WVS4" s="531"/>
      <c r="WVT4" s="531"/>
      <c r="WVU4" s="531"/>
      <c r="WVV4" s="531"/>
      <c r="WVW4" s="531"/>
      <c r="WVX4" s="531"/>
      <c r="WVY4" s="531"/>
      <c r="WVZ4" s="531"/>
      <c r="WWA4" s="531"/>
      <c r="WWB4" s="531"/>
      <c r="WWC4" s="531"/>
      <c r="WWD4" s="531"/>
      <c r="WWE4" s="531"/>
      <c r="WWF4" s="531"/>
      <c r="WWG4" s="531"/>
      <c r="WWH4" s="531"/>
      <c r="WWI4" s="531"/>
      <c r="WWJ4" s="531"/>
      <c r="WWK4" s="531"/>
      <c r="WWL4" s="531"/>
      <c r="WWM4" s="531"/>
      <c r="WWN4" s="531"/>
      <c r="WWO4" s="531"/>
      <c r="WWP4" s="531"/>
      <c r="WWQ4" s="531"/>
      <c r="WWR4" s="531"/>
      <c r="WWS4" s="531"/>
      <c r="WWT4" s="531"/>
      <c r="WWU4" s="531"/>
      <c r="WWV4" s="531"/>
      <c r="WWW4" s="531"/>
      <c r="WWX4" s="531"/>
      <c r="WWY4" s="531"/>
      <c r="WWZ4" s="531"/>
      <c r="WXA4" s="531"/>
      <c r="WXB4" s="531"/>
      <c r="WXC4" s="531"/>
      <c r="WXD4" s="531"/>
      <c r="WXE4" s="531"/>
      <c r="WXF4" s="531"/>
      <c r="WXG4" s="531"/>
      <c r="WXH4" s="531"/>
      <c r="WXI4" s="531"/>
      <c r="WXJ4" s="531"/>
      <c r="WXK4" s="531"/>
      <c r="WXL4" s="531"/>
      <c r="WXM4" s="531"/>
      <c r="WXN4" s="531"/>
      <c r="WXO4" s="531"/>
      <c r="WXP4" s="531"/>
      <c r="WXQ4" s="531"/>
      <c r="WXR4" s="531"/>
      <c r="WXS4" s="531"/>
      <c r="WXT4" s="531"/>
      <c r="WXU4" s="531"/>
      <c r="WXV4" s="531"/>
      <c r="WXW4" s="531"/>
      <c r="WXX4" s="531"/>
      <c r="WXY4" s="531"/>
      <c r="WXZ4" s="531"/>
      <c r="WYA4" s="531"/>
      <c r="WYB4" s="531"/>
      <c r="WYC4" s="531"/>
      <c r="WYD4" s="531"/>
      <c r="WYE4" s="531"/>
      <c r="WYF4" s="531"/>
      <c r="WYG4" s="531"/>
      <c r="WYH4" s="531"/>
      <c r="WYI4" s="531"/>
      <c r="WYJ4" s="531"/>
      <c r="WYK4" s="531"/>
      <c r="WYL4" s="531"/>
      <c r="WYM4" s="531"/>
      <c r="WYN4" s="531"/>
      <c r="WYO4" s="531"/>
      <c r="WYP4" s="531"/>
      <c r="WYQ4" s="531"/>
      <c r="WYR4" s="531"/>
      <c r="WYS4" s="531"/>
      <c r="WYT4" s="531"/>
      <c r="WYU4" s="531"/>
      <c r="WYV4" s="531"/>
      <c r="WYW4" s="531"/>
      <c r="WYX4" s="531"/>
      <c r="WYY4" s="531"/>
      <c r="WYZ4" s="531"/>
      <c r="WZA4" s="531"/>
      <c r="WZB4" s="531"/>
      <c r="WZC4" s="531"/>
      <c r="WZD4" s="531"/>
      <c r="WZE4" s="531"/>
      <c r="WZF4" s="531"/>
      <c r="WZG4" s="531"/>
      <c r="WZH4" s="531"/>
      <c r="WZI4" s="531"/>
      <c r="WZJ4" s="531"/>
      <c r="WZK4" s="531"/>
      <c r="WZL4" s="531"/>
      <c r="WZM4" s="531"/>
      <c r="WZN4" s="531"/>
      <c r="WZO4" s="531"/>
      <c r="WZP4" s="531"/>
      <c r="WZQ4" s="531"/>
      <c r="WZR4" s="531"/>
      <c r="WZS4" s="531"/>
      <c r="WZT4" s="531"/>
      <c r="WZU4" s="531"/>
      <c r="WZV4" s="531"/>
      <c r="WZW4" s="531"/>
      <c r="WZX4" s="531"/>
      <c r="WZY4" s="531"/>
      <c r="WZZ4" s="531"/>
      <c r="XAA4" s="531"/>
      <c r="XAB4" s="531"/>
      <c r="XAC4" s="531"/>
      <c r="XAD4" s="531"/>
      <c r="XAE4" s="531"/>
      <c r="XAF4" s="531"/>
      <c r="XAG4" s="531"/>
      <c r="XAH4" s="531"/>
      <c r="XAI4" s="531"/>
      <c r="XAJ4" s="531"/>
      <c r="XAK4" s="531"/>
      <c r="XAL4" s="531"/>
      <c r="XAM4" s="531"/>
      <c r="XAN4" s="531"/>
      <c r="XAO4" s="531"/>
      <c r="XAP4" s="531"/>
      <c r="XAQ4" s="531"/>
      <c r="XAR4" s="531"/>
      <c r="XAS4" s="531"/>
      <c r="XAT4" s="531"/>
      <c r="XAU4" s="531"/>
      <c r="XAV4" s="531"/>
      <c r="XAW4" s="531"/>
      <c r="XAX4" s="531"/>
      <c r="XAY4" s="531"/>
      <c r="XAZ4" s="531"/>
      <c r="XBA4" s="531"/>
      <c r="XBB4" s="531"/>
      <c r="XBC4" s="531"/>
      <c r="XBD4" s="531"/>
      <c r="XBE4" s="531"/>
      <c r="XBF4" s="531"/>
      <c r="XBG4" s="531"/>
      <c r="XBH4" s="531"/>
      <c r="XBI4" s="531"/>
      <c r="XBJ4" s="531"/>
      <c r="XBK4" s="531"/>
      <c r="XBL4" s="531"/>
      <c r="XBM4" s="531"/>
      <c r="XBN4" s="531"/>
      <c r="XBO4" s="531"/>
      <c r="XBP4" s="531"/>
      <c r="XBQ4" s="531"/>
      <c r="XBR4" s="531"/>
      <c r="XBS4" s="531"/>
      <c r="XBT4" s="531"/>
      <c r="XBU4" s="531"/>
      <c r="XBV4" s="531"/>
      <c r="XBW4" s="531"/>
      <c r="XBX4" s="531"/>
      <c r="XBY4" s="531"/>
      <c r="XBZ4" s="531"/>
      <c r="XCA4" s="531"/>
      <c r="XCB4" s="531"/>
      <c r="XCC4" s="531"/>
      <c r="XCD4" s="531"/>
      <c r="XCE4" s="531"/>
      <c r="XCF4" s="531"/>
      <c r="XCG4" s="531"/>
      <c r="XCH4" s="531"/>
      <c r="XCI4" s="531"/>
      <c r="XCJ4" s="531"/>
      <c r="XCK4" s="531"/>
      <c r="XCL4" s="531"/>
      <c r="XCM4" s="531"/>
      <c r="XCN4" s="531"/>
      <c r="XCO4" s="531"/>
      <c r="XCP4" s="531"/>
      <c r="XCQ4" s="531"/>
      <c r="XCR4" s="531"/>
      <c r="XCS4" s="531"/>
      <c r="XCT4" s="531"/>
      <c r="XCU4" s="531"/>
      <c r="XCV4" s="531"/>
      <c r="XCW4" s="531"/>
      <c r="XCX4" s="531"/>
      <c r="XCY4" s="531"/>
      <c r="XCZ4" s="531"/>
      <c r="XDA4" s="531"/>
      <c r="XDB4" s="531"/>
      <c r="XDC4" s="531"/>
      <c r="XDD4" s="531"/>
      <c r="XDE4" s="531"/>
      <c r="XDF4" s="531"/>
      <c r="XDG4" s="531"/>
      <c r="XDH4" s="531"/>
      <c r="XDI4" s="531"/>
      <c r="XDJ4" s="531"/>
      <c r="XDK4" s="531"/>
      <c r="XDL4" s="531"/>
      <c r="XDM4" s="531"/>
      <c r="XDN4" s="531"/>
      <c r="XDO4" s="531"/>
      <c r="XDP4" s="531"/>
      <c r="XDQ4" s="531"/>
      <c r="XDR4" s="531"/>
      <c r="XDS4" s="531"/>
      <c r="XDT4" s="531"/>
      <c r="XDU4" s="531"/>
      <c r="XDV4" s="531"/>
      <c r="XDW4" s="531"/>
      <c r="XDX4" s="531"/>
      <c r="XDY4" s="531"/>
      <c r="XDZ4" s="531"/>
      <c r="XEA4" s="531"/>
      <c r="XEB4" s="531"/>
      <c r="XEC4" s="531"/>
      <c r="XED4" s="531"/>
      <c r="XEE4" s="531"/>
      <c r="XEF4" s="531"/>
      <c r="XEG4" s="531"/>
      <c r="XEH4" s="531"/>
      <c r="XEI4" s="531"/>
      <c r="XEJ4" s="531"/>
      <c r="XEK4" s="531"/>
      <c r="XEL4" s="531"/>
      <c r="XEM4" s="531"/>
      <c r="XEN4" s="531"/>
      <c r="XEO4" s="531"/>
      <c r="XEP4" s="531"/>
      <c r="XEQ4" s="531"/>
      <c r="XER4" s="531"/>
      <c r="XES4" s="531"/>
      <c r="XET4" s="531"/>
      <c r="XEU4" s="531"/>
      <c r="XEV4" s="531"/>
      <c r="XEW4" s="531"/>
      <c r="XEX4" s="531"/>
      <c r="XEY4" s="531"/>
      <c r="XEZ4" s="531"/>
      <c r="XFA4" s="531"/>
      <c r="XFB4" s="531"/>
    </row>
    <row r="5" spans="1:16382" x14ac:dyDescent="0.2">
      <c r="C5" s="532" t="s">
        <v>22</v>
      </c>
      <c r="D5" s="792">
        <v>0.06</v>
      </c>
      <c r="E5" s="533" t="s">
        <v>35</v>
      </c>
      <c r="F5" s="534"/>
      <c r="G5" s="534"/>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c r="BI5" s="534"/>
      <c r="BJ5" s="534"/>
      <c r="BK5" s="534"/>
      <c r="BL5" s="534"/>
      <c r="BM5" s="534"/>
      <c r="BN5" s="534"/>
      <c r="BO5" s="534"/>
      <c r="BP5" s="534"/>
      <c r="BQ5" s="534"/>
      <c r="BR5" s="534"/>
      <c r="BS5" s="534"/>
      <c r="BT5" s="534"/>
      <c r="BU5" s="534"/>
      <c r="BV5" s="534"/>
      <c r="BW5" s="534"/>
      <c r="BX5" s="534"/>
      <c r="BY5" s="534"/>
      <c r="BZ5" s="534"/>
      <c r="CA5" s="534"/>
      <c r="CB5" s="534"/>
      <c r="CC5" s="534"/>
      <c r="CD5" s="534"/>
      <c r="CE5" s="534"/>
      <c r="CF5" s="534"/>
      <c r="CG5" s="534"/>
      <c r="CH5" s="534"/>
      <c r="CI5" s="534"/>
      <c r="CJ5" s="534"/>
      <c r="CK5" s="534"/>
      <c r="CL5" s="534"/>
      <c r="CM5" s="534"/>
      <c r="CN5" s="534"/>
      <c r="CO5" s="534"/>
      <c r="CP5" s="534"/>
      <c r="CQ5" s="534"/>
      <c r="CR5" s="534"/>
      <c r="CS5" s="534"/>
      <c r="CT5" s="534"/>
      <c r="CU5" s="534"/>
      <c r="CV5" s="534"/>
      <c r="CW5" s="534"/>
      <c r="CX5" s="534"/>
      <c r="CY5" s="534"/>
      <c r="CZ5" s="534"/>
      <c r="DA5" s="534"/>
      <c r="DB5" s="534"/>
      <c r="DC5" s="534"/>
      <c r="DD5" s="534"/>
      <c r="DE5" s="534"/>
      <c r="DF5" s="534"/>
      <c r="DG5" s="534"/>
      <c r="DH5" s="534"/>
      <c r="DI5" s="534"/>
      <c r="DJ5" s="534"/>
      <c r="DK5" s="534"/>
      <c r="DL5" s="534"/>
      <c r="DM5" s="534"/>
      <c r="DN5" s="534"/>
      <c r="DO5" s="534"/>
      <c r="DP5" s="534"/>
      <c r="DQ5" s="534"/>
      <c r="DR5" s="534"/>
      <c r="DS5" s="534"/>
      <c r="DT5" s="534"/>
      <c r="DU5" s="534"/>
      <c r="DV5" s="534"/>
      <c r="DW5" s="534"/>
      <c r="DX5" s="534"/>
      <c r="DY5" s="534"/>
      <c r="DZ5" s="534"/>
      <c r="EA5" s="534"/>
      <c r="EB5" s="534"/>
      <c r="EC5" s="534"/>
      <c r="ED5" s="534"/>
      <c r="EE5" s="534"/>
      <c r="EF5" s="534"/>
      <c r="EG5" s="534"/>
      <c r="EH5" s="534"/>
      <c r="EI5" s="534"/>
      <c r="EJ5" s="534"/>
      <c r="EK5" s="534"/>
      <c r="EL5" s="534"/>
      <c r="EM5" s="534"/>
      <c r="EN5" s="534"/>
      <c r="EO5" s="534"/>
      <c r="EP5" s="534"/>
      <c r="EQ5" s="534"/>
      <c r="ER5" s="534"/>
      <c r="ES5" s="534"/>
      <c r="ET5" s="534"/>
      <c r="EU5" s="534"/>
      <c r="EV5" s="534"/>
      <c r="EW5" s="534"/>
      <c r="EX5" s="534"/>
      <c r="EY5" s="534"/>
      <c r="EZ5" s="534"/>
      <c r="FA5" s="534"/>
      <c r="FB5" s="534"/>
      <c r="FC5" s="534"/>
      <c r="FD5" s="534"/>
      <c r="FE5" s="534"/>
      <c r="FF5" s="534"/>
      <c r="FG5" s="534"/>
      <c r="FH5" s="534"/>
      <c r="FI5" s="534"/>
      <c r="FJ5" s="534"/>
      <c r="FK5" s="534"/>
      <c r="FL5" s="534"/>
      <c r="FM5" s="534"/>
      <c r="FN5" s="534"/>
      <c r="FO5" s="534"/>
      <c r="FP5" s="534"/>
      <c r="FQ5" s="534"/>
      <c r="FR5" s="534"/>
      <c r="FS5" s="534"/>
      <c r="FT5" s="534"/>
      <c r="FU5" s="534"/>
      <c r="FV5" s="534"/>
      <c r="FW5" s="534"/>
      <c r="FX5" s="534"/>
      <c r="FY5" s="534"/>
      <c r="FZ5" s="534"/>
      <c r="GA5" s="534"/>
      <c r="GB5" s="534"/>
      <c r="GC5" s="534"/>
      <c r="GD5" s="534"/>
      <c r="GE5" s="534"/>
      <c r="GF5" s="534"/>
      <c r="GG5" s="534"/>
      <c r="GH5" s="534"/>
      <c r="GI5" s="534"/>
      <c r="GJ5" s="534"/>
      <c r="GK5" s="534"/>
      <c r="GL5" s="534"/>
      <c r="GM5" s="534"/>
      <c r="GN5" s="534"/>
      <c r="GO5" s="534"/>
      <c r="GP5" s="535"/>
      <c r="GQ5" s="535"/>
      <c r="GR5" s="534"/>
      <c r="GS5" s="534"/>
      <c r="GT5" s="534"/>
      <c r="GU5" s="534"/>
      <c r="GV5" s="534"/>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c r="FSM5" s="531"/>
      <c r="FSN5" s="531"/>
      <c r="FSO5" s="531"/>
      <c r="FSP5" s="531"/>
      <c r="FSQ5" s="531"/>
      <c r="FSR5" s="531"/>
      <c r="FSS5" s="531"/>
      <c r="FST5" s="531"/>
      <c r="FSU5" s="531"/>
      <c r="FSV5" s="531"/>
      <c r="FSW5" s="531"/>
      <c r="FSX5" s="531"/>
      <c r="FSY5" s="531"/>
      <c r="FSZ5" s="531"/>
      <c r="FTA5" s="531"/>
      <c r="FTB5" s="531"/>
      <c r="FTC5" s="531"/>
      <c r="FTD5" s="531"/>
      <c r="FTE5" s="531"/>
      <c r="FTF5" s="531"/>
      <c r="FTG5" s="531"/>
      <c r="FTH5" s="531"/>
      <c r="FTI5" s="531"/>
      <c r="FTJ5" s="531"/>
      <c r="FTK5" s="531"/>
      <c r="FTL5" s="531"/>
      <c r="FTM5" s="531"/>
      <c r="FTN5" s="531"/>
      <c r="FTO5" s="531"/>
      <c r="FTP5" s="531"/>
      <c r="FTQ5" s="531"/>
      <c r="FTR5" s="531"/>
      <c r="FTS5" s="531"/>
      <c r="FTT5" s="531"/>
      <c r="FTU5" s="531"/>
      <c r="FTV5" s="531"/>
      <c r="FTW5" s="531"/>
      <c r="FTX5" s="531"/>
      <c r="FTY5" s="531"/>
      <c r="FTZ5" s="531"/>
      <c r="FUA5" s="531"/>
      <c r="FUB5" s="531"/>
      <c r="FUC5" s="531"/>
      <c r="FUD5" s="531"/>
      <c r="FUE5" s="531"/>
      <c r="FUF5" s="531"/>
      <c r="FUG5" s="531"/>
      <c r="FUH5" s="531"/>
      <c r="FUI5" s="531"/>
      <c r="FUJ5" s="531"/>
      <c r="FUK5" s="531"/>
      <c r="FUL5" s="531"/>
      <c r="FUM5" s="531"/>
      <c r="FUN5" s="531"/>
      <c r="FUO5" s="531"/>
      <c r="FUP5" s="531"/>
      <c r="FUQ5" s="531"/>
      <c r="FUR5" s="531"/>
      <c r="FUS5" s="531"/>
      <c r="FUT5" s="531"/>
      <c r="FUU5" s="531"/>
      <c r="FUV5" s="531"/>
      <c r="FUW5" s="531"/>
      <c r="FUX5" s="531"/>
      <c r="FUY5" s="531"/>
      <c r="FUZ5" s="531"/>
      <c r="FVA5" s="531"/>
      <c r="FVB5" s="531"/>
      <c r="FVC5" s="531"/>
      <c r="FVD5" s="531"/>
      <c r="FVE5" s="531"/>
      <c r="FVF5" s="531"/>
      <c r="FVG5" s="531"/>
      <c r="FVH5" s="531"/>
      <c r="FVI5" s="531"/>
      <c r="FVJ5" s="531"/>
      <c r="FVK5" s="531"/>
      <c r="FVL5" s="531"/>
      <c r="FVM5" s="531"/>
      <c r="FVN5" s="531"/>
      <c r="FVO5" s="531"/>
      <c r="FVP5" s="531"/>
      <c r="FVQ5" s="531"/>
      <c r="FVR5" s="531"/>
      <c r="FVS5" s="531"/>
      <c r="FVT5" s="531"/>
      <c r="FVU5" s="531"/>
      <c r="FVV5" s="531"/>
      <c r="FVW5" s="531"/>
      <c r="FVX5" s="531"/>
      <c r="FVY5" s="531"/>
      <c r="FVZ5" s="531"/>
      <c r="FWA5" s="531"/>
      <c r="FWB5" s="531"/>
      <c r="FWC5" s="531"/>
      <c r="FWD5" s="531"/>
      <c r="FWE5" s="531"/>
      <c r="FWF5" s="531"/>
      <c r="FWG5" s="531"/>
      <c r="FWH5" s="531"/>
      <c r="FWI5" s="531"/>
      <c r="FWJ5" s="531"/>
      <c r="FWK5" s="531"/>
      <c r="FWL5" s="531"/>
      <c r="FWM5" s="531"/>
      <c r="FWN5" s="531"/>
      <c r="FWO5" s="531"/>
      <c r="FWP5" s="531"/>
      <c r="FWQ5" s="531"/>
      <c r="FWR5" s="531"/>
      <c r="FWS5" s="531"/>
      <c r="FWT5" s="531"/>
      <c r="FWU5" s="531"/>
      <c r="FWV5" s="531"/>
      <c r="FWW5" s="531"/>
      <c r="FWX5" s="531"/>
      <c r="FWY5" s="531"/>
      <c r="FWZ5" s="531"/>
      <c r="FXA5" s="531"/>
      <c r="FXB5" s="531"/>
      <c r="FXC5" s="531"/>
      <c r="FXD5" s="531"/>
      <c r="FXE5" s="531"/>
      <c r="FXF5" s="531"/>
      <c r="FXG5" s="531"/>
      <c r="FXH5" s="531"/>
      <c r="FXI5" s="531"/>
      <c r="FXJ5" s="531"/>
      <c r="FXK5" s="531"/>
      <c r="FXL5" s="531"/>
      <c r="FXM5" s="531"/>
      <c r="FXN5" s="531"/>
      <c r="FXO5" s="531"/>
      <c r="FXP5" s="531"/>
      <c r="FXQ5" s="531"/>
      <c r="FXR5" s="531"/>
      <c r="FXS5" s="531"/>
      <c r="FXT5" s="531"/>
      <c r="FXU5" s="531"/>
      <c r="FXV5" s="531"/>
      <c r="FXW5" s="531"/>
      <c r="FXX5" s="531"/>
      <c r="FXY5" s="531"/>
      <c r="FXZ5" s="531"/>
      <c r="FYA5" s="531"/>
      <c r="FYB5" s="531"/>
      <c r="FYC5" s="531"/>
      <c r="FYD5" s="531"/>
      <c r="FYE5" s="531"/>
      <c r="FYF5" s="531"/>
      <c r="FYG5" s="531"/>
      <c r="FYH5" s="531"/>
      <c r="FYI5" s="531"/>
      <c r="FYJ5" s="531"/>
      <c r="FYK5" s="531"/>
      <c r="FYL5" s="531"/>
      <c r="FYM5" s="531"/>
      <c r="FYN5" s="531"/>
      <c r="FYO5" s="531"/>
      <c r="FYP5" s="531"/>
      <c r="FYQ5" s="531"/>
      <c r="FYR5" s="531"/>
      <c r="FYS5" s="531"/>
      <c r="FYT5" s="531"/>
      <c r="FYU5" s="531"/>
      <c r="FYV5" s="531"/>
      <c r="FYW5" s="531"/>
      <c r="FYX5" s="531"/>
      <c r="FYY5" s="531"/>
      <c r="FYZ5" s="531"/>
      <c r="FZA5" s="531"/>
      <c r="FZB5" s="531"/>
      <c r="FZC5" s="531"/>
      <c r="FZD5" s="531"/>
      <c r="FZE5" s="531"/>
      <c r="FZF5" s="531"/>
      <c r="FZG5" s="531"/>
      <c r="FZH5" s="531"/>
      <c r="FZI5" s="531"/>
      <c r="FZJ5" s="531"/>
      <c r="FZK5" s="531"/>
      <c r="FZL5" s="531"/>
      <c r="FZM5" s="531"/>
      <c r="FZN5" s="531"/>
      <c r="FZO5" s="531"/>
      <c r="FZP5" s="531"/>
      <c r="FZQ5" s="531"/>
      <c r="FZR5" s="531"/>
      <c r="FZS5" s="531"/>
      <c r="FZT5" s="531"/>
      <c r="FZU5" s="531"/>
      <c r="FZV5" s="531"/>
      <c r="FZW5" s="531"/>
      <c r="FZX5" s="531"/>
      <c r="FZY5" s="531"/>
      <c r="FZZ5" s="531"/>
      <c r="GAA5" s="531"/>
      <c r="GAB5" s="531"/>
      <c r="GAC5" s="531"/>
      <c r="GAD5" s="531"/>
      <c r="GAE5" s="531"/>
      <c r="GAF5" s="531"/>
      <c r="GAG5" s="531"/>
      <c r="GAH5" s="531"/>
      <c r="GAI5" s="531"/>
      <c r="GAJ5" s="531"/>
      <c r="GAK5" s="531"/>
      <c r="GAL5" s="531"/>
      <c r="GAM5" s="531"/>
      <c r="GAN5" s="531"/>
      <c r="GAO5" s="531"/>
      <c r="GAP5" s="531"/>
      <c r="GAQ5" s="531"/>
      <c r="GAR5" s="531"/>
      <c r="GAS5" s="531"/>
      <c r="GAT5" s="531"/>
      <c r="GAU5" s="531"/>
      <c r="GAV5" s="531"/>
      <c r="GAW5" s="531"/>
      <c r="GAX5" s="531"/>
      <c r="GAY5" s="531"/>
      <c r="GAZ5" s="531"/>
      <c r="GBA5" s="531"/>
      <c r="GBB5" s="531"/>
      <c r="GBC5" s="531"/>
      <c r="GBD5" s="531"/>
      <c r="GBE5" s="531"/>
      <c r="GBF5" s="531"/>
      <c r="GBG5" s="531"/>
      <c r="GBH5" s="531"/>
      <c r="GBI5" s="531"/>
      <c r="GBJ5" s="531"/>
      <c r="GBK5" s="531"/>
      <c r="GBL5" s="531"/>
      <c r="GBM5" s="531"/>
      <c r="GBN5" s="531"/>
      <c r="GBO5" s="531"/>
      <c r="GBP5" s="531"/>
      <c r="GBQ5" s="531"/>
      <c r="GBR5" s="531"/>
      <c r="GBS5" s="531"/>
      <c r="GBT5" s="531"/>
      <c r="GBU5" s="531"/>
      <c r="GBV5" s="531"/>
      <c r="GBW5" s="531"/>
      <c r="GBX5" s="531"/>
      <c r="GBY5" s="531"/>
      <c r="GBZ5" s="531"/>
      <c r="GCA5" s="531"/>
      <c r="GCB5" s="531"/>
      <c r="GCC5" s="531"/>
      <c r="GCD5" s="531"/>
      <c r="GCE5" s="531"/>
      <c r="GCF5" s="531"/>
      <c r="GCG5" s="531"/>
      <c r="GCH5" s="531"/>
      <c r="GCI5" s="531"/>
      <c r="GCJ5" s="531"/>
      <c r="GCK5" s="531"/>
      <c r="GCL5" s="531"/>
      <c r="GCM5" s="531"/>
      <c r="GCN5" s="531"/>
      <c r="GCO5" s="531"/>
      <c r="GCP5" s="531"/>
      <c r="GCQ5" s="531"/>
      <c r="GCR5" s="531"/>
      <c r="GCS5" s="531"/>
      <c r="GCT5" s="531"/>
      <c r="GCU5" s="531"/>
      <c r="GCV5" s="531"/>
      <c r="GCW5" s="531"/>
      <c r="GCX5" s="531"/>
      <c r="GCY5" s="531"/>
      <c r="GCZ5" s="531"/>
      <c r="GDA5" s="531"/>
      <c r="GDB5" s="531"/>
      <c r="GDC5" s="531"/>
      <c r="GDD5" s="531"/>
      <c r="GDE5" s="531"/>
      <c r="GDF5" s="531"/>
      <c r="GDG5" s="531"/>
      <c r="GDH5" s="531"/>
      <c r="GDI5" s="531"/>
      <c r="GDJ5" s="531"/>
      <c r="GDK5" s="531"/>
      <c r="GDL5" s="531"/>
      <c r="GDM5" s="531"/>
      <c r="GDN5" s="531"/>
      <c r="GDO5" s="531"/>
      <c r="GDP5" s="531"/>
      <c r="GDQ5" s="531"/>
      <c r="GDR5" s="531"/>
      <c r="GDS5" s="531"/>
      <c r="GDT5" s="531"/>
      <c r="GDU5" s="531"/>
      <c r="GDV5" s="531"/>
      <c r="GDW5" s="531"/>
      <c r="GDX5" s="531"/>
      <c r="GDY5" s="531"/>
      <c r="GDZ5" s="531"/>
      <c r="GEA5" s="531"/>
      <c r="GEB5" s="531"/>
      <c r="GEC5" s="531"/>
      <c r="GED5" s="531"/>
      <c r="GEE5" s="531"/>
      <c r="GEF5" s="531"/>
      <c r="GEG5" s="531"/>
      <c r="GEH5" s="531"/>
      <c r="GEI5" s="531"/>
      <c r="GEJ5" s="531"/>
      <c r="GEK5" s="531"/>
      <c r="GEL5" s="531"/>
      <c r="GEM5" s="531"/>
      <c r="GEN5" s="531"/>
      <c r="GEO5" s="531"/>
      <c r="GEP5" s="531"/>
      <c r="GEQ5" s="531"/>
      <c r="GER5" s="531"/>
      <c r="GES5" s="531"/>
      <c r="GET5" s="531"/>
      <c r="GEU5" s="531"/>
      <c r="GEV5" s="531"/>
      <c r="GEW5" s="531"/>
      <c r="GEX5" s="531"/>
      <c r="GEY5" s="531"/>
      <c r="GEZ5" s="531"/>
      <c r="GFA5" s="531"/>
      <c r="GFB5" s="531"/>
      <c r="GFC5" s="531"/>
      <c r="GFD5" s="531"/>
      <c r="GFE5" s="531"/>
      <c r="GFF5" s="531"/>
      <c r="GFG5" s="531"/>
      <c r="GFH5" s="531"/>
      <c r="GFI5" s="531"/>
      <c r="GFJ5" s="531"/>
      <c r="GFK5" s="531"/>
      <c r="GFL5" s="531"/>
      <c r="GFM5" s="531"/>
      <c r="GFN5" s="531"/>
      <c r="GFO5" s="531"/>
      <c r="GFP5" s="531"/>
      <c r="GFQ5" s="531"/>
      <c r="GFR5" s="531"/>
      <c r="GFS5" s="531"/>
      <c r="GFT5" s="531"/>
      <c r="GFU5" s="531"/>
      <c r="GFV5" s="531"/>
      <c r="GFW5" s="531"/>
      <c r="GFX5" s="531"/>
      <c r="GFY5" s="531"/>
      <c r="GFZ5" s="531"/>
      <c r="GGA5" s="531"/>
      <c r="GGB5" s="531"/>
      <c r="GGC5" s="531"/>
      <c r="GGD5" s="531"/>
      <c r="GGE5" s="531"/>
      <c r="GGF5" s="531"/>
      <c r="GGG5" s="531"/>
      <c r="GGH5" s="531"/>
      <c r="GGI5" s="531"/>
      <c r="GGJ5" s="531"/>
      <c r="GGK5" s="531"/>
      <c r="GGL5" s="531"/>
      <c r="GGM5" s="531"/>
      <c r="GGN5" s="531"/>
      <c r="GGO5" s="531"/>
      <c r="GGP5" s="531"/>
      <c r="GGQ5" s="531"/>
      <c r="GGR5" s="531"/>
      <c r="GGS5" s="531"/>
      <c r="GGT5" s="531"/>
      <c r="GGU5" s="531"/>
      <c r="GGV5" s="531"/>
      <c r="GGW5" s="531"/>
      <c r="GGX5" s="531"/>
      <c r="GGY5" s="531"/>
      <c r="GGZ5" s="531"/>
      <c r="GHA5" s="531"/>
      <c r="GHB5" s="531"/>
      <c r="GHC5" s="531"/>
      <c r="GHD5" s="531"/>
      <c r="GHE5" s="531"/>
      <c r="GHF5" s="531"/>
      <c r="GHG5" s="531"/>
      <c r="GHH5" s="531"/>
      <c r="GHI5" s="531"/>
      <c r="GHJ5" s="531"/>
      <c r="GHK5" s="531"/>
      <c r="GHL5" s="531"/>
      <c r="GHM5" s="531"/>
      <c r="GHN5" s="531"/>
      <c r="GHO5" s="531"/>
      <c r="GHP5" s="531"/>
      <c r="GHQ5" s="531"/>
      <c r="GHR5" s="531"/>
      <c r="GHS5" s="531"/>
      <c r="GHT5" s="531"/>
      <c r="GHU5" s="531"/>
      <c r="GHV5" s="531"/>
      <c r="GHW5" s="531"/>
      <c r="GHX5" s="531"/>
      <c r="GHY5" s="531"/>
      <c r="GHZ5" s="531"/>
      <c r="GIA5" s="531"/>
      <c r="GIB5" s="531"/>
      <c r="GIC5" s="531"/>
      <c r="GID5" s="531"/>
      <c r="GIE5" s="531"/>
      <c r="GIF5" s="531"/>
      <c r="GIG5" s="531"/>
      <c r="GIH5" s="531"/>
      <c r="GII5" s="531"/>
      <c r="GIJ5" s="531"/>
      <c r="GIK5" s="531"/>
      <c r="GIL5" s="531"/>
      <c r="GIM5" s="531"/>
      <c r="GIN5" s="531"/>
      <c r="GIO5" s="531"/>
      <c r="GIP5" s="531"/>
      <c r="GIQ5" s="531"/>
      <c r="GIR5" s="531"/>
      <c r="GIS5" s="531"/>
      <c r="GIT5" s="531"/>
      <c r="GIU5" s="531"/>
      <c r="GIV5" s="531"/>
      <c r="GIW5" s="531"/>
      <c r="GIX5" s="531"/>
      <c r="GIY5" s="531"/>
      <c r="GIZ5" s="531"/>
      <c r="GJA5" s="531"/>
      <c r="GJB5" s="531"/>
      <c r="GJC5" s="531"/>
      <c r="GJD5" s="531"/>
      <c r="GJE5" s="531"/>
      <c r="GJF5" s="531"/>
      <c r="GJG5" s="531"/>
      <c r="GJH5" s="531"/>
      <c r="GJI5" s="531"/>
      <c r="GJJ5" s="531"/>
      <c r="GJK5" s="531"/>
      <c r="GJL5" s="531"/>
      <c r="GJM5" s="531"/>
      <c r="GJN5" s="531"/>
      <c r="GJO5" s="531"/>
      <c r="GJP5" s="531"/>
      <c r="GJQ5" s="531"/>
      <c r="GJR5" s="531"/>
      <c r="GJS5" s="531"/>
      <c r="GJT5" s="531"/>
      <c r="GJU5" s="531"/>
      <c r="GJV5" s="531"/>
      <c r="GJW5" s="531"/>
      <c r="GJX5" s="531"/>
      <c r="GJY5" s="531"/>
      <c r="GJZ5" s="531"/>
      <c r="GKA5" s="531"/>
      <c r="GKB5" s="531"/>
      <c r="GKC5" s="531"/>
      <c r="GKD5" s="531"/>
      <c r="GKE5" s="531"/>
      <c r="GKF5" s="531"/>
      <c r="GKG5" s="531"/>
      <c r="GKH5" s="531"/>
      <c r="GKI5" s="531"/>
      <c r="GKJ5" s="531"/>
      <c r="GKK5" s="531"/>
      <c r="GKL5" s="531"/>
      <c r="GKM5" s="531"/>
      <c r="GKN5" s="531"/>
      <c r="GKO5" s="531"/>
      <c r="GKP5" s="531"/>
      <c r="GKQ5" s="531"/>
      <c r="GKR5" s="531"/>
      <c r="GKS5" s="531"/>
      <c r="GKT5" s="531"/>
      <c r="GKU5" s="531"/>
      <c r="GKV5" s="531"/>
      <c r="GKW5" s="531"/>
      <c r="GKX5" s="531"/>
      <c r="GKY5" s="531"/>
      <c r="GKZ5" s="531"/>
      <c r="GLA5" s="531"/>
      <c r="GLB5" s="531"/>
      <c r="GLC5" s="531"/>
      <c r="GLD5" s="531"/>
      <c r="GLE5" s="531"/>
      <c r="GLF5" s="531"/>
      <c r="GLG5" s="531"/>
      <c r="GLH5" s="531"/>
      <c r="GLI5" s="531"/>
      <c r="GLJ5" s="531"/>
      <c r="GLK5" s="531"/>
      <c r="GLL5" s="531"/>
      <c r="GLM5" s="531"/>
      <c r="GLN5" s="531"/>
      <c r="GLO5" s="531"/>
      <c r="GLP5" s="531"/>
      <c r="GLQ5" s="531"/>
      <c r="GLR5" s="531"/>
      <c r="GLS5" s="531"/>
      <c r="GLT5" s="531"/>
      <c r="GLU5" s="531"/>
      <c r="GLV5" s="531"/>
      <c r="GLW5" s="531"/>
      <c r="GLX5" s="531"/>
      <c r="GLY5" s="531"/>
      <c r="GLZ5" s="531"/>
      <c r="GMA5" s="531"/>
      <c r="GMB5" s="531"/>
      <c r="GMC5" s="531"/>
      <c r="GMD5" s="531"/>
      <c r="GME5" s="531"/>
      <c r="GMF5" s="531"/>
      <c r="GMG5" s="531"/>
      <c r="GMH5" s="531"/>
      <c r="GMI5" s="531"/>
      <c r="GMJ5" s="531"/>
      <c r="GMK5" s="531"/>
      <c r="GML5" s="531"/>
      <c r="GMM5" s="531"/>
      <c r="GMN5" s="531"/>
      <c r="GMO5" s="531"/>
      <c r="GMP5" s="531"/>
      <c r="GMQ5" s="531"/>
      <c r="GMR5" s="531"/>
      <c r="GMS5" s="531"/>
      <c r="GMT5" s="531"/>
      <c r="GMU5" s="531"/>
      <c r="GMV5" s="531"/>
      <c r="GMW5" s="531"/>
      <c r="GMX5" s="531"/>
      <c r="GMY5" s="531"/>
      <c r="GMZ5" s="531"/>
      <c r="GNA5" s="531"/>
      <c r="GNB5" s="531"/>
      <c r="GNC5" s="531"/>
      <c r="GND5" s="531"/>
      <c r="GNE5" s="531"/>
      <c r="GNF5" s="531"/>
      <c r="GNG5" s="531"/>
      <c r="GNH5" s="531"/>
      <c r="GNI5" s="531"/>
      <c r="GNJ5" s="531"/>
      <c r="GNK5" s="531"/>
      <c r="GNL5" s="531"/>
      <c r="GNM5" s="531"/>
      <c r="GNN5" s="531"/>
      <c r="GNO5" s="531"/>
      <c r="GNP5" s="531"/>
      <c r="GNQ5" s="531"/>
      <c r="GNR5" s="531"/>
      <c r="GNS5" s="531"/>
      <c r="GNT5" s="531"/>
      <c r="GNU5" s="531"/>
      <c r="GNV5" s="531"/>
      <c r="GNW5" s="531"/>
      <c r="GNX5" s="531"/>
      <c r="GNY5" s="531"/>
      <c r="GNZ5" s="531"/>
      <c r="GOA5" s="531"/>
      <c r="GOB5" s="531"/>
      <c r="GOC5" s="531"/>
      <c r="GOD5" s="531"/>
      <c r="GOE5" s="531"/>
      <c r="GOF5" s="531"/>
      <c r="GOG5" s="531"/>
      <c r="GOH5" s="531"/>
      <c r="GOI5" s="531"/>
      <c r="GOJ5" s="531"/>
      <c r="GOK5" s="531"/>
      <c r="GOL5" s="531"/>
      <c r="GOM5" s="531"/>
      <c r="GON5" s="531"/>
      <c r="GOO5" s="531"/>
      <c r="GOP5" s="531"/>
      <c r="GOQ5" s="531"/>
      <c r="GOR5" s="531"/>
      <c r="GOS5" s="531"/>
      <c r="GOT5" s="531"/>
      <c r="GOU5" s="531"/>
      <c r="GOV5" s="531"/>
      <c r="GOW5" s="531"/>
      <c r="GOX5" s="531"/>
      <c r="GOY5" s="531"/>
      <c r="GOZ5" s="531"/>
      <c r="GPA5" s="531"/>
      <c r="GPB5" s="531"/>
      <c r="GPC5" s="531"/>
      <c r="GPD5" s="531"/>
      <c r="GPE5" s="531"/>
      <c r="GPF5" s="531"/>
      <c r="GPG5" s="531"/>
      <c r="GPH5" s="531"/>
      <c r="GPI5" s="531"/>
      <c r="GPJ5" s="531"/>
      <c r="GPK5" s="531"/>
      <c r="GPL5" s="531"/>
      <c r="GPM5" s="531"/>
      <c r="GPN5" s="531"/>
      <c r="GPO5" s="531"/>
      <c r="GPP5" s="531"/>
      <c r="GPQ5" s="531"/>
      <c r="GPR5" s="531"/>
      <c r="GPS5" s="531"/>
      <c r="GPT5" s="531"/>
      <c r="GPU5" s="531"/>
      <c r="GPV5" s="531"/>
      <c r="GPW5" s="531"/>
      <c r="GPX5" s="531"/>
      <c r="GPY5" s="531"/>
      <c r="GPZ5" s="531"/>
      <c r="GQA5" s="531"/>
      <c r="GQB5" s="531"/>
      <c r="GQC5" s="531"/>
      <c r="GQD5" s="531"/>
      <c r="GQE5" s="531"/>
      <c r="GQF5" s="531"/>
      <c r="GQG5" s="531"/>
      <c r="GQH5" s="531"/>
      <c r="GQI5" s="531"/>
      <c r="GQJ5" s="531"/>
      <c r="GQK5" s="531"/>
      <c r="GQL5" s="531"/>
      <c r="GQM5" s="531"/>
      <c r="GQN5" s="531"/>
      <c r="GQO5" s="531"/>
      <c r="GQP5" s="531"/>
      <c r="GQQ5" s="531"/>
      <c r="GQR5" s="531"/>
      <c r="GQS5" s="531"/>
      <c r="GQT5" s="531"/>
      <c r="GQU5" s="531"/>
      <c r="GQV5" s="531"/>
      <c r="GQW5" s="531"/>
      <c r="GQX5" s="531"/>
      <c r="GQY5" s="531"/>
      <c r="GQZ5" s="531"/>
      <c r="GRA5" s="531"/>
      <c r="GRB5" s="531"/>
      <c r="GRC5" s="531"/>
      <c r="GRD5" s="531"/>
      <c r="GRE5" s="531"/>
      <c r="GRF5" s="531"/>
      <c r="GRG5" s="531"/>
      <c r="GRH5" s="531"/>
      <c r="GRI5" s="531"/>
      <c r="GRJ5" s="531"/>
      <c r="GRK5" s="531"/>
      <c r="GRL5" s="531"/>
      <c r="GRM5" s="531"/>
      <c r="GRN5" s="531"/>
      <c r="GRO5" s="531"/>
      <c r="GRP5" s="531"/>
      <c r="GRQ5" s="531"/>
      <c r="GRR5" s="531"/>
      <c r="GRS5" s="531"/>
      <c r="GRT5" s="531"/>
      <c r="GRU5" s="531"/>
      <c r="GRV5" s="531"/>
      <c r="GRW5" s="531"/>
      <c r="GRX5" s="531"/>
      <c r="GRY5" s="531"/>
      <c r="GRZ5" s="531"/>
      <c r="GSA5" s="531"/>
      <c r="GSB5" s="531"/>
      <c r="GSC5" s="531"/>
      <c r="GSD5" s="531"/>
      <c r="GSE5" s="531"/>
      <c r="GSF5" s="531"/>
      <c r="GSG5" s="531"/>
      <c r="GSH5" s="531"/>
      <c r="GSI5" s="531"/>
      <c r="GSJ5" s="531"/>
      <c r="GSK5" s="531"/>
      <c r="GSL5" s="531"/>
      <c r="GSM5" s="531"/>
      <c r="GSN5" s="531"/>
      <c r="GSO5" s="531"/>
      <c r="GSP5" s="531"/>
      <c r="GSQ5" s="531"/>
      <c r="GSR5" s="531"/>
      <c r="GSS5" s="531"/>
      <c r="GST5" s="531"/>
      <c r="GSU5" s="531"/>
      <c r="GSV5" s="531"/>
      <c r="GSW5" s="531"/>
      <c r="GSX5" s="531"/>
      <c r="GSY5" s="531"/>
      <c r="GSZ5" s="531"/>
      <c r="GTA5" s="531"/>
      <c r="GTB5" s="531"/>
      <c r="GTC5" s="531"/>
      <c r="GTD5" s="531"/>
      <c r="GTE5" s="531"/>
      <c r="GTF5" s="531"/>
      <c r="GTG5" s="531"/>
      <c r="GTH5" s="531"/>
      <c r="GTI5" s="531"/>
      <c r="GTJ5" s="531"/>
      <c r="GTK5" s="531"/>
      <c r="GTL5" s="531"/>
      <c r="GTM5" s="531"/>
      <c r="GTN5" s="531"/>
      <c r="GTO5" s="531"/>
      <c r="GTP5" s="531"/>
      <c r="GTQ5" s="531"/>
      <c r="GTR5" s="531"/>
      <c r="GTS5" s="531"/>
      <c r="GTT5" s="531"/>
      <c r="GTU5" s="531"/>
      <c r="GTV5" s="531"/>
      <c r="GTW5" s="531"/>
      <c r="GTX5" s="531"/>
      <c r="GTY5" s="531"/>
      <c r="GTZ5" s="531"/>
      <c r="GUA5" s="531"/>
      <c r="GUB5" s="531"/>
      <c r="GUC5" s="531"/>
      <c r="GUD5" s="531"/>
      <c r="GUE5" s="531"/>
      <c r="GUF5" s="531"/>
      <c r="GUG5" s="531"/>
      <c r="GUH5" s="531"/>
      <c r="GUI5" s="531"/>
      <c r="GUJ5" s="531"/>
      <c r="GUK5" s="531"/>
      <c r="GUL5" s="531"/>
      <c r="GUM5" s="531"/>
      <c r="GUN5" s="531"/>
      <c r="GUO5" s="531"/>
      <c r="GUP5" s="531"/>
      <c r="GUQ5" s="531"/>
      <c r="GUR5" s="531"/>
      <c r="GUS5" s="531"/>
      <c r="GUT5" s="531"/>
      <c r="GUU5" s="531"/>
      <c r="GUV5" s="531"/>
      <c r="GUW5" s="531"/>
      <c r="GUX5" s="531"/>
      <c r="GUY5" s="531"/>
      <c r="GUZ5" s="531"/>
      <c r="GVA5" s="531"/>
      <c r="GVB5" s="531"/>
      <c r="GVC5" s="531"/>
      <c r="GVD5" s="531"/>
      <c r="GVE5" s="531"/>
      <c r="GVF5" s="531"/>
      <c r="GVG5" s="531"/>
      <c r="GVH5" s="531"/>
      <c r="GVI5" s="531"/>
      <c r="GVJ5" s="531"/>
      <c r="GVK5" s="531"/>
      <c r="GVL5" s="531"/>
      <c r="GVM5" s="531"/>
      <c r="GVN5" s="531"/>
      <c r="GVO5" s="531"/>
      <c r="GVP5" s="531"/>
      <c r="GVQ5" s="531"/>
      <c r="GVR5" s="531"/>
      <c r="GVS5" s="531"/>
      <c r="GVT5" s="531"/>
      <c r="GVU5" s="531"/>
      <c r="GVV5" s="531"/>
      <c r="GVW5" s="531"/>
      <c r="GVX5" s="531"/>
      <c r="GVY5" s="531"/>
      <c r="GVZ5" s="531"/>
      <c r="GWA5" s="531"/>
      <c r="GWB5" s="531"/>
      <c r="GWC5" s="531"/>
      <c r="GWD5" s="531"/>
      <c r="GWE5" s="531"/>
      <c r="GWF5" s="531"/>
      <c r="GWG5" s="531"/>
      <c r="GWH5" s="531"/>
      <c r="GWI5" s="531"/>
      <c r="GWJ5" s="531"/>
      <c r="GWK5" s="531"/>
      <c r="GWL5" s="531"/>
      <c r="GWM5" s="531"/>
      <c r="GWN5" s="531"/>
      <c r="GWO5" s="531"/>
      <c r="GWP5" s="531"/>
      <c r="GWQ5" s="531"/>
      <c r="GWR5" s="531"/>
      <c r="GWS5" s="531"/>
      <c r="GWT5" s="531"/>
      <c r="GWU5" s="531"/>
      <c r="GWV5" s="531"/>
      <c r="GWW5" s="531"/>
      <c r="GWX5" s="531"/>
      <c r="GWY5" s="531"/>
      <c r="GWZ5" s="531"/>
      <c r="GXA5" s="531"/>
      <c r="GXB5" s="531"/>
      <c r="GXC5" s="531"/>
      <c r="GXD5" s="531"/>
      <c r="GXE5" s="531"/>
      <c r="GXF5" s="531"/>
      <c r="GXG5" s="531"/>
      <c r="GXH5" s="531"/>
      <c r="GXI5" s="531"/>
      <c r="GXJ5" s="531"/>
      <c r="GXK5" s="531"/>
      <c r="GXL5" s="531"/>
      <c r="GXM5" s="531"/>
      <c r="GXN5" s="531"/>
      <c r="GXO5" s="531"/>
      <c r="GXP5" s="531"/>
      <c r="GXQ5" s="531"/>
      <c r="GXR5" s="531"/>
      <c r="GXS5" s="531"/>
      <c r="GXT5" s="531"/>
      <c r="GXU5" s="531"/>
      <c r="GXV5" s="531"/>
      <c r="GXW5" s="531"/>
      <c r="GXX5" s="531"/>
      <c r="GXY5" s="531"/>
      <c r="GXZ5" s="531"/>
      <c r="GYA5" s="531"/>
      <c r="GYB5" s="531"/>
      <c r="GYC5" s="531"/>
      <c r="GYD5" s="531"/>
      <c r="GYE5" s="531"/>
      <c r="GYF5" s="531"/>
      <c r="GYG5" s="531"/>
      <c r="GYH5" s="531"/>
      <c r="GYI5" s="531"/>
      <c r="GYJ5" s="531"/>
      <c r="GYK5" s="531"/>
      <c r="GYL5" s="531"/>
      <c r="GYM5" s="531"/>
      <c r="GYN5" s="531"/>
      <c r="GYO5" s="531"/>
      <c r="GYP5" s="531"/>
      <c r="GYQ5" s="531"/>
      <c r="GYR5" s="531"/>
      <c r="GYS5" s="531"/>
      <c r="GYT5" s="531"/>
      <c r="GYU5" s="531"/>
      <c r="GYV5" s="531"/>
      <c r="GYW5" s="531"/>
      <c r="GYX5" s="531"/>
      <c r="GYY5" s="531"/>
      <c r="GYZ5" s="531"/>
      <c r="GZA5" s="531"/>
      <c r="GZB5" s="531"/>
      <c r="GZC5" s="531"/>
      <c r="GZD5" s="531"/>
      <c r="GZE5" s="531"/>
      <c r="GZF5" s="531"/>
      <c r="GZG5" s="531"/>
      <c r="GZH5" s="531"/>
      <c r="GZI5" s="531"/>
      <c r="GZJ5" s="531"/>
      <c r="GZK5" s="531"/>
      <c r="GZL5" s="531"/>
      <c r="GZM5" s="531"/>
      <c r="GZN5" s="531"/>
      <c r="GZO5" s="531"/>
      <c r="GZP5" s="531"/>
      <c r="GZQ5" s="531"/>
      <c r="GZR5" s="531"/>
      <c r="GZS5" s="531"/>
      <c r="GZT5" s="531"/>
      <c r="GZU5" s="531"/>
      <c r="GZV5" s="531"/>
      <c r="GZW5" s="531"/>
      <c r="GZX5" s="531"/>
      <c r="GZY5" s="531"/>
      <c r="GZZ5" s="531"/>
      <c r="HAA5" s="531"/>
      <c r="HAB5" s="531"/>
      <c r="HAC5" s="531"/>
      <c r="HAD5" s="531"/>
      <c r="HAE5" s="531"/>
      <c r="HAF5" s="531"/>
      <c r="HAG5" s="531"/>
      <c r="HAH5" s="531"/>
      <c r="HAI5" s="531"/>
      <c r="HAJ5" s="531"/>
      <c r="HAK5" s="531"/>
      <c r="HAL5" s="531"/>
      <c r="HAM5" s="531"/>
      <c r="HAN5" s="531"/>
      <c r="HAO5" s="531"/>
      <c r="HAP5" s="531"/>
      <c r="HAQ5" s="531"/>
      <c r="HAR5" s="531"/>
      <c r="HAS5" s="531"/>
      <c r="HAT5" s="531"/>
      <c r="HAU5" s="531"/>
      <c r="HAV5" s="531"/>
      <c r="HAW5" s="531"/>
      <c r="HAX5" s="531"/>
      <c r="HAY5" s="531"/>
      <c r="HAZ5" s="531"/>
      <c r="HBA5" s="531"/>
      <c r="HBB5" s="531"/>
      <c r="HBC5" s="531"/>
      <c r="HBD5" s="531"/>
      <c r="HBE5" s="531"/>
      <c r="HBF5" s="531"/>
      <c r="HBG5" s="531"/>
      <c r="HBH5" s="531"/>
      <c r="HBI5" s="531"/>
      <c r="HBJ5" s="531"/>
      <c r="HBK5" s="531"/>
      <c r="HBL5" s="531"/>
      <c r="HBM5" s="531"/>
      <c r="HBN5" s="531"/>
      <c r="HBO5" s="531"/>
      <c r="HBP5" s="531"/>
      <c r="HBQ5" s="531"/>
      <c r="HBR5" s="531"/>
      <c r="HBS5" s="531"/>
      <c r="HBT5" s="531"/>
      <c r="HBU5" s="531"/>
      <c r="HBV5" s="531"/>
      <c r="HBW5" s="531"/>
      <c r="HBX5" s="531"/>
      <c r="HBY5" s="531"/>
      <c r="HBZ5" s="531"/>
      <c r="HCA5" s="531"/>
      <c r="HCB5" s="531"/>
      <c r="HCC5" s="531"/>
      <c r="HCD5" s="531"/>
      <c r="HCE5" s="531"/>
      <c r="HCF5" s="531"/>
      <c r="HCG5" s="531"/>
      <c r="HCH5" s="531"/>
      <c r="HCI5" s="531"/>
      <c r="HCJ5" s="531"/>
      <c r="HCK5" s="531"/>
      <c r="HCL5" s="531"/>
      <c r="HCM5" s="531"/>
      <c r="HCN5" s="531"/>
      <c r="HCO5" s="531"/>
      <c r="HCP5" s="531"/>
      <c r="HCQ5" s="531"/>
      <c r="HCR5" s="531"/>
      <c r="HCS5" s="531"/>
      <c r="HCT5" s="531"/>
      <c r="HCU5" s="531"/>
      <c r="HCV5" s="531"/>
      <c r="HCW5" s="531"/>
      <c r="HCX5" s="531"/>
      <c r="HCY5" s="531"/>
      <c r="HCZ5" s="531"/>
      <c r="HDA5" s="531"/>
      <c r="HDB5" s="531"/>
      <c r="HDC5" s="531"/>
      <c r="HDD5" s="531"/>
      <c r="HDE5" s="531"/>
      <c r="HDF5" s="531"/>
      <c r="HDG5" s="531"/>
      <c r="HDH5" s="531"/>
      <c r="HDI5" s="531"/>
      <c r="HDJ5" s="531"/>
      <c r="HDK5" s="531"/>
      <c r="HDL5" s="531"/>
      <c r="HDM5" s="531"/>
      <c r="HDN5" s="531"/>
      <c r="HDO5" s="531"/>
      <c r="HDP5" s="531"/>
      <c r="HDQ5" s="531"/>
      <c r="HDR5" s="531"/>
      <c r="HDS5" s="531"/>
      <c r="HDT5" s="531"/>
      <c r="HDU5" s="531"/>
      <c r="HDV5" s="531"/>
      <c r="HDW5" s="531"/>
      <c r="HDX5" s="531"/>
      <c r="HDY5" s="531"/>
      <c r="HDZ5" s="531"/>
      <c r="HEA5" s="531"/>
      <c r="HEB5" s="531"/>
      <c r="HEC5" s="531"/>
      <c r="HED5" s="531"/>
      <c r="HEE5" s="531"/>
      <c r="HEF5" s="531"/>
      <c r="HEG5" s="531"/>
      <c r="HEH5" s="531"/>
      <c r="HEI5" s="531"/>
      <c r="HEJ5" s="531"/>
      <c r="HEK5" s="531"/>
      <c r="HEL5" s="531"/>
      <c r="HEM5" s="531"/>
      <c r="HEN5" s="531"/>
      <c r="HEO5" s="531"/>
      <c r="HEP5" s="531"/>
      <c r="HEQ5" s="531"/>
      <c r="HER5" s="531"/>
      <c r="HES5" s="531"/>
      <c r="HET5" s="531"/>
      <c r="HEU5" s="531"/>
      <c r="HEV5" s="531"/>
      <c r="HEW5" s="531"/>
      <c r="HEX5" s="531"/>
      <c r="HEY5" s="531"/>
      <c r="HEZ5" s="531"/>
      <c r="HFA5" s="531"/>
      <c r="HFB5" s="531"/>
      <c r="HFC5" s="531"/>
      <c r="HFD5" s="531"/>
      <c r="HFE5" s="531"/>
      <c r="HFF5" s="531"/>
      <c r="HFG5" s="531"/>
      <c r="HFH5" s="531"/>
      <c r="HFI5" s="531"/>
      <c r="HFJ5" s="531"/>
      <c r="HFK5" s="531"/>
      <c r="HFL5" s="531"/>
      <c r="HFM5" s="531"/>
      <c r="HFN5" s="531"/>
      <c r="HFO5" s="531"/>
      <c r="HFP5" s="531"/>
      <c r="HFQ5" s="531"/>
      <c r="HFR5" s="531"/>
      <c r="HFS5" s="531"/>
      <c r="HFT5" s="531"/>
      <c r="HFU5" s="531"/>
      <c r="HFV5" s="531"/>
      <c r="HFW5" s="531"/>
      <c r="HFX5" s="531"/>
      <c r="HFY5" s="531"/>
      <c r="HFZ5" s="531"/>
      <c r="HGA5" s="531"/>
      <c r="HGB5" s="531"/>
      <c r="HGC5" s="531"/>
      <c r="HGD5" s="531"/>
      <c r="HGE5" s="531"/>
      <c r="HGF5" s="531"/>
      <c r="HGG5" s="531"/>
      <c r="HGH5" s="531"/>
      <c r="HGI5" s="531"/>
      <c r="HGJ5" s="531"/>
      <c r="HGK5" s="531"/>
      <c r="HGL5" s="531"/>
      <c r="HGM5" s="531"/>
      <c r="HGN5" s="531"/>
      <c r="HGO5" s="531"/>
      <c r="HGP5" s="531"/>
      <c r="HGQ5" s="531"/>
      <c r="HGR5" s="531"/>
      <c r="HGS5" s="531"/>
      <c r="HGT5" s="531"/>
      <c r="HGU5" s="531"/>
      <c r="HGV5" s="531"/>
      <c r="HGW5" s="531"/>
      <c r="HGX5" s="531"/>
      <c r="HGY5" s="531"/>
      <c r="HGZ5" s="531"/>
      <c r="HHA5" s="531"/>
      <c r="HHB5" s="531"/>
      <c r="HHC5" s="531"/>
      <c r="HHD5" s="531"/>
      <c r="HHE5" s="531"/>
      <c r="HHF5" s="531"/>
      <c r="HHG5" s="531"/>
      <c r="HHH5" s="531"/>
      <c r="HHI5" s="531"/>
      <c r="HHJ5" s="531"/>
      <c r="HHK5" s="531"/>
      <c r="HHL5" s="531"/>
      <c r="HHM5" s="531"/>
      <c r="HHN5" s="531"/>
      <c r="HHO5" s="531"/>
      <c r="HHP5" s="531"/>
      <c r="HHQ5" s="531"/>
      <c r="HHR5" s="531"/>
      <c r="HHS5" s="531"/>
      <c r="HHT5" s="531"/>
      <c r="HHU5" s="531"/>
      <c r="HHV5" s="531"/>
      <c r="HHW5" s="531"/>
      <c r="HHX5" s="531"/>
      <c r="HHY5" s="531"/>
      <c r="HHZ5" s="531"/>
      <c r="HIA5" s="531"/>
      <c r="HIB5" s="531"/>
      <c r="HIC5" s="531"/>
      <c r="HID5" s="531"/>
      <c r="HIE5" s="531"/>
      <c r="HIF5" s="531"/>
      <c r="HIG5" s="531"/>
      <c r="HIH5" s="531"/>
      <c r="HII5" s="531"/>
      <c r="HIJ5" s="531"/>
      <c r="HIK5" s="531"/>
      <c r="HIL5" s="531"/>
      <c r="HIM5" s="531"/>
      <c r="HIN5" s="531"/>
      <c r="HIO5" s="531"/>
      <c r="HIP5" s="531"/>
      <c r="HIQ5" s="531"/>
      <c r="HIR5" s="531"/>
      <c r="HIS5" s="531"/>
      <c r="HIT5" s="531"/>
      <c r="HIU5" s="531"/>
      <c r="HIV5" s="531"/>
      <c r="HIW5" s="531"/>
      <c r="HIX5" s="531"/>
      <c r="HIY5" s="531"/>
      <c r="HIZ5" s="531"/>
      <c r="HJA5" s="531"/>
      <c r="HJB5" s="531"/>
      <c r="HJC5" s="531"/>
      <c r="HJD5" s="531"/>
      <c r="HJE5" s="531"/>
      <c r="HJF5" s="531"/>
      <c r="HJG5" s="531"/>
      <c r="HJH5" s="531"/>
      <c r="HJI5" s="531"/>
      <c r="HJJ5" s="531"/>
      <c r="HJK5" s="531"/>
      <c r="HJL5" s="531"/>
      <c r="HJM5" s="531"/>
      <c r="HJN5" s="531"/>
      <c r="HJO5" s="531"/>
      <c r="HJP5" s="531"/>
      <c r="HJQ5" s="531"/>
      <c r="HJR5" s="531"/>
      <c r="HJS5" s="531"/>
      <c r="HJT5" s="531"/>
      <c r="HJU5" s="531"/>
      <c r="HJV5" s="531"/>
      <c r="HJW5" s="531"/>
      <c r="HJX5" s="531"/>
      <c r="HJY5" s="531"/>
      <c r="HJZ5" s="531"/>
      <c r="HKA5" s="531"/>
      <c r="HKB5" s="531"/>
      <c r="HKC5" s="531"/>
      <c r="HKD5" s="531"/>
      <c r="HKE5" s="531"/>
      <c r="HKF5" s="531"/>
      <c r="HKG5" s="531"/>
      <c r="HKH5" s="531"/>
      <c r="HKI5" s="531"/>
      <c r="HKJ5" s="531"/>
      <c r="HKK5" s="531"/>
      <c r="HKL5" s="531"/>
      <c r="HKM5" s="531"/>
      <c r="HKN5" s="531"/>
      <c r="HKO5" s="531"/>
      <c r="HKP5" s="531"/>
      <c r="HKQ5" s="531"/>
      <c r="HKR5" s="531"/>
      <c r="HKS5" s="531"/>
      <c r="HKT5" s="531"/>
      <c r="HKU5" s="531"/>
      <c r="HKV5" s="531"/>
      <c r="HKW5" s="531"/>
      <c r="HKX5" s="531"/>
      <c r="HKY5" s="531"/>
      <c r="HKZ5" s="531"/>
      <c r="HLA5" s="531"/>
      <c r="HLB5" s="531"/>
      <c r="HLC5" s="531"/>
      <c r="HLD5" s="531"/>
      <c r="HLE5" s="531"/>
      <c r="HLF5" s="531"/>
      <c r="HLG5" s="531"/>
      <c r="HLH5" s="531"/>
      <c r="HLI5" s="531"/>
      <c r="HLJ5" s="531"/>
      <c r="HLK5" s="531"/>
      <c r="HLL5" s="531"/>
      <c r="HLM5" s="531"/>
      <c r="HLN5" s="531"/>
      <c r="HLO5" s="531"/>
      <c r="HLP5" s="531"/>
      <c r="HLQ5" s="531"/>
      <c r="HLR5" s="531"/>
      <c r="HLS5" s="531"/>
      <c r="HLT5" s="531"/>
      <c r="HLU5" s="531"/>
      <c r="HLV5" s="531"/>
      <c r="HLW5" s="531"/>
      <c r="HLX5" s="531"/>
      <c r="HLY5" s="531"/>
      <c r="HLZ5" s="531"/>
      <c r="HMA5" s="531"/>
      <c r="HMB5" s="531"/>
      <c r="HMC5" s="531"/>
      <c r="HMD5" s="531"/>
      <c r="HME5" s="531"/>
      <c r="HMF5" s="531"/>
      <c r="HMG5" s="531"/>
      <c r="HMH5" s="531"/>
      <c r="HMI5" s="531"/>
      <c r="HMJ5" s="531"/>
      <c r="HMK5" s="531"/>
      <c r="HML5" s="531"/>
      <c r="HMM5" s="531"/>
      <c r="HMN5" s="531"/>
      <c r="HMO5" s="531"/>
      <c r="HMP5" s="531"/>
      <c r="HMQ5" s="531"/>
      <c r="HMR5" s="531"/>
      <c r="HMS5" s="531"/>
      <c r="HMT5" s="531"/>
      <c r="HMU5" s="531"/>
      <c r="HMV5" s="531"/>
      <c r="HMW5" s="531"/>
      <c r="HMX5" s="531"/>
      <c r="HMY5" s="531"/>
      <c r="HMZ5" s="531"/>
      <c r="HNA5" s="531"/>
      <c r="HNB5" s="531"/>
      <c r="HNC5" s="531"/>
      <c r="HND5" s="531"/>
      <c r="HNE5" s="531"/>
      <c r="HNF5" s="531"/>
      <c r="HNG5" s="531"/>
      <c r="HNH5" s="531"/>
      <c r="HNI5" s="531"/>
      <c r="HNJ5" s="531"/>
      <c r="HNK5" s="531"/>
      <c r="HNL5" s="531"/>
      <c r="HNM5" s="531"/>
      <c r="HNN5" s="531"/>
      <c r="HNO5" s="531"/>
      <c r="HNP5" s="531"/>
      <c r="HNQ5" s="531"/>
      <c r="HNR5" s="531"/>
      <c r="HNS5" s="531"/>
      <c r="HNT5" s="531"/>
      <c r="HNU5" s="531"/>
      <c r="HNV5" s="531"/>
      <c r="HNW5" s="531"/>
      <c r="HNX5" s="531"/>
      <c r="HNY5" s="531"/>
      <c r="HNZ5" s="531"/>
      <c r="HOA5" s="531"/>
      <c r="HOB5" s="531"/>
      <c r="HOC5" s="531"/>
      <c r="HOD5" s="531"/>
      <c r="HOE5" s="531"/>
      <c r="HOF5" s="531"/>
      <c r="HOG5" s="531"/>
      <c r="HOH5" s="531"/>
      <c r="HOI5" s="531"/>
      <c r="HOJ5" s="531"/>
      <c r="HOK5" s="531"/>
      <c r="HOL5" s="531"/>
      <c r="HOM5" s="531"/>
      <c r="HON5" s="531"/>
      <c r="HOO5" s="531"/>
      <c r="HOP5" s="531"/>
      <c r="HOQ5" s="531"/>
      <c r="HOR5" s="531"/>
      <c r="HOS5" s="531"/>
      <c r="HOT5" s="531"/>
      <c r="HOU5" s="531"/>
      <c r="HOV5" s="531"/>
      <c r="HOW5" s="531"/>
      <c r="HOX5" s="531"/>
      <c r="HOY5" s="531"/>
      <c r="HOZ5" s="531"/>
      <c r="HPA5" s="531"/>
      <c r="HPB5" s="531"/>
      <c r="HPC5" s="531"/>
      <c r="HPD5" s="531"/>
      <c r="HPE5" s="531"/>
      <c r="HPF5" s="531"/>
      <c r="HPG5" s="531"/>
      <c r="HPH5" s="531"/>
      <c r="HPI5" s="531"/>
      <c r="HPJ5" s="531"/>
      <c r="HPK5" s="531"/>
      <c r="HPL5" s="531"/>
      <c r="HPM5" s="531"/>
      <c r="HPN5" s="531"/>
      <c r="HPO5" s="531"/>
      <c r="HPP5" s="531"/>
      <c r="HPQ5" s="531"/>
      <c r="HPR5" s="531"/>
      <c r="HPS5" s="531"/>
      <c r="HPT5" s="531"/>
      <c r="HPU5" s="531"/>
      <c r="HPV5" s="531"/>
      <c r="HPW5" s="531"/>
      <c r="HPX5" s="531"/>
      <c r="HPY5" s="531"/>
      <c r="HPZ5" s="531"/>
      <c r="HQA5" s="531"/>
      <c r="HQB5" s="531"/>
      <c r="HQC5" s="531"/>
      <c r="HQD5" s="531"/>
      <c r="HQE5" s="531"/>
      <c r="HQF5" s="531"/>
      <c r="HQG5" s="531"/>
      <c r="HQH5" s="531"/>
      <c r="HQI5" s="531"/>
      <c r="HQJ5" s="531"/>
      <c r="HQK5" s="531"/>
      <c r="HQL5" s="531"/>
      <c r="HQM5" s="531"/>
      <c r="HQN5" s="531"/>
      <c r="HQO5" s="531"/>
      <c r="HQP5" s="531"/>
      <c r="HQQ5" s="531"/>
      <c r="HQR5" s="531"/>
      <c r="HQS5" s="531"/>
      <c r="HQT5" s="531"/>
      <c r="HQU5" s="531"/>
      <c r="HQV5" s="531"/>
      <c r="HQW5" s="531"/>
      <c r="HQX5" s="531"/>
      <c r="HQY5" s="531"/>
      <c r="HQZ5" s="531"/>
      <c r="HRA5" s="531"/>
      <c r="HRB5" s="531"/>
      <c r="HRC5" s="531"/>
      <c r="HRD5" s="531"/>
      <c r="HRE5" s="531"/>
      <c r="HRF5" s="531"/>
      <c r="HRG5" s="531"/>
      <c r="HRH5" s="531"/>
      <c r="HRI5" s="531"/>
      <c r="HRJ5" s="531"/>
      <c r="HRK5" s="531"/>
      <c r="HRL5" s="531"/>
      <c r="HRM5" s="531"/>
      <c r="HRN5" s="531"/>
      <c r="HRO5" s="531"/>
      <c r="HRP5" s="531"/>
      <c r="HRQ5" s="531"/>
      <c r="HRR5" s="531"/>
      <c r="HRS5" s="531"/>
      <c r="HRT5" s="531"/>
      <c r="HRU5" s="531"/>
      <c r="HRV5" s="531"/>
      <c r="HRW5" s="531"/>
      <c r="HRX5" s="531"/>
      <c r="HRY5" s="531"/>
      <c r="HRZ5" s="531"/>
      <c r="HSA5" s="531"/>
      <c r="HSB5" s="531"/>
      <c r="HSC5" s="531"/>
      <c r="HSD5" s="531"/>
      <c r="HSE5" s="531"/>
      <c r="HSF5" s="531"/>
      <c r="HSG5" s="531"/>
      <c r="HSH5" s="531"/>
      <c r="HSI5" s="531"/>
      <c r="HSJ5" s="531"/>
      <c r="HSK5" s="531"/>
      <c r="HSL5" s="531"/>
      <c r="HSM5" s="531"/>
      <c r="HSN5" s="531"/>
      <c r="HSO5" s="531"/>
      <c r="HSP5" s="531"/>
      <c r="HSQ5" s="531"/>
      <c r="HSR5" s="531"/>
      <c r="HSS5" s="531"/>
      <c r="HST5" s="531"/>
      <c r="HSU5" s="531"/>
      <c r="HSV5" s="531"/>
      <c r="HSW5" s="531"/>
      <c r="HSX5" s="531"/>
      <c r="HSY5" s="531"/>
      <c r="HSZ5" s="531"/>
      <c r="HTA5" s="531"/>
      <c r="HTB5" s="531"/>
      <c r="HTC5" s="531"/>
      <c r="HTD5" s="531"/>
      <c r="HTE5" s="531"/>
      <c r="HTF5" s="531"/>
      <c r="HTG5" s="531"/>
      <c r="HTH5" s="531"/>
      <c r="HTI5" s="531"/>
      <c r="HTJ5" s="531"/>
      <c r="HTK5" s="531"/>
      <c r="HTL5" s="531"/>
      <c r="HTM5" s="531"/>
      <c r="HTN5" s="531"/>
      <c r="HTO5" s="531"/>
      <c r="HTP5" s="531"/>
      <c r="HTQ5" s="531"/>
      <c r="HTR5" s="531"/>
      <c r="HTS5" s="531"/>
      <c r="HTT5" s="531"/>
      <c r="HTU5" s="531"/>
      <c r="HTV5" s="531"/>
      <c r="HTW5" s="531"/>
      <c r="HTX5" s="531"/>
      <c r="HTY5" s="531"/>
      <c r="HTZ5" s="531"/>
      <c r="HUA5" s="531"/>
      <c r="HUB5" s="531"/>
      <c r="HUC5" s="531"/>
      <c r="HUD5" s="531"/>
      <c r="HUE5" s="531"/>
      <c r="HUF5" s="531"/>
      <c r="HUG5" s="531"/>
      <c r="HUH5" s="531"/>
      <c r="HUI5" s="531"/>
      <c r="HUJ5" s="531"/>
      <c r="HUK5" s="531"/>
      <c r="HUL5" s="531"/>
      <c r="HUM5" s="531"/>
      <c r="HUN5" s="531"/>
      <c r="HUO5" s="531"/>
      <c r="HUP5" s="531"/>
      <c r="HUQ5" s="531"/>
      <c r="HUR5" s="531"/>
      <c r="HUS5" s="531"/>
      <c r="HUT5" s="531"/>
      <c r="HUU5" s="531"/>
      <c r="HUV5" s="531"/>
      <c r="HUW5" s="531"/>
      <c r="HUX5" s="531"/>
      <c r="HUY5" s="531"/>
      <c r="HUZ5" s="531"/>
      <c r="HVA5" s="531"/>
      <c r="HVB5" s="531"/>
      <c r="HVC5" s="531"/>
      <c r="HVD5" s="531"/>
      <c r="HVE5" s="531"/>
      <c r="HVF5" s="531"/>
      <c r="HVG5" s="531"/>
      <c r="HVH5" s="531"/>
      <c r="HVI5" s="531"/>
      <c r="HVJ5" s="531"/>
      <c r="HVK5" s="531"/>
      <c r="HVL5" s="531"/>
      <c r="HVM5" s="531"/>
      <c r="HVN5" s="531"/>
      <c r="HVO5" s="531"/>
      <c r="HVP5" s="531"/>
      <c r="HVQ5" s="531"/>
      <c r="HVR5" s="531"/>
      <c r="HVS5" s="531"/>
      <c r="HVT5" s="531"/>
      <c r="HVU5" s="531"/>
      <c r="HVV5" s="531"/>
      <c r="HVW5" s="531"/>
      <c r="HVX5" s="531"/>
      <c r="HVY5" s="531"/>
      <c r="HVZ5" s="531"/>
      <c r="HWA5" s="531"/>
      <c r="HWB5" s="531"/>
      <c r="HWC5" s="531"/>
      <c r="HWD5" s="531"/>
      <c r="HWE5" s="531"/>
      <c r="HWF5" s="531"/>
      <c r="HWG5" s="531"/>
      <c r="HWH5" s="531"/>
      <c r="HWI5" s="531"/>
      <c r="HWJ5" s="531"/>
      <c r="HWK5" s="531"/>
      <c r="HWL5" s="531"/>
      <c r="HWM5" s="531"/>
      <c r="HWN5" s="531"/>
      <c r="HWO5" s="531"/>
      <c r="HWP5" s="531"/>
      <c r="HWQ5" s="531"/>
      <c r="HWR5" s="531"/>
      <c r="HWS5" s="531"/>
      <c r="HWT5" s="531"/>
      <c r="HWU5" s="531"/>
      <c r="HWV5" s="531"/>
      <c r="HWW5" s="531"/>
      <c r="HWX5" s="531"/>
      <c r="HWY5" s="531"/>
      <c r="HWZ5" s="531"/>
      <c r="HXA5" s="531"/>
      <c r="HXB5" s="531"/>
      <c r="HXC5" s="531"/>
      <c r="HXD5" s="531"/>
      <c r="HXE5" s="531"/>
      <c r="HXF5" s="531"/>
      <c r="HXG5" s="531"/>
      <c r="HXH5" s="531"/>
      <c r="HXI5" s="531"/>
      <c r="HXJ5" s="531"/>
      <c r="HXK5" s="531"/>
      <c r="HXL5" s="531"/>
      <c r="HXM5" s="531"/>
      <c r="HXN5" s="531"/>
      <c r="HXO5" s="531"/>
      <c r="HXP5" s="531"/>
      <c r="HXQ5" s="531"/>
      <c r="HXR5" s="531"/>
      <c r="HXS5" s="531"/>
      <c r="HXT5" s="531"/>
      <c r="HXU5" s="531"/>
      <c r="HXV5" s="531"/>
      <c r="HXW5" s="531"/>
      <c r="HXX5" s="531"/>
      <c r="HXY5" s="531"/>
      <c r="HXZ5" s="531"/>
      <c r="HYA5" s="531"/>
      <c r="HYB5" s="531"/>
      <c r="HYC5" s="531"/>
      <c r="HYD5" s="531"/>
      <c r="HYE5" s="531"/>
      <c r="HYF5" s="531"/>
      <c r="HYG5" s="531"/>
      <c r="HYH5" s="531"/>
      <c r="HYI5" s="531"/>
      <c r="HYJ5" s="531"/>
      <c r="HYK5" s="531"/>
      <c r="HYL5" s="531"/>
      <c r="HYM5" s="531"/>
      <c r="HYN5" s="531"/>
      <c r="HYO5" s="531"/>
      <c r="HYP5" s="531"/>
      <c r="HYQ5" s="531"/>
      <c r="HYR5" s="531"/>
      <c r="HYS5" s="531"/>
      <c r="HYT5" s="531"/>
      <c r="HYU5" s="531"/>
      <c r="HYV5" s="531"/>
      <c r="HYW5" s="531"/>
      <c r="HYX5" s="531"/>
      <c r="HYY5" s="531"/>
      <c r="HYZ5" s="531"/>
      <c r="HZA5" s="531"/>
      <c r="HZB5" s="531"/>
      <c r="HZC5" s="531"/>
      <c r="HZD5" s="531"/>
      <c r="HZE5" s="531"/>
      <c r="HZF5" s="531"/>
      <c r="HZG5" s="531"/>
      <c r="HZH5" s="531"/>
      <c r="HZI5" s="531"/>
      <c r="HZJ5" s="531"/>
      <c r="HZK5" s="531"/>
      <c r="HZL5" s="531"/>
      <c r="HZM5" s="531"/>
      <c r="HZN5" s="531"/>
      <c r="HZO5" s="531"/>
      <c r="HZP5" s="531"/>
      <c r="HZQ5" s="531"/>
      <c r="HZR5" s="531"/>
      <c r="HZS5" s="531"/>
      <c r="HZT5" s="531"/>
      <c r="HZU5" s="531"/>
      <c r="HZV5" s="531"/>
      <c r="HZW5" s="531"/>
      <c r="HZX5" s="531"/>
      <c r="HZY5" s="531"/>
      <c r="HZZ5" s="531"/>
      <c r="IAA5" s="531"/>
      <c r="IAB5" s="531"/>
      <c r="IAC5" s="531"/>
      <c r="IAD5" s="531"/>
      <c r="IAE5" s="531"/>
      <c r="IAF5" s="531"/>
      <c r="IAG5" s="531"/>
      <c r="IAH5" s="531"/>
      <c r="IAI5" s="531"/>
      <c r="IAJ5" s="531"/>
      <c r="IAK5" s="531"/>
      <c r="IAL5" s="531"/>
      <c r="IAM5" s="531"/>
      <c r="IAN5" s="531"/>
      <c r="IAO5" s="531"/>
      <c r="IAP5" s="531"/>
      <c r="IAQ5" s="531"/>
      <c r="IAR5" s="531"/>
      <c r="IAS5" s="531"/>
      <c r="IAT5" s="531"/>
      <c r="IAU5" s="531"/>
      <c r="IAV5" s="531"/>
      <c r="IAW5" s="531"/>
      <c r="IAX5" s="531"/>
      <c r="IAY5" s="531"/>
      <c r="IAZ5" s="531"/>
      <c r="IBA5" s="531"/>
      <c r="IBB5" s="531"/>
      <c r="IBC5" s="531"/>
      <c r="IBD5" s="531"/>
      <c r="IBE5" s="531"/>
      <c r="IBF5" s="531"/>
      <c r="IBG5" s="531"/>
      <c r="IBH5" s="531"/>
      <c r="IBI5" s="531"/>
      <c r="IBJ5" s="531"/>
      <c r="IBK5" s="531"/>
      <c r="IBL5" s="531"/>
      <c r="IBM5" s="531"/>
      <c r="IBN5" s="531"/>
      <c r="IBO5" s="531"/>
      <c r="IBP5" s="531"/>
      <c r="IBQ5" s="531"/>
      <c r="IBR5" s="531"/>
      <c r="IBS5" s="531"/>
      <c r="IBT5" s="531"/>
      <c r="IBU5" s="531"/>
      <c r="IBV5" s="531"/>
      <c r="IBW5" s="531"/>
      <c r="IBX5" s="531"/>
      <c r="IBY5" s="531"/>
      <c r="IBZ5" s="531"/>
      <c r="ICA5" s="531"/>
      <c r="ICB5" s="531"/>
      <c r="ICC5" s="531"/>
      <c r="ICD5" s="531"/>
      <c r="ICE5" s="531"/>
      <c r="ICF5" s="531"/>
      <c r="ICG5" s="531"/>
      <c r="ICH5" s="531"/>
      <c r="ICI5" s="531"/>
      <c r="ICJ5" s="531"/>
      <c r="ICK5" s="531"/>
      <c r="ICL5" s="531"/>
      <c r="ICM5" s="531"/>
      <c r="ICN5" s="531"/>
      <c r="ICO5" s="531"/>
      <c r="ICP5" s="531"/>
      <c r="ICQ5" s="531"/>
      <c r="ICR5" s="531"/>
      <c r="ICS5" s="531"/>
      <c r="ICT5" s="531"/>
      <c r="ICU5" s="531"/>
      <c r="ICV5" s="531"/>
      <c r="ICW5" s="531"/>
      <c r="ICX5" s="531"/>
      <c r="ICY5" s="531"/>
      <c r="ICZ5" s="531"/>
      <c r="IDA5" s="531"/>
      <c r="IDB5" s="531"/>
      <c r="IDC5" s="531"/>
      <c r="IDD5" s="531"/>
      <c r="IDE5" s="531"/>
      <c r="IDF5" s="531"/>
      <c r="IDG5" s="531"/>
      <c r="IDH5" s="531"/>
      <c r="IDI5" s="531"/>
      <c r="IDJ5" s="531"/>
      <c r="IDK5" s="531"/>
      <c r="IDL5" s="531"/>
      <c r="IDM5" s="531"/>
      <c r="IDN5" s="531"/>
      <c r="IDO5" s="531"/>
      <c r="IDP5" s="531"/>
      <c r="IDQ5" s="531"/>
      <c r="IDR5" s="531"/>
      <c r="IDS5" s="531"/>
      <c r="IDT5" s="531"/>
      <c r="IDU5" s="531"/>
      <c r="IDV5" s="531"/>
      <c r="IDW5" s="531"/>
      <c r="IDX5" s="531"/>
      <c r="IDY5" s="531"/>
      <c r="IDZ5" s="531"/>
      <c r="IEA5" s="531"/>
      <c r="IEB5" s="531"/>
      <c r="IEC5" s="531"/>
      <c r="IED5" s="531"/>
      <c r="IEE5" s="531"/>
      <c r="IEF5" s="531"/>
      <c r="IEG5" s="531"/>
      <c r="IEH5" s="531"/>
      <c r="IEI5" s="531"/>
      <c r="IEJ5" s="531"/>
      <c r="IEK5" s="531"/>
      <c r="IEL5" s="531"/>
      <c r="IEM5" s="531"/>
      <c r="IEN5" s="531"/>
      <c r="IEO5" s="531"/>
      <c r="IEP5" s="531"/>
      <c r="IEQ5" s="531"/>
      <c r="IER5" s="531"/>
      <c r="IES5" s="531"/>
      <c r="IET5" s="531"/>
      <c r="IEU5" s="531"/>
      <c r="IEV5" s="531"/>
      <c r="IEW5" s="531"/>
      <c r="IEX5" s="531"/>
      <c r="IEY5" s="531"/>
      <c r="IEZ5" s="531"/>
      <c r="IFA5" s="531"/>
      <c r="IFB5" s="531"/>
      <c r="IFC5" s="531"/>
      <c r="IFD5" s="531"/>
      <c r="IFE5" s="531"/>
      <c r="IFF5" s="531"/>
      <c r="IFG5" s="531"/>
      <c r="IFH5" s="531"/>
      <c r="IFI5" s="531"/>
      <c r="IFJ5" s="531"/>
      <c r="IFK5" s="531"/>
      <c r="IFL5" s="531"/>
      <c r="IFM5" s="531"/>
      <c r="IFN5" s="531"/>
      <c r="IFO5" s="531"/>
      <c r="IFP5" s="531"/>
      <c r="IFQ5" s="531"/>
      <c r="IFR5" s="531"/>
      <c r="IFS5" s="531"/>
      <c r="IFT5" s="531"/>
      <c r="IFU5" s="531"/>
      <c r="IFV5" s="531"/>
      <c r="IFW5" s="531"/>
      <c r="IFX5" s="531"/>
      <c r="IFY5" s="531"/>
      <c r="IFZ5" s="531"/>
      <c r="IGA5" s="531"/>
      <c r="IGB5" s="531"/>
      <c r="IGC5" s="531"/>
      <c r="IGD5" s="531"/>
      <c r="IGE5" s="531"/>
      <c r="IGF5" s="531"/>
      <c r="IGG5" s="531"/>
      <c r="IGH5" s="531"/>
      <c r="IGI5" s="531"/>
      <c r="IGJ5" s="531"/>
      <c r="IGK5" s="531"/>
      <c r="IGL5" s="531"/>
      <c r="IGM5" s="531"/>
      <c r="IGN5" s="531"/>
      <c r="IGO5" s="531"/>
      <c r="IGP5" s="531"/>
      <c r="IGQ5" s="531"/>
      <c r="IGR5" s="531"/>
      <c r="IGS5" s="531"/>
      <c r="IGT5" s="531"/>
      <c r="IGU5" s="531"/>
      <c r="IGV5" s="531"/>
      <c r="IGW5" s="531"/>
      <c r="IGX5" s="531"/>
      <c r="IGY5" s="531"/>
      <c r="IGZ5" s="531"/>
      <c r="IHA5" s="531"/>
      <c r="IHB5" s="531"/>
      <c r="IHC5" s="531"/>
      <c r="IHD5" s="531"/>
      <c r="IHE5" s="531"/>
      <c r="IHF5" s="531"/>
      <c r="IHG5" s="531"/>
      <c r="IHH5" s="531"/>
      <c r="IHI5" s="531"/>
      <c r="IHJ5" s="531"/>
      <c r="IHK5" s="531"/>
      <c r="IHL5" s="531"/>
      <c r="IHM5" s="531"/>
      <c r="IHN5" s="531"/>
      <c r="IHO5" s="531"/>
      <c r="IHP5" s="531"/>
      <c r="IHQ5" s="531"/>
      <c r="IHR5" s="531"/>
      <c r="IHS5" s="531"/>
      <c r="IHT5" s="531"/>
      <c r="IHU5" s="531"/>
      <c r="IHV5" s="531"/>
      <c r="IHW5" s="531"/>
      <c r="IHX5" s="531"/>
      <c r="IHY5" s="531"/>
      <c r="IHZ5" s="531"/>
      <c r="IIA5" s="531"/>
      <c r="IIB5" s="531"/>
      <c r="IIC5" s="531"/>
      <c r="IID5" s="531"/>
      <c r="IIE5" s="531"/>
      <c r="IIF5" s="531"/>
      <c r="IIG5" s="531"/>
      <c r="IIH5" s="531"/>
      <c r="III5" s="531"/>
      <c r="IIJ5" s="531"/>
      <c r="IIK5" s="531"/>
      <c r="IIL5" s="531"/>
      <c r="IIM5" s="531"/>
      <c r="IIN5" s="531"/>
      <c r="IIO5" s="531"/>
      <c r="IIP5" s="531"/>
      <c r="IIQ5" s="531"/>
      <c r="IIR5" s="531"/>
      <c r="IIS5" s="531"/>
      <c r="IIT5" s="531"/>
      <c r="IIU5" s="531"/>
      <c r="IIV5" s="531"/>
      <c r="IIW5" s="531"/>
      <c r="IIX5" s="531"/>
      <c r="IIY5" s="531"/>
      <c r="IIZ5" s="531"/>
      <c r="IJA5" s="531"/>
      <c r="IJB5" s="531"/>
      <c r="IJC5" s="531"/>
      <c r="IJD5" s="531"/>
      <c r="IJE5" s="531"/>
      <c r="IJF5" s="531"/>
      <c r="IJG5" s="531"/>
      <c r="IJH5" s="531"/>
      <c r="IJI5" s="531"/>
      <c r="IJJ5" s="531"/>
      <c r="IJK5" s="531"/>
      <c r="IJL5" s="531"/>
      <c r="IJM5" s="531"/>
      <c r="IJN5" s="531"/>
      <c r="IJO5" s="531"/>
      <c r="IJP5" s="531"/>
      <c r="IJQ5" s="531"/>
      <c r="IJR5" s="531"/>
      <c r="IJS5" s="531"/>
      <c r="IJT5" s="531"/>
      <c r="IJU5" s="531"/>
      <c r="IJV5" s="531"/>
      <c r="IJW5" s="531"/>
      <c r="IJX5" s="531"/>
      <c r="IJY5" s="531"/>
      <c r="IJZ5" s="531"/>
      <c r="IKA5" s="531"/>
      <c r="IKB5" s="531"/>
      <c r="IKC5" s="531"/>
      <c r="IKD5" s="531"/>
      <c r="IKE5" s="531"/>
      <c r="IKF5" s="531"/>
      <c r="IKG5" s="531"/>
      <c r="IKH5" s="531"/>
      <c r="IKI5" s="531"/>
      <c r="IKJ5" s="531"/>
      <c r="IKK5" s="531"/>
      <c r="IKL5" s="531"/>
      <c r="IKM5" s="531"/>
      <c r="IKN5" s="531"/>
      <c r="IKO5" s="531"/>
      <c r="IKP5" s="531"/>
      <c r="IKQ5" s="531"/>
      <c r="IKR5" s="531"/>
      <c r="IKS5" s="531"/>
      <c r="IKT5" s="531"/>
      <c r="IKU5" s="531"/>
      <c r="IKV5" s="531"/>
      <c r="IKW5" s="531"/>
      <c r="IKX5" s="531"/>
      <c r="IKY5" s="531"/>
      <c r="IKZ5" s="531"/>
      <c r="ILA5" s="531"/>
      <c r="ILB5" s="531"/>
      <c r="ILC5" s="531"/>
      <c r="ILD5" s="531"/>
      <c r="ILE5" s="531"/>
      <c r="ILF5" s="531"/>
      <c r="ILG5" s="531"/>
      <c r="ILH5" s="531"/>
      <c r="ILI5" s="531"/>
      <c r="ILJ5" s="531"/>
      <c r="ILK5" s="531"/>
      <c r="ILL5" s="531"/>
      <c r="ILM5" s="531"/>
      <c r="ILN5" s="531"/>
      <c r="ILO5" s="531"/>
      <c r="ILP5" s="531"/>
      <c r="ILQ5" s="531"/>
      <c r="ILR5" s="531"/>
      <c r="ILS5" s="531"/>
      <c r="ILT5" s="531"/>
      <c r="ILU5" s="531"/>
      <c r="ILV5" s="531"/>
      <c r="ILW5" s="531"/>
      <c r="ILX5" s="531"/>
      <c r="ILY5" s="531"/>
      <c r="ILZ5" s="531"/>
      <c r="IMA5" s="531"/>
      <c r="IMB5" s="531"/>
      <c r="IMC5" s="531"/>
      <c r="IMD5" s="531"/>
      <c r="IME5" s="531"/>
      <c r="IMF5" s="531"/>
      <c r="IMG5" s="531"/>
      <c r="IMH5" s="531"/>
      <c r="IMI5" s="531"/>
      <c r="IMJ5" s="531"/>
      <c r="IMK5" s="531"/>
      <c r="IML5" s="531"/>
      <c r="IMM5" s="531"/>
      <c r="IMN5" s="531"/>
      <c r="IMO5" s="531"/>
      <c r="IMP5" s="531"/>
      <c r="IMQ5" s="531"/>
      <c r="IMR5" s="531"/>
      <c r="IMS5" s="531"/>
      <c r="IMT5" s="531"/>
      <c r="IMU5" s="531"/>
      <c r="IMV5" s="531"/>
      <c r="IMW5" s="531"/>
      <c r="IMX5" s="531"/>
      <c r="IMY5" s="531"/>
      <c r="IMZ5" s="531"/>
      <c r="INA5" s="531"/>
      <c r="INB5" s="531"/>
      <c r="INC5" s="531"/>
      <c r="IND5" s="531"/>
      <c r="INE5" s="531"/>
      <c r="INF5" s="531"/>
      <c r="ING5" s="531"/>
      <c r="INH5" s="531"/>
      <c r="INI5" s="531"/>
      <c r="INJ5" s="531"/>
      <c r="INK5" s="531"/>
      <c r="INL5" s="531"/>
      <c r="INM5" s="531"/>
      <c r="INN5" s="531"/>
      <c r="INO5" s="531"/>
      <c r="INP5" s="531"/>
      <c r="INQ5" s="531"/>
      <c r="INR5" s="531"/>
      <c r="INS5" s="531"/>
      <c r="INT5" s="531"/>
      <c r="INU5" s="531"/>
      <c r="INV5" s="531"/>
      <c r="INW5" s="531"/>
      <c r="INX5" s="531"/>
      <c r="INY5" s="531"/>
      <c r="INZ5" s="531"/>
      <c r="IOA5" s="531"/>
      <c r="IOB5" s="531"/>
      <c r="IOC5" s="531"/>
      <c r="IOD5" s="531"/>
      <c r="IOE5" s="531"/>
      <c r="IOF5" s="531"/>
      <c r="IOG5" s="531"/>
      <c r="IOH5" s="531"/>
      <c r="IOI5" s="531"/>
      <c r="IOJ5" s="531"/>
      <c r="IOK5" s="531"/>
      <c r="IOL5" s="531"/>
      <c r="IOM5" s="531"/>
      <c r="ION5" s="531"/>
      <c r="IOO5" s="531"/>
      <c r="IOP5" s="531"/>
      <c r="IOQ5" s="531"/>
      <c r="IOR5" s="531"/>
      <c r="IOS5" s="531"/>
      <c r="IOT5" s="531"/>
      <c r="IOU5" s="531"/>
      <c r="IOV5" s="531"/>
      <c r="IOW5" s="531"/>
      <c r="IOX5" s="531"/>
      <c r="IOY5" s="531"/>
      <c r="IOZ5" s="531"/>
      <c r="IPA5" s="531"/>
      <c r="IPB5" s="531"/>
      <c r="IPC5" s="531"/>
      <c r="IPD5" s="531"/>
      <c r="IPE5" s="531"/>
      <c r="IPF5" s="531"/>
      <c r="IPG5" s="531"/>
      <c r="IPH5" s="531"/>
      <c r="IPI5" s="531"/>
      <c r="IPJ5" s="531"/>
      <c r="IPK5" s="531"/>
      <c r="IPL5" s="531"/>
      <c r="IPM5" s="531"/>
      <c r="IPN5" s="531"/>
      <c r="IPO5" s="531"/>
      <c r="IPP5" s="531"/>
      <c r="IPQ5" s="531"/>
      <c r="IPR5" s="531"/>
      <c r="IPS5" s="531"/>
      <c r="IPT5" s="531"/>
      <c r="IPU5" s="531"/>
      <c r="IPV5" s="531"/>
      <c r="IPW5" s="531"/>
      <c r="IPX5" s="531"/>
      <c r="IPY5" s="531"/>
      <c r="IPZ5" s="531"/>
      <c r="IQA5" s="531"/>
      <c r="IQB5" s="531"/>
      <c r="IQC5" s="531"/>
      <c r="IQD5" s="531"/>
      <c r="IQE5" s="531"/>
      <c r="IQF5" s="531"/>
      <c r="IQG5" s="531"/>
      <c r="IQH5" s="531"/>
      <c r="IQI5" s="531"/>
      <c r="IQJ5" s="531"/>
      <c r="IQK5" s="531"/>
      <c r="IQL5" s="531"/>
      <c r="IQM5" s="531"/>
      <c r="IQN5" s="531"/>
      <c r="IQO5" s="531"/>
      <c r="IQP5" s="531"/>
      <c r="IQQ5" s="531"/>
      <c r="IQR5" s="531"/>
      <c r="IQS5" s="531"/>
      <c r="IQT5" s="531"/>
      <c r="IQU5" s="531"/>
      <c r="IQV5" s="531"/>
      <c r="IQW5" s="531"/>
      <c r="IQX5" s="531"/>
      <c r="IQY5" s="531"/>
      <c r="IQZ5" s="531"/>
      <c r="IRA5" s="531"/>
      <c r="IRB5" s="531"/>
      <c r="IRC5" s="531"/>
      <c r="IRD5" s="531"/>
      <c r="IRE5" s="531"/>
      <c r="IRF5" s="531"/>
      <c r="IRG5" s="531"/>
      <c r="IRH5" s="531"/>
      <c r="IRI5" s="531"/>
      <c r="IRJ5" s="531"/>
      <c r="IRK5" s="531"/>
      <c r="IRL5" s="531"/>
      <c r="IRM5" s="531"/>
      <c r="IRN5" s="531"/>
      <c r="IRO5" s="531"/>
      <c r="IRP5" s="531"/>
      <c r="IRQ5" s="531"/>
      <c r="IRR5" s="531"/>
      <c r="IRS5" s="531"/>
      <c r="IRT5" s="531"/>
      <c r="IRU5" s="531"/>
      <c r="IRV5" s="531"/>
      <c r="IRW5" s="531"/>
      <c r="IRX5" s="531"/>
      <c r="IRY5" s="531"/>
      <c r="IRZ5" s="531"/>
      <c r="ISA5" s="531"/>
      <c r="ISB5" s="531"/>
      <c r="ISC5" s="531"/>
      <c r="ISD5" s="531"/>
      <c r="ISE5" s="531"/>
      <c r="ISF5" s="531"/>
      <c r="ISG5" s="531"/>
      <c r="ISH5" s="531"/>
      <c r="ISI5" s="531"/>
      <c r="ISJ5" s="531"/>
      <c r="ISK5" s="531"/>
      <c r="ISL5" s="531"/>
      <c r="ISM5" s="531"/>
      <c r="ISN5" s="531"/>
      <c r="ISO5" s="531"/>
      <c r="ISP5" s="531"/>
      <c r="ISQ5" s="531"/>
      <c r="ISR5" s="531"/>
      <c r="ISS5" s="531"/>
      <c r="IST5" s="531"/>
      <c r="ISU5" s="531"/>
      <c r="ISV5" s="531"/>
      <c r="ISW5" s="531"/>
      <c r="ISX5" s="531"/>
      <c r="ISY5" s="531"/>
      <c r="ISZ5" s="531"/>
      <c r="ITA5" s="531"/>
      <c r="ITB5" s="531"/>
      <c r="ITC5" s="531"/>
      <c r="ITD5" s="531"/>
      <c r="ITE5" s="531"/>
      <c r="ITF5" s="531"/>
      <c r="ITG5" s="531"/>
      <c r="ITH5" s="531"/>
      <c r="ITI5" s="531"/>
      <c r="ITJ5" s="531"/>
      <c r="ITK5" s="531"/>
      <c r="ITL5" s="531"/>
      <c r="ITM5" s="531"/>
      <c r="ITN5" s="531"/>
      <c r="ITO5" s="531"/>
      <c r="ITP5" s="531"/>
      <c r="ITQ5" s="531"/>
      <c r="ITR5" s="531"/>
      <c r="ITS5" s="531"/>
      <c r="ITT5" s="531"/>
      <c r="ITU5" s="531"/>
      <c r="ITV5" s="531"/>
      <c r="ITW5" s="531"/>
      <c r="ITX5" s="531"/>
      <c r="ITY5" s="531"/>
      <c r="ITZ5" s="531"/>
      <c r="IUA5" s="531"/>
      <c r="IUB5" s="531"/>
      <c r="IUC5" s="531"/>
      <c r="IUD5" s="531"/>
      <c r="IUE5" s="531"/>
      <c r="IUF5" s="531"/>
      <c r="IUG5" s="531"/>
      <c r="IUH5" s="531"/>
      <c r="IUI5" s="531"/>
      <c r="IUJ5" s="531"/>
      <c r="IUK5" s="531"/>
      <c r="IUL5" s="531"/>
      <c r="IUM5" s="531"/>
      <c r="IUN5" s="531"/>
      <c r="IUO5" s="531"/>
      <c r="IUP5" s="531"/>
      <c r="IUQ5" s="531"/>
      <c r="IUR5" s="531"/>
      <c r="IUS5" s="531"/>
      <c r="IUT5" s="531"/>
      <c r="IUU5" s="531"/>
      <c r="IUV5" s="531"/>
      <c r="IUW5" s="531"/>
      <c r="IUX5" s="531"/>
      <c r="IUY5" s="531"/>
      <c r="IUZ5" s="531"/>
      <c r="IVA5" s="531"/>
      <c r="IVB5" s="531"/>
      <c r="IVC5" s="531"/>
      <c r="IVD5" s="531"/>
      <c r="IVE5" s="531"/>
      <c r="IVF5" s="531"/>
      <c r="IVG5" s="531"/>
      <c r="IVH5" s="531"/>
      <c r="IVI5" s="531"/>
      <c r="IVJ5" s="531"/>
      <c r="IVK5" s="531"/>
      <c r="IVL5" s="531"/>
      <c r="IVM5" s="531"/>
      <c r="IVN5" s="531"/>
      <c r="IVO5" s="531"/>
      <c r="IVP5" s="531"/>
      <c r="IVQ5" s="531"/>
      <c r="IVR5" s="531"/>
      <c r="IVS5" s="531"/>
      <c r="IVT5" s="531"/>
      <c r="IVU5" s="531"/>
      <c r="IVV5" s="531"/>
      <c r="IVW5" s="531"/>
      <c r="IVX5" s="531"/>
      <c r="IVY5" s="531"/>
      <c r="IVZ5" s="531"/>
      <c r="IWA5" s="531"/>
      <c r="IWB5" s="531"/>
      <c r="IWC5" s="531"/>
      <c r="IWD5" s="531"/>
      <c r="IWE5" s="531"/>
      <c r="IWF5" s="531"/>
      <c r="IWG5" s="531"/>
      <c r="IWH5" s="531"/>
      <c r="IWI5" s="531"/>
      <c r="IWJ5" s="531"/>
      <c r="IWK5" s="531"/>
      <c r="IWL5" s="531"/>
      <c r="IWM5" s="531"/>
      <c r="IWN5" s="531"/>
      <c r="IWO5" s="531"/>
      <c r="IWP5" s="531"/>
      <c r="IWQ5" s="531"/>
      <c r="IWR5" s="531"/>
      <c r="IWS5" s="531"/>
      <c r="IWT5" s="531"/>
      <c r="IWU5" s="531"/>
      <c r="IWV5" s="531"/>
      <c r="IWW5" s="531"/>
      <c r="IWX5" s="531"/>
      <c r="IWY5" s="531"/>
      <c r="IWZ5" s="531"/>
      <c r="IXA5" s="531"/>
      <c r="IXB5" s="531"/>
      <c r="IXC5" s="531"/>
      <c r="IXD5" s="531"/>
      <c r="IXE5" s="531"/>
      <c r="IXF5" s="531"/>
      <c r="IXG5" s="531"/>
      <c r="IXH5" s="531"/>
      <c r="IXI5" s="531"/>
      <c r="IXJ5" s="531"/>
      <c r="IXK5" s="531"/>
      <c r="IXL5" s="531"/>
      <c r="IXM5" s="531"/>
      <c r="IXN5" s="531"/>
      <c r="IXO5" s="531"/>
      <c r="IXP5" s="531"/>
      <c r="IXQ5" s="531"/>
      <c r="IXR5" s="531"/>
      <c r="IXS5" s="531"/>
      <c r="IXT5" s="531"/>
      <c r="IXU5" s="531"/>
      <c r="IXV5" s="531"/>
      <c r="IXW5" s="531"/>
      <c r="IXX5" s="531"/>
      <c r="IXY5" s="531"/>
      <c r="IXZ5" s="531"/>
      <c r="IYA5" s="531"/>
      <c r="IYB5" s="531"/>
      <c r="IYC5" s="531"/>
      <c r="IYD5" s="531"/>
      <c r="IYE5" s="531"/>
      <c r="IYF5" s="531"/>
      <c r="IYG5" s="531"/>
      <c r="IYH5" s="531"/>
      <c r="IYI5" s="531"/>
      <c r="IYJ5" s="531"/>
      <c r="IYK5" s="531"/>
      <c r="IYL5" s="531"/>
      <c r="IYM5" s="531"/>
      <c r="IYN5" s="531"/>
      <c r="IYO5" s="531"/>
      <c r="IYP5" s="531"/>
      <c r="IYQ5" s="531"/>
      <c r="IYR5" s="531"/>
      <c r="IYS5" s="531"/>
      <c r="IYT5" s="531"/>
      <c r="IYU5" s="531"/>
      <c r="IYV5" s="531"/>
      <c r="IYW5" s="531"/>
      <c r="IYX5" s="531"/>
      <c r="IYY5" s="531"/>
      <c r="IYZ5" s="531"/>
      <c r="IZA5" s="531"/>
      <c r="IZB5" s="531"/>
      <c r="IZC5" s="531"/>
      <c r="IZD5" s="531"/>
      <c r="IZE5" s="531"/>
      <c r="IZF5" s="531"/>
      <c r="IZG5" s="531"/>
      <c r="IZH5" s="531"/>
      <c r="IZI5" s="531"/>
      <c r="IZJ5" s="531"/>
      <c r="IZK5" s="531"/>
      <c r="IZL5" s="531"/>
      <c r="IZM5" s="531"/>
      <c r="IZN5" s="531"/>
      <c r="IZO5" s="531"/>
      <c r="IZP5" s="531"/>
      <c r="IZQ5" s="531"/>
      <c r="IZR5" s="531"/>
      <c r="IZS5" s="531"/>
      <c r="IZT5" s="531"/>
      <c r="IZU5" s="531"/>
      <c r="IZV5" s="531"/>
      <c r="IZW5" s="531"/>
      <c r="IZX5" s="531"/>
      <c r="IZY5" s="531"/>
      <c r="IZZ5" s="531"/>
      <c r="JAA5" s="531"/>
      <c r="JAB5" s="531"/>
      <c r="JAC5" s="531"/>
      <c r="JAD5" s="531"/>
      <c r="JAE5" s="531"/>
      <c r="JAF5" s="531"/>
      <c r="JAG5" s="531"/>
      <c r="JAH5" s="531"/>
      <c r="JAI5" s="531"/>
      <c r="JAJ5" s="531"/>
      <c r="JAK5" s="531"/>
      <c r="JAL5" s="531"/>
      <c r="JAM5" s="531"/>
      <c r="JAN5" s="531"/>
      <c r="JAO5" s="531"/>
      <c r="JAP5" s="531"/>
      <c r="JAQ5" s="531"/>
      <c r="JAR5" s="531"/>
      <c r="JAS5" s="531"/>
      <c r="JAT5" s="531"/>
      <c r="JAU5" s="531"/>
      <c r="JAV5" s="531"/>
      <c r="JAW5" s="531"/>
      <c r="JAX5" s="531"/>
      <c r="JAY5" s="531"/>
      <c r="JAZ5" s="531"/>
      <c r="JBA5" s="531"/>
      <c r="JBB5" s="531"/>
      <c r="JBC5" s="531"/>
      <c r="JBD5" s="531"/>
      <c r="JBE5" s="531"/>
      <c r="JBF5" s="531"/>
      <c r="JBG5" s="531"/>
      <c r="JBH5" s="531"/>
      <c r="JBI5" s="531"/>
      <c r="JBJ5" s="531"/>
      <c r="JBK5" s="531"/>
      <c r="JBL5" s="531"/>
      <c r="JBM5" s="531"/>
      <c r="JBN5" s="531"/>
      <c r="JBO5" s="531"/>
      <c r="JBP5" s="531"/>
      <c r="JBQ5" s="531"/>
      <c r="JBR5" s="531"/>
      <c r="JBS5" s="531"/>
      <c r="JBT5" s="531"/>
      <c r="JBU5" s="531"/>
      <c r="JBV5" s="531"/>
      <c r="JBW5" s="531"/>
      <c r="JBX5" s="531"/>
      <c r="JBY5" s="531"/>
      <c r="JBZ5" s="531"/>
      <c r="JCA5" s="531"/>
      <c r="JCB5" s="531"/>
      <c r="JCC5" s="531"/>
      <c r="JCD5" s="531"/>
      <c r="JCE5" s="531"/>
      <c r="JCF5" s="531"/>
      <c r="JCG5" s="531"/>
      <c r="JCH5" s="531"/>
      <c r="JCI5" s="531"/>
      <c r="JCJ5" s="531"/>
      <c r="JCK5" s="531"/>
      <c r="JCL5" s="531"/>
      <c r="JCM5" s="531"/>
      <c r="JCN5" s="531"/>
      <c r="JCO5" s="531"/>
      <c r="JCP5" s="531"/>
      <c r="JCQ5" s="531"/>
      <c r="JCR5" s="531"/>
      <c r="JCS5" s="531"/>
      <c r="JCT5" s="531"/>
      <c r="JCU5" s="531"/>
      <c r="JCV5" s="531"/>
      <c r="JCW5" s="531"/>
      <c r="JCX5" s="531"/>
      <c r="JCY5" s="531"/>
      <c r="JCZ5" s="531"/>
      <c r="JDA5" s="531"/>
      <c r="JDB5" s="531"/>
      <c r="JDC5" s="531"/>
      <c r="JDD5" s="531"/>
      <c r="JDE5" s="531"/>
      <c r="JDF5" s="531"/>
      <c r="JDG5" s="531"/>
      <c r="JDH5" s="531"/>
      <c r="JDI5" s="531"/>
      <c r="JDJ5" s="531"/>
      <c r="JDK5" s="531"/>
      <c r="JDL5" s="531"/>
      <c r="JDM5" s="531"/>
      <c r="JDN5" s="531"/>
      <c r="JDO5" s="531"/>
      <c r="JDP5" s="531"/>
      <c r="JDQ5" s="531"/>
      <c r="JDR5" s="531"/>
      <c r="JDS5" s="531"/>
      <c r="JDT5" s="531"/>
      <c r="JDU5" s="531"/>
      <c r="JDV5" s="531"/>
      <c r="JDW5" s="531"/>
      <c r="JDX5" s="531"/>
      <c r="JDY5" s="531"/>
      <c r="JDZ5" s="531"/>
      <c r="JEA5" s="531"/>
      <c r="JEB5" s="531"/>
      <c r="JEC5" s="531"/>
      <c r="JED5" s="531"/>
      <c r="JEE5" s="531"/>
      <c r="JEF5" s="531"/>
      <c r="JEG5" s="531"/>
      <c r="JEH5" s="531"/>
      <c r="JEI5" s="531"/>
      <c r="JEJ5" s="531"/>
      <c r="JEK5" s="531"/>
      <c r="JEL5" s="531"/>
      <c r="JEM5" s="531"/>
      <c r="JEN5" s="531"/>
      <c r="JEO5" s="531"/>
      <c r="JEP5" s="531"/>
      <c r="JEQ5" s="531"/>
      <c r="JER5" s="531"/>
      <c r="JES5" s="531"/>
      <c r="JET5" s="531"/>
      <c r="JEU5" s="531"/>
      <c r="JEV5" s="531"/>
      <c r="JEW5" s="531"/>
      <c r="JEX5" s="531"/>
      <c r="JEY5" s="531"/>
      <c r="JEZ5" s="531"/>
      <c r="JFA5" s="531"/>
      <c r="JFB5" s="531"/>
      <c r="JFC5" s="531"/>
      <c r="JFD5" s="531"/>
      <c r="JFE5" s="531"/>
      <c r="JFF5" s="531"/>
      <c r="JFG5" s="531"/>
      <c r="JFH5" s="531"/>
      <c r="JFI5" s="531"/>
      <c r="JFJ5" s="531"/>
      <c r="JFK5" s="531"/>
      <c r="JFL5" s="531"/>
      <c r="JFM5" s="531"/>
      <c r="JFN5" s="531"/>
      <c r="JFO5" s="531"/>
      <c r="JFP5" s="531"/>
      <c r="JFQ5" s="531"/>
      <c r="JFR5" s="531"/>
      <c r="JFS5" s="531"/>
      <c r="JFT5" s="531"/>
      <c r="JFU5" s="531"/>
      <c r="JFV5" s="531"/>
      <c r="JFW5" s="531"/>
      <c r="JFX5" s="531"/>
      <c r="JFY5" s="531"/>
      <c r="JFZ5" s="531"/>
      <c r="JGA5" s="531"/>
      <c r="JGB5" s="531"/>
      <c r="JGC5" s="531"/>
      <c r="JGD5" s="531"/>
      <c r="JGE5" s="531"/>
      <c r="JGF5" s="531"/>
      <c r="JGG5" s="531"/>
      <c r="JGH5" s="531"/>
      <c r="JGI5" s="531"/>
      <c r="JGJ5" s="531"/>
      <c r="JGK5" s="531"/>
      <c r="JGL5" s="531"/>
      <c r="JGM5" s="531"/>
      <c r="JGN5" s="531"/>
      <c r="JGO5" s="531"/>
      <c r="JGP5" s="531"/>
      <c r="JGQ5" s="531"/>
      <c r="JGR5" s="531"/>
      <c r="JGS5" s="531"/>
      <c r="JGT5" s="531"/>
      <c r="JGU5" s="531"/>
      <c r="JGV5" s="531"/>
      <c r="JGW5" s="531"/>
      <c r="JGX5" s="531"/>
      <c r="JGY5" s="531"/>
      <c r="JGZ5" s="531"/>
      <c r="JHA5" s="531"/>
      <c r="JHB5" s="531"/>
      <c r="JHC5" s="531"/>
      <c r="JHD5" s="531"/>
      <c r="JHE5" s="531"/>
      <c r="JHF5" s="531"/>
      <c r="JHG5" s="531"/>
      <c r="JHH5" s="531"/>
      <c r="JHI5" s="531"/>
      <c r="JHJ5" s="531"/>
      <c r="JHK5" s="531"/>
      <c r="JHL5" s="531"/>
      <c r="JHM5" s="531"/>
      <c r="JHN5" s="531"/>
      <c r="JHO5" s="531"/>
      <c r="JHP5" s="531"/>
      <c r="JHQ5" s="531"/>
      <c r="JHR5" s="531"/>
      <c r="JHS5" s="531"/>
      <c r="JHT5" s="531"/>
      <c r="JHU5" s="531"/>
      <c r="JHV5" s="531"/>
      <c r="JHW5" s="531"/>
      <c r="JHX5" s="531"/>
      <c r="JHY5" s="531"/>
      <c r="JHZ5" s="531"/>
      <c r="JIA5" s="531"/>
      <c r="JIB5" s="531"/>
      <c r="JIC5" s="531"/>
      <c r="JID5" s="531"/>
      <c r="JIE5" s="531"/>
      <c r="JIF5" s="531"/>
      <c r="JIG5" s="531"/>
      <c r="JIH5" s="531"/>
      <c r="JII5" s="531"/>
      <c r="JIJ5" s="531"/>
      <c r="JIK5" s="531"/>
      <c r="JIL5" s="531"/>
      <c r="JIM5" s="531"/>
      <c r="JIN5" s="531"/>
      <c r="JIO5" s="531"/>
      <c r="JIP5" s="531"/>
      <c r="JIQ5" s="531"/>
      <c r="JIR5" s="531"/>
      <c r="JIS5" s="531"/>
      <c r="JIT5" s="531"/>
      <c r="JIU5" s="531"/>
      <c r="JIV5" s="531"/>
      <c r="JIW5" s="531"/>
      <c r="JIX5" s="531"/>
      <c r="JIY5" s="531"/>
      <c r="JIZ5" s="531"/>
      <c r="JJA5" s="531"/>
      <c r="JJB5" s="531"/>
      <c r="JJC5" s="531"/>
      <c r="JJD5" s="531"/>
      <c r="JJE5" s="531"/>
      <c r="JJF5" s="531"/>
      <c r="JJG5" s="531"/>
      <c r="JJH5" s="531"/>
      <c r="JJI5" s="531"/>
      <c r="JJJ5" s="531"/>
      <c r="JJK5" s="531"/>
      <c r="JJL5" s="531"/>
      <c r="JJM5" s="531"/>
      <c r="JJN5" s="531"/>
      <c r="JJO5" s="531"/>
      <c r="JJP5" s="531"/>
      <c r="JJQ5" s="531"/>
      <c r="JJR5" s="531"/>
      <c r="JJS5" s="531"/>
      <c r="JJT5" s="531"/>
      <c r="JJU5" s="531"/>
      <c r="JJV5" s="531"/>
      <c r="JJW5" s="531"/>
      <c r="JJX5" s="531"/>
      <c r="JJY5" s="531"/>
      <c r="JJZ5" s="531"/>
      <c r="JKA5" s="531"/>
      <c r="JKB5" s="531"/>
      <c r="JKC5" s="531"/>
      <c r="JKD5" s="531"/>
      <c r="JKE5" s="531"/>
      <c r="JKF5" s="531"/>
      <c r="JKG5" s="531"/>
      <c r="JKH5" s="531"/>
      <c r="JKI5" s="531"/>
      <c r="JKJ5" s="531"/>
      <c r="JKK5" s="531"/>
      <c r="JKL5" s="531"/>
      <c r="JKM5" s="531"/>
      <c r="JKN5" s="531"/>
      <c r="JKO5" s="531"/>
      <c r="JKP5" s="531"/>
      <c r="JKQ5" s="531"/>
      <c r="JKR5" s="531"/>
      <c r="JKS5" s="531"/>
      <c r="JKT5" s="531"/>
      <c r="JKU5" s="531"/>
      <c r="JKV5" s="531"/>
      <c r="JKW5" s="531"/>
      <c r="JKX5" s="531"/>
      <c r="JKY5" s="531"/>
      <c r="JKZ5" s="531"/>
      <c r="JLA5" s="531"/>
      <c r="JLB5" s="531"/>
      <c r="JLC5" s="531"/>
      <c r="JLD5" s="531"/>
      <c r="JLE5" s="531"/>
      <c r="JLF5" s="531"/>
      <c r="JLG5" s="531"/>
      <c r="JLH5" s="531"/>
      <c r="JLI5" s="531"/>
      <c r="JLJ5" s="531"/>
      <c r="JLK5" s="531"/>
      <c r="JLL5" s="531"/>
      <c r="JLM5" s="531"/>
      <c r="JLN5" s="531"/>
      <c r="JLO5" s="531"/>
      <c r="JLP5" s="531"/>
      <c r="JLQ5" s="531"/>
      <c r="JLR5" s="531"/>
      <c r="JLS5" s="531"/>
      <c r="JLT5" s="531"/>
      <c r="JLU5" s="531"/>
      <c r="JLV5" s="531"/>
      <c r="JLW5" s="531"/>
      <c r="JLX5" s="531"/>
      <c r="JLY5" s="531"/>
      <c r="JLZ5" s="531"/>
      <c r="JMA5" s="531"/>
      <c r="JMB5" s="531"/>
      <c r="JMC5" s="531"/>
      <c r="JMD5" s="531"/>
      <c r="JME5" s="531"/>
      <c r="JMF5" s="531"/>
      <c r="JMG5" s="531"/>
      <c r="JMH5" s="531"/>
      <c r="JMI5" s="531"/>
      <c r="JMJ5" s="531"/>
      <c r="JMK5" s="531"/>
      <c r="JML5" s="531"/>
      <c r="JMM5" s="531"/>
      <c r="JMN5" s="531"/>
      <c r="JMO5" s="531"/>
      <c r="JMP5" s="531"/>
      <c r="JMQ5" s="531"/>
      <c r="JMR5" s="531"/>
      <c r="JMS5" s="531"/>
      <c r="JMT5" s="531"/>
      <c r="JMU5" s="531"/>
      <c r="JMV5" s="531"/>
      <c r="JMW5" s="531"/>
      <c r="JMX5" s="531"/>
      <c r="JMY5" s="531"/>
      <c r="JMZ5" s="531"/>
      <c r="JNA5" s="531"/>
      <c r="JNB5" s="531"/>
      <c r="JNC5" s="531"/>
      <c r="JND5" s="531"/>
      <c r="JNE5" s="531"/>
      <c r="JNF5" s="531"/>
      <c r="JNG5" s="531"/>
      <c r="JNH5" s="531"/>
      <c r="JNI5" s="531"/>
      <c r="JNJ5" s="531"/>
      <c r="JNK5" s="531"/>
      <c r="JNL5" s="531"/>
      <c r="JNM5" s="531"/>
      <c r="JNN5" s="531"/>
      <c r="JNO5" s="531"/>
      <c r="JNP5" s="531"/>
      <c r="JNQ5" s="531"/>
      <c r="JNR5" s="531"/>
      <c r="JNS5" s="531"/>
      <c r="JNT5" s="531"/>
      <c r="JNU5" s="531"/>
      <c r="JNV5" s="531"/>
      <c r="JNW5" s="531"/>
      <c r="JNX5" s="531"/>
      <c r="JNY5" s="531"/>
      <c r="JNZ5" s="531"/>
      <c r="JOA5" s="531"/>
      <c r="JOB5" s="531"/>
      <c r="JOC5" s="531"/>
      <c r="JOD5" s="531"/>
      <c r="JOE5" s="531"/>
      <c r="JOF5" s="531"/>
      <c r="JOG5" s="531"/>
      <c r="JOH5" s="531"/>
      <c r="JOI5" s="531"/>
      <c r="JOJ5" s="531"/>
      <c r="JOK5" s="531"/>
      <c r="JOL5" s="531"/>
      <c r="JOM5" s="531"/>
      <c r="JON5" s="531"/>
      <c r="JOO5" s="531"/>
      <c r="JOP5" s="531"/>
      <c r="JOQ5" s="531"/>
      <c r="JOR5" s="531"/>
      <c r="JOS5" s="531"/>
      <c r="JOT5" s="531"/>
      <c r="JOU5" s="531"/>
      <c r="JOV5" s="531"/>
      <c r="JOW5" s="531"/>
      <c r="JOX5" s="531"/>
      <c r="JOY5" s="531"/>
      <c r="JOZ5" s="531"/>
      <c r="JPA5" s="531"/>
      <c r="JPB5" s="531"/>
      <c r="JPC5" s="531"/>
      <c r="JPD5" s="531"/>
      <c r="JPE5" s="531"/>
      <c r="JPF5" s="531"/>
      <c r="JPG5" s="531"/>
      <c r="JPH5" s="531"/>
      <c r="JPI5" s="531"/>
      <c r="JPJ5" s="531"/>
      <c r="JPK5" s="531"/>
      <c r="JPL5" s="531"/>
      <c r="JPM5" s="531"/>
      <c r="JPN5" s="531"/>
      <c r="JPO5" s="531"/>
      <c r="JPP5" s="531"/>
      <c r="JPQ5" s="531"/>
      <c r="JPR5" s="531"/>
      <c r="JPS5" s="531"/>
      <c r="JPT5" s="531"/>
      <c r="JPU5" s="531"/>
      <c r="JPV5" s="531"/>
      <c r="JPW5" s="531"/>
      <c r="JPX5" s="531"/>
      <c r="JPY5" s="531"/>
      <c r="JPZ5" s="531"/>
      <c r="JQA5" s="531"/>
      <c r="JQB5" s="531"/>
      <c r="JQC5" s="531"/>
      <c r="JQD5" s="531"/>
      <c r="JQE5" s="531"/>
      <c r="JQF5" s="531"/>
      <c r="JQG5" s="531"/>
      <c r="JQH5" s="531"/>
      <c r="JQI5" s="531"/>
      <c r="JQJ5" s="531"/>
      <c r="JQK5" s="531"/>
      <c r="JQL5" s="531"/>
      <c r="JQM5" s="531"/>
      <c r="JQN5" s="531"/>
      <c r="JQO5" s="531"/>
      <c r="JQP5" s="531"/>
      <c r="JQQ5" s="531"/>
      <c r="JQR5" s="531"/>
      <c r="JQS5" s="531"/>
      <c r="JQT5" s="531"/>
      <c r="JQU5" s="531"/>
      <c r="JQV5" s="531"/>
      <c r="JQW5" s="531"/>
      <c r="JQX5" s="531"/>
      <c r="JQY5" s="531"/>
      <c r="JQZ5" s="531"/>
      <c r="JRA5" s="531"/>
      <c r="JRB5" s="531"/>
      <c r="JRC5" s="531"/>
      <c r="JRD5" s="531"/>
      <c r="JRE5" s="531"/>
      <c r="JRF5" s="531"/>
      <c r="JRG5" s="531"/>
      <c r="JRH5" s="531"/>
      <c r="JRI5" s="531"/>
      <c r="JRJ5" s="531"/>
      <c r="JRK5" s="531"/>
      <c r="JRL5" s="531"/>
      <c r="JRM5" s="531"/>
      <c r="JRN5" s="531"/>
      <c r="JRO5" s="531"/>
      <c r="JRP5" s="531"/>
      <c r="JRQ5" s="531"/>
      <c r="JRR5" s="531"/>
      <c r="JRS5" s="531"/>
      <c r="JRT5" s="531"/>
      <c r="JRU5" s="531"/>
      <c r="JRV5" s="531"/>
      <c r="JRW5" s="531"/>
      <c r="JRX5" s="531"/>
      <c r="JRY5" s="531"/>
      <c r="JRZ5" s="531"/>
      <c r="JSA5" s="531"/>
      <c r="JSB5" s="531"/>
      <c r="JSC5" s="531"/>
      <c r="JSD5" s="531"/>
      <c r="JSE5" s="531"/>
      <c r="JSF5" s="531"/>
      <c r="JSG5" s="531"/>
      <c r="JSH5" s="531"/>
      <c r="JSI5" s="531"/>
      <c r="JSJ5" s="531"/>
      <c r="JSK5" s="531"/>
      <c r="JSL5" s="531"/>
      <c r="JSM5" s="531"/>
      <c r="JSN5" s="531"/>
      <c r="JSO5" s="531"/>
      <c r="JSP5" s="531"/>
      <c r="JSQ5" s="531"/>
      <c r="JSR5" s="531"/>
      <c r="JSS5" s="531"/>
      <c r="JST5" s="531"/>
      <c r="JSU5" s="531"/>
      <c r="JSV5" s="531"/>
      <c r="JSW5" s="531"/>
      <c r="JSX5" s="531"/>
      <c r="JSY5" s="531"/>
      <c r="JSZ5" s="531"/>
      <c r="JTA5" s="531"/>
      <c r="JTB5" s="531"/>
      <c r="JTC5" s="531"/>
      <c r="JTD5" s="531"/>
      <c r="JTE5" s="531"/>
      <c r="JTF5" s="531"/>
      <c r="JTG5" s="531"/>
      <c r="JTH5" s="531"/>
      <c r="JTI5" s="531"/>
      <c r="JTJ5" s="531"/>
      <c r="JTK5" s="531"/>
      <c r="JTL5" s="531"/>
      <c r="JTM5" s="531"/>
      <c r="JTN5" s="531"/>
      <c r="JTO5" s="531"/>
      <c r="JTP5" s="531"/>
      <c r="JTQ5" s="531"/>
      <c r="JTR5" s="531"/>
      <c r="JTS5" s="531"/>
      <c r="JTT5" s="531"/>
      <c r="JTU5" s="531"/>
      <c r="JTV5" s="531"/>
      <c r="JTW5" s="531"/>
      <c r="JTX5" s="531"/>
      <c r="JTY5" s="531"/>
      <c r="JTZ5" s="531"/>
      <c r="JUA5" s="531"/>
      <c r="JUB5" s="531"/>
      <c r="JUC5" s="531"/>
      <c r="JUD5" s="531"/>
      <c r="JUE5" s="531"/>
      <c r="JUF5" s="531"/>
      <c r="JUG5" s="531"/>
      <c r="JUH5" s="531"/>
      <c r="JUI5" s="531"/>
      <c r="JUJ5" s="531"/>
      <c r="JUK5" s="531"/>
      <c r="JUL5" s="531"/>
      <c r="JUM5" s="531"/>
      <c r="JUN5" s="531"/>
      <c r="JUO5" s="531"/>
      <c r="JUP5" s="531"/>
      <c r="JUQ5" s="531"/>
      <c r="JUR5" s="531"/>
      <c r="JUS5" s="531"/>
      <c r="JUT5" s="531"/>
      <c r="JUU5" s="531"/>
      <c r="JUV5" s="531"/>
      <c r="JUW5" s="531"/>
      <c r="JUX5" s="531"/>
      <c r="JUY5" s="531"/>
      <c r="JUZ5" s="531"/>
      <c r="JVA5" s="531"/>
      <c r="JVB5" s="531"/>
      <c r="JVC5" s="531"/>
      <c r="JVD5" s="531"/>
      <c r="JVE5" s="531"/>
      <c r="JVF5" s="531"/>
      <c r="JVG5" s="531"/>
      <c r="JVH5" s="531"/>
      <c r="JVI5" s="531"/>
      <c r="JVJ5" s="531"/>
      <c r="JVK5" s="531"/>
      <c r="JVL5" s="531"/>
      <c r="JVM5" s="531"/>
      <c r="JVN5" s="531"/>
      <c r="JVO5" s="531"/>
      <c r="JVP5" s="531"/>
      <c r="JVQ5" s="531"/>
      <c r="JVR5" s="531"/>
      <c r="JVS5" s="531"/>
      <c r="JVT5" s="531"/>
      <c r="JVU5" s="531"/>
      <c r="JVV5" s="531"/>
      <c r="JVW5" s="531"/>
      <c r="JVX5" s="531"/>
      <c r="JVY5" s="531"/>
      <c r="JVZ5" s="531"/>
      <c r="JWA5" s="531"/>
      <c r="JWB5" s="531"/>
      <c r="JWC5" s="531"/>
      <c r="JWD5" s="531"/>
      <c r="JWE5" s="531"/>
      <c r="JWF5" s="531"/>
      <c r="JWG5" s="531"/>
      <c r="JWH5" s="531"/>
      <c r="JWI5" s="531"/>
      <c r="JWJ5" s="531"/>
      <c r="JWK5" s="531"/>
      <c r="JWL5" s="531"/>
      <c r="JWM5" s="531"/>
      <c r="JWN5" s="531"/>
      <c r="JWO5" s="531"/>
      <c r="JWP5" s="531"/>
      <c r="JWQ5" s="531"/>
      <c r="JWR5" s="531"/>
      <c r="JWS5" s="531"/>
      <c r="JWT5" s="531"/>
      <c r="JWU5" s="531"/>
      <c r="JWV5" s="531"/>
      <c r="JWW5" s="531"/>
      <c r="JWX5" s="531"/>
      <c r="JWY5" s="531"/>
      <c r="JWZ5" s="531"/>
      <c r="JXA5" s="531"/>
      <c r="JXB5" s="531"/>
      <c r="JXC5" s="531"/>
      <c r="JXD5" s="531"/>
      <c r="JXE5" s="531"/>
      <c r="JXF5" s="531"/>
      <c r="JXG5" s="531"/>
      <c r="JXH5" s="531"/>
      <c r="JXI5" s="531"/>
      <c r="JXJ5" s="531"/>
      <c r="JXK5" s="531"/>
      <c r="JXL5" s="531"/>
      <c r="JXM5" s="531"/>
      <c r="JXN5" s="531"/>
      <c r="JXO5" s="531"/>
      <c r="JXP5" s="531"/>
      <c r="JXQ5" s="531"/>
      <c r="JXR5" s="531"/>
      <c r="JXS5" s="531"/>
      <c r="JXT5" s="531"/>
      <c r="JXU5" s="531"/>
      <c r="JXV5" s="531"/>
      <c r="JXW5" s="531"/>
      <c r="JXX5" s="531"/>
      <c r="JXY5" s="531"/>
      <c r="JXZ5" s="531"/>
      <c r="JYA5" s="531"/>
      <c r="JYB5" s="531"/>
      <c r="JYC5" s="531"/>
      <c r="JYD5" s="531"/>
      <c r="JYE5" s="531"/>
      <c r="JYF5" s="531"/>
      <c r="JYG5" s="531"/>
      <c r="JYH5" s="531"/>
      <c r="JYI5" s="531"/>
      <c r="JYJ5" s="531"/>
      <c r="JYK5" s="531"/>
      <c r="JYL5" s="531"/>
      <c r="JYM5" s="531"/>
      <c r="JYN5" s="531"/>
      <c r="JYO5" s="531"/>
      <c r="JYP5" s="531"/>
      <c r="JYQ5" s="531"/>
      <c r="JYR5" s="531"/>
      <c r="JYS5" s="531"/>
      <c r="JYT5" s="531"/>
      <c r="JYU5" s="531"/>
      <c r="JYV5" s="531"/>
      <c r="JYW5" s="531"/>
      <c r="JYX5" s="531"/>
      <c r="JYY5" s="531"/>
      <c r="JYZ5" s="531"/>
      <c r="JZA5" s="531"/>
      <c r="JZB5" s="531"/>
      <c r="JZC5" s="531"/>
      <c r="JZD5" s="531"/>
      <c r="JZE5" s="531"/>
      <c r="JZF5" s="531"/>
      <c r="JZG5" s="531"/>
      <c r="JZH5" s="531"/>
      <c r="JZI5" s="531"/>
      <c r="JZJ5" s="531"/>
      <c r="JZK5" s="531"/>
      <c r="JZL5" s="531"/>
      <c r="JZM5" s="531"/>
      <c r="JZN5" s="531"/>
      <c r="JZO5" s="531"/>
      <c r="JZP5" s="531"/>
      <c r="JZQ5" s="531"/>
      <c r="JZR5" s="531"/>
      <c r="JZS5" s="531"/>
      <c r="JZT5" s="531"/>
      <c r="JZU5" s="531"/>
      <c r="JZV5" s="531"/>
      <c r="JZW5" s="531"/>
      <c r="JZX5" s="531"/>
      <c r="JZY5" s="531"/>
      <c r="JZZ5" s="531"/>
      <c r="KAA5" s="531"/>
      <c r="KAB5" s="531"/>
      <c r="KAC5" s="531"/>
      <c r="KAD5" s="531"/>
      <c r="KAE5" s="531"/>
      <c r="KAF5" s="531"/>
      <c r="KAG5" s="531"/>
      <c r="KAH5" s="531"/>
      <c r="KAI5" s="531"/>
      <c r="KAJ5" s="531"/>
      <c r="KAK5" s="531"/>
      <c r="KAL5" s="531"/>
      <c r="KAM5" s="531"/>
      <c r="KAN5" s="531"/>
      <c r="KAO5" s="531"/>
      <c r="KAP5" s="531"/>
      <c r="KAQ5" s="531"/>
      <c r="KAR5" s="531"/>
      <c r="KAS5" s="531"/>
      <c r="KAT5" s="531"/>
      <c r="KAU5" s="531"/>
      <c r="KAV5" s="531"/>
      <c r="KAW5" s="531"/>
      <c r="KAX5" s="531"/>
      <c r="KAY5" s="531"/>
      <c r="KAZ5" s="531"/>
      <c r="KBA5" s="531"/>
      <c r="KBB5" s="531"/>
      <c r="KBC5" s="531"/>
      <c r="KBD5" s="531"/>
      <c r="KBE5" s="531"/>
      <c r="KBF5" s="531"/>
      <c r="KBG5" s="531"/>
      <c r="KBH5" s="531"/>
      <c r="KBI5" s="531"/>
      <c r="KBJ5" s="531"/>
      <c r="KBK5" s="531"/>
      <c r="KBL5" s="531"/>
      <c r="KBM5" s="531"/>
      <c r="KBN5" s="531"/>
      <c r="KBO5" s="531"/>
      <c r="KBP5" s="531"/>
      <c r="KBQ5" s="531"/>
      <c r="KBR5" s="531"/>
      <c r="KBS5" s="531"/>
      <c r="KBT5" s="531"/>
      <c r="KBU5" s="531"/>
      <c r="KBV5" s="531"/>
      <c r="KBW5" s="531"/>
      <c r="KBX5" s="531"/>
      <c r="KBY5" s="531"/>
      <c r="KBZ5" s="531"/>
      <c r="KCA5" s="531"/>
      <c r="KCB5" s="531"/>
      <c r="KCC5" s="531"/>
      <c r="KCD5" s="531"/>
      <c r="KCE5" s="531"/>
      <c r="KCF5" s="531"/>
      <c r="KCG5" s="531"/>
      <c r="KCH5" s="531"/>
      <c r="KCI5" s="531"/>
      <c r="KCJ5" s="531"/>
      <c r="KCK5" s="531"/>
      <c r="KCL5" s="531"/>
      <c r="KCM5" s="531"/>
      <c r="KCN5" s="531"/>
      <c r="KCO5" s="531"/>
      <c r="KCP5" s="531"/>
      <c r="KCQ5" s="531"/>
      <c r="KCR5" s="531"/>
      <c r="KCS5" s="531"/>
      <c r="KCT5" s="531"/>
      <c r="KCU5" s="531"/>
      <c r="KCV5" s="531"/>
      <c r="KCW5" s="531"/>
      <c r="KCX5" s="531"/>
      <c r="KCY5" s="531"/>
      <c r="KCZ5" s="531"/>
      <c r="KDA5" s="531"/>
      <c r="KDB5" s="531"/>
      <c r="KDC5" s="531"/>
      <c r="KDD5" s="531"/>
      <c r="KDE5" s="531"/>
      <c r="KDF5" s="531"/>
      <c r="KDG5" s="531"/>
      <c r="KDH5" s="531"/>
      <c r="KDI5" s="531"/>
      <c r="KDJ5" s="531"/>
      <c r="KDK5" s="531"/>
      <c r="KDL5" s="531"/>
      <c r="KDM5" s="531"/>
      <c r="KDN5" s="531"/>
      <c r="KDO5" s="531"/>
      <c r="KDP5" s="531"/>
      <c r="KDQ5" s="531"/>
      <c r="KDR5" s="531"/>
      <c r="KDS5" s="531"/>
      <c r="KDT5" s="531"/>
      <c r="KDU5" s="531"/>
      <c r="KDV5" s="531"/>
      <c r="KDW5" s="531"/>
      <c r="KDX5" s="531"/>
      <c r="KDY5" s="531"/>
      <c r="KDZ5" s="531"/>
      <c r="KEA5" s="531"/>
      <c r="KEB5" s="531"/>
      <c r="KEC5" s="531"/>
      <c r="KED5" s="531"/>
      <c r="KEE5" s="531"/>
      <c r="KEF5" s="531"/>
      <c r="KEG5" s="531"/>
      <c r="KEH5" s="531"/>
      <c r="KEI5" s="531"/>
      <c r="KEJ5" s="531"/>
      <c r="KEK5" s="531"/>
      <c r="KEL5" s="531"/>
      <c r="KEM5" s="531"/>
      <c r="KEN5" s="531"/>
      <c r="KEO5" s="531"/>
      <c r="KEP5" s="531"/>
      <c r="KEQ5" s="531"/>
      <c r="KER5" s="531"/>
      <c r="KES5" s="531"/>
      <c r="KET5" s="531"/>
      <c r="KEU5" s="531"/>
      <c r="KEV5" s="531"/>
      <c r="KEW5" s="531"/>
      <c r="KEX5" s="531"/>
      <c r="KEY5" s="531"/>
      <c r="KEZ5" s="531"/>
      <c r="KFA5" s="531"/>
      <c r="KFB5" s="531"/>
      <c r="KFC5" s="531"/>
      <c r="KFD5" s="531"/>
      <c r="KFE5" s="531"/>
      <c r="KFF5" s="531"/>
      <c r="KFG5" s="531"/>
      <c r="KFH5" s="531"/>
      <c r="KFI5" s="531"/>
      <c r="KFJ5" s="531"/>
      <c r="KFK5" s="531"/>
      <c r="KFL5" s="531"/>
      <c r="KFM5" s="531"/>
      <c r="KFN5" s="531"/>
      <c r="KFO5" s="531"/>
      <c r="KFP5" s="531"/>
      <c r="KFQ5" s="531"/>
      <c r="KFR5" s="531"/>
      <c r="KFS5" s="531"/>
      <c r="KFT5" s="531"/>
      <c r="KFU5" s="531"/>
      <c r="KFV5" s="531"/>
      <c r="KFW5" s="531"/>
      <c r="KFX5" s="531"/>
      <c r="KFY5" s="531"/>
      <c r="KFZ5" s="531"/>
      <c r="KGA5" s="531"/>
      <c r="KGB5" s="531"/>
      <c r="KGC5" s="531"/>
      <c r="KGD5" s="531"/>
      <c r="KGE5" s="531"/>
      <c r="KGF5" s="531"/>
      <c r="KGG5" s="531"/>
      <c r="KGH5" s="531"/>
      <c r="KGI5" s="531"/>
      <c r="KGJ5" s="531"/>
      <c r="KGK5" s="531"/>
      <c r="KGL5" s="531"/>
      <c r="KGM5" s="531"/>
      <c r="KGN5" s="531"/>
      <c r="KGO5" s="531"/>
      <c r="KGP5" s="531"/>
      <c r="KGQ5" s="531"/>
      <c r="KGR5" s="531"/>
      <c r="KGS5" s="531"/>
      <c r="KGT5" s="531"/>
      <c r="KGU5" s="531"/>
      <c r="KGV5" s="531"/>
      <c r="KGW5" s="531"/>
      <c r="KGX5" s="531"/>
      <c r="KGY5" s="531"/>
      <c r="KGZ5" s="531"/>
      <c r="KHA5" s="531"/>
      <c r="KHB5" s="531"/>
      <c r="KHC5" s="531"/>
      <c r="KHD5" s="531"/>
      <c r="KHE5" s="531"/>
      <c r="KHF5" s="531"/>
      <c r="KHG5" s="531"/>
      <c r="KHH5" s="531"/>
      <c r="KHI5" s="531"/>
      <c r="KHJ5" s="531"/>
      <c r="KHK5" s="531"/>
      <c r="KHL5" s="531"/>
      <c r="KHM5" s="531"/>
      <c r="KHN5" s="531"/>
      <c r="KHO5" s="531"/>
      <c r="KHP5" s="531"/>
      <c r="KHQ5" s="531"/>
      <c r="KHR5" s="531"/>
      <c r="KHS5" s="531"/>
      <c r="KHT5" s="531"/>
      <c r="KHU5" s="531"/>
      <c r="KHV5" s="531"/>
      <c r="KHW5" s="531"/>
      <c r="KHX5" s="531"/>
      <c r="KHY5" s="531"/>
      <c r="KHZ5" s="531"/>
      <c r="KIA5" s="531"/>
      <c r="KIB5" s="531"/>
      <c r="KIC5" s="531"/>
      <c r="KID5" s="531"/>
      <c r="KIE5" s="531"/>
      <c r="KIF5" s="531"/>
      <c r="KIG5" s="531"/>
      <c r="KIH5" s="531"/>
      <c r="KII5" s="531"/>
      <c r="KIJ5" s="531"/>
      <c r="KIK5" s="531"/>
      <c r="KIL5" s="531"/>
      <c r="KIM5" s="531"/>
      <c r="KIN5" s="531"/>
      <c r="KIO5" s="531"/>
      <c r="KIP5" s="531"/>
      <c r="KIQ5" s="531"/>
      <c r="KIR5" s="531"/>
      <c r="KIS5" s="531"/>
      <c r="KIT5" s="531"/>
      <c r="KIU5" s="531"/>
      <c r="KIV5" s="531"/>
      <c r="KIW5" s="531"/>
      <c r="KIX5" s="531"/>
      <c r="KIY5" s="531"/>
      <c r="KIZ5" s="531"/>
      <c r="KJA5" s="531"/>
      <c r="KJB5" s="531"/>
      <c r="KJC5" s="531"/>
      <c r="KJD5" s="531"/>
      <c r="KJE5" s="531"/>
      <c r="KJF5" s="531"/>
      <c r="KJG5" s="531"/>
      <c r="KJH5" s="531"/>
      <c r="KJI5" s="531"/>
      <c r="KJJ5" s="531"/>
      <c r="KJK5" s="531"/>
      <c r="KJL5" s="531"/>
      <c r="KJM5" s="531"/>
      <c r="KJN5" s="531"/>
      <c r="KJO5" s="531"/>
      <c r="KJP5" s="531"/>
      <c r="KJQ5" s="531"/>
      <c r="KJR5" s="531"/>
      <c r="KJS5" s="531"/>
      <c r="KJT5" s="531"/>
      <c r="KJU5" s="531"/>
      <c r="KJV5" s="531"/>
      <c r="KJW5" s="531"/>
      <c r="KJX5" s="531"/>
      <c r="KJY5" s="531"/>
      <c r="KJZ5" s="531"/>
      <c r="KKA5" s="531"/>
      <c r="KKB5" s="531"/>
      <c r="KKC5" s="531"/>
      <c r="KKD5" s="531"/>
      <c r="KKE5" s="531"/>
      <c r="KKF5" s="531"/>
      <c r="KKG5" s="531"/>
      <c r="KKH5" s="531"/>
      <c r="KKI5" s="531"/>
      <c r="KKJ5" s="531"/>
      <c r="KKK5" s="531"/>
      <c r="KKL5" s="531"/>
      <c r="KKM5" s="531"/>
      <c r="KKN5" s="531"/>
      <c r="KKO5" s="531"/>
      <c r="KKP5" s="531"/>
      <c r="KKQ5" s="531"/>
      <c r="KKR5" s="531"/>
      <c r="KKS5" s="531"/>
      <c r="KKT5" s="531"/>
      <c r="KKU5" s="531"/>
      <c r="KKV5" s="531"/>
      <c r="KKW5" s="531"/>
      <c r="KKX5" s="531"/>
      <c r="KKY5" s="531"/>
      <c r="KKZ5" s="531"/>
      <c r="KLA5" s="531"/>
      <c r="KLB5" s="531"/>
      <c r="KLC5" s="531"/>
      <c r="KLD5" s="531"/>
      <c r="KLE5" s="531"/>
      <c r="KLF5" s="531"/>
      <c r="KLG5" s="531"/>
      <c r="KLH5" s="531"/>
      <c r="KLI5" s="531"/>
      <c r="KLJ5" s="531"/>
      <c r="KLK5" s="531"/>
      <c r="KLL5" s="531"/>
      <c r="KLM5" s="531"/>
      <c r="KLN5" s="531"/>
      <c r="KLO5" s="531"/>
      <c r="KLP5" s="531"/>
      <c r="KLQ5" s="531"/>
      <c r="KLR5" s="531"/>
      <c r="KLS5" s="531"/>
      <c r="KLT5" s="531"/>
      <c r="KLU5" s="531"/>
      <c r="KLV5" s="531"/>
      <c r="KLW5" s="531"/>
      <c r="KLX5" s="531"/>
      <c r="KLY5" s="531"/>
      <c r="KLZ5" s="531"/>
      <c r="KMA5" s="531"/>
      <c r="KMB5" s="531"/>
      <c r="KMC5" s="531"/>
      <c r="KMD5" s="531"/>
      <c r="KME5" s="531"/>
      <c r="KMF5" s="531"/>
      <c r="KMG5" s="531"/>
      <c r="KMH5" s="531"/>
      <c r="KMI5" s="531"/>
      <c r="KMJ5" s="531"/>
      <c r="KMK5" s="531"/>
      <c r="KML5" s="531"/>
      <c r="KMM5" s="531"/>
      <c r="KMN5" s="531"/>
      <c r="KMO5" s="531"/>
      <c r="KMP5" s="531"/>
      <c r="KMQ5" s="531"/>
      <c r="KMR5" s="531"/>
      <c r="KMS5" s="531"/>
      <c r="KMT5" s="531"/>
      <c r="KMU5" s="531"/>
      <c r="KMV5" s="531"/>
      <c r="KMW5" s="531"/>
      <c r="KMX5" s="531"/>
      <c r="KMY5" s="531"/>
      <c r="KMZ5" s="531"/>
      <c r="KNA5" s="531"/>
      <c r="KNB5" s="531"/>
      <c r="KNC5" s="531"/>
      <c r="KND5" s="531"/>
      <c r="KNE5" s="531"/>
      <c r="KNF5" s="531"/>
      <c r="KNG5" s="531"/>
      <c r="KNH5" s="531"/>
      <c r="KNI5" s="531"/>
      <c r="KNJ5" s="531"/>
      <c r="KNK5" s="531"/>
      <c r="KNL5" s="531"/>
      <c r="KNM5" s="531"/>
      <c r="KNN5" s="531"/>
      <c r="KNO5" s="531"/>
      <c r="KNP5" s="531"/>
      <c r="KNQ5" s="531"/>
      <c r="KNR5" s="531"/>
      <c r="KNS5" s="531"/>
      <c r="KNT5" s="531"/>
      <c r="KNU5" s="531"/>
      <c r="KNV5" s="531"/>
      <c r="KNW5" s="531"/>
      <c r="KNX5" s="531"/>
      <c r="KNY5" s="531"/>
      <c r="KNZ5" s="531"/>
      <c r="KOA5" s="531"/>
      <c r="KOB5" s="531"/>
      <c r="KOC5" s="531"/>
      <c r="KOD5" s="531"/>
      <c r="KOE5" s="531"/>
      <c r="KOF5" s="531"/>
      <c r="KOG5" s="531"/>
      <c r="KOH5" s="531"/>
      <c r="KOI5" s="531"/>
      <c r="KOJ5" s="531"/>
      <c r="KOK5" s="531"/>
      <c r="KOL5" s="531"/>
      <c r="KOM5" s="531"/>
      <c r="KON5" s="531"/>
      <c r="KOO5" s="531"/>
      <c r="KOP5" s="531"/>
      <c r="KOQ5" s="531"/>
      <c r="KOR5" s="531"/>
      <c r="KOS5" s="531"/>
      <c r="KOT5" s="531"/>
      <c r="KOU5" s="531"/>
      <c r="KOV5" s="531"/>
      <c r="KOW5" s="531"/>
      <c r="KOX5" s="531"/>
      <c r="KOY5" s="531"/>
      <c r="KOZ5" s="531"/>
      <c r="KPA5" s="531"/>
      <c r="KPB5" s="531"/>
      <c r="KPC5" s="531"/>
      <c r="KPD5" s="531"/>
      <c r="KPE5" s="531"/>
      <c r="KPF5" s="531"/>
      <c r="KPG5" s="531"/>
      <c r="KPH5" s="531"/>
      <c r="KPI5" s="531"/>
      <c r="KPJ5" s="531"/>
      <c r="KPK5" s="531"/>
      <c r="KPL5" s="531"/>
      <c r="KPM5" s="531"/>
      <c r="KPN5" s="531"/>
      <c r="KPO5" s="531"/>
      <c r="KPP5" s="531"/>
      <c r="KPQ5" s="531"/>
      <c r="KPR5" s="531"/>
      <c r="KPS5" s="531"/>
      <c r="KPT5" s="531"/>
      <c r="KPU5" s="531"/>
      <c r="KPV5" s="531"/>
      <c r="KPW5" s="531"/>
      <c r="KPX5" s="531"/>
      <c r="KPY5" s="531"/>
      <c r="KPZ5" s="531"/>
      <c r="KQA5" s="531"/>
      <c r="KQB5" s="531"/>
      <c r="KQC5" s="531"/>
      <c r="KQD5" s="531"/>
      <c r="KQE5" s="531"/>
      <c r="KQF5" s="531"/>
      <c r="KQG5" s="531"/>
      <c r="KQH5" s="531"/>
      <c r="KQI5" s="531"/>
      <c r="KQJ5" s="531"/>
      <c r="KQK5" s="531"/>
      <c r="KQL5" s="531"/>
      <c r="KQM5" s="531"/>
      <c r="KQN5" s="531"/>
      <c r="KQO5" s="531"/>
      <c r="KQP5" s="531"/>
      <c r="KQQ5" s="531"/>
      <c r="KQR5" s="531"/>
      <c r="KQS5" s="531"/>
      <c r="KQT5" s="531"/>
      <c r="KQU5" s="531"/>
      <c r="KQV5" s="531"/>
      <c r="KQW5" s="531"/>
      <c r="KQX5" s="531"/>
      <c r="KQY5" s="531"/>
      <c r="KQZ5" s="531"/>
      <c r="KRA5" s="531"/>
      <c r="KRB5" s="531"/>
      <c r="KRC5" s="531"/>
      <c r="KRD5" s="531"/>
      <c r="KRE5" s="531"/>
      <c r="KRF5" s="531"/>
      <c r="KRG5" s="531"/>
      <c r="KRH5" s="531"/>
      <c r="KRI5" s="531"/>
      <c r="KRJ5" s="531"/>
      <c r="KRK5" s="531"/>
      <c r="KRL5" s="531"/>
      <c r="KRM5" s="531"/>
      <c r="KRN5" s="531"/>
      <c r="KRO5" s="531"/>
      <c r="KRP5" s="531"/>
      <c r="KRQ5" s="531"/>
      <c r="KRR5" s="531"/>
      <c r="KRS5" s="531"/>
      <c r="KRT5" s="531"/>
      <c r="KRU5" s="531"/>
      <c r="KRV5" s="531"/>
      <c r="KRW5" s="531"/>
      <c r="KRX5" s="531"/>
      <c r="KRY5" s="531"/>
      <c r="KRZ5" s="531"/>
      <c r="KSA5" s="531"/>
      <c r="KSB5" s="531"/>
      <c r="KSC5" s="531"/>
      <c r="KSD5" s="531"/>
      <c r="KSE5" s="531"/>
      <c r="KSF5" s="531"/>
      <c r="KSG5" s="531"/>
      <c r="KSH5" s="531"/>
      <c r="KSI5" s="531"/>
      <c r="KSJ5" s="531"/>
      <c r="KSK5" s="531"/>
      <c r="KSL5" s="531"/>
      <c r="KSM5" s="531"/>
      <c r="KSN5" s="531"/>
      <c r="KSO5" s="531"/>
      <c r="KSP5" s="531"/>
      <c r="KSQ5" s="531"/>
      <c r="KSR5" s="531"/>
      <c r="KSS5" s="531"/>
      <c r="KST5" s="531"/>
      <c r="KSU5" s="531"/>
      <c r="KSV5" s="531"/>
      <c r="KSW5" s="531"/>
      <c r="KSX5" s="531"/>
      <c r="KSY5" s="531"/>
      <c r="KSZ5" s="531"/>
      <c r="KTA5" s="531"/>
      <c r="KTB5" s="531"/>
      <c r="KTC5" s="531"/>
      <c r="KTD5" s="531"/>
      <c r="KTE5" s="531"/>
      <c r="KTF5" s="531"/>
      <c r="KTG5" s="531"/>
      <c r="KTH5" s="531"/>
      <c r="KTI5" s="531"/>
      <c r="KTJ5" s="531"/>
      <c r="KTK5" s="531"/>
      <c r="KTL5" s="531"/>
      <c r="KTM5" s="531"/>
      <c r="KTN5" s="531"/>
      <c r="KTO5" s="531"/>
      <c r="KTP5" s="531"/>
      <c r="KTQ5" s="531"/>
      <c r="KTR5" s="531"/>
      <c r="KTS5" s="531"/>
      <c r="KTT5" s="531"/>
      <c r="KTU5" s="531"/>
      <c r="KTV5" s="531"/>
      <c r="KTW5" s="531"/>
      <c r="KTX5" s="531"/>
      <c r="KTY5" s="531"/>
      <c r="KTZ5" s="531"/>
      <c r="KUA5" s="531"/>
      <c r="KUB5" s="531"/>
      <c r="KUC5" s="531"/>
      <c r="KUD5" s="531"/>
      <c r="KUE5" s="531"/>
      <c r="KUF5" s="531"/>
      <c r="KUG5" s="531"/>
      <c r="KUH5" s="531"/>
      <c r="KUI5" s="531"/>
      <c r="KUJ5" s="531"/>
      <c r="KUK5" s="531"/>
      <c r="KUL5" s="531"/>
      <c r="KUM5" s="531"/>
      <c r="KUN5" s="531"/>
      <c r="KUO5" s="531"/>
      <c r="KUP5" s="531"/>
      <c r="KUQ5" s="531"/>
      <c r="KUR5" s="531"/>
      <c r="KUS5" s="531"/>
      <c r="KUT5" s="531"/>
      <c r="KUU5" s="531"/>
      <c r="KUV5" s="531"/>
      <c r="KUW5" s="531"/>
      <c r="KUX5" s="531"/>
      <c r="KUY5" s="531"/>
      <c r="KUZ5" s="531"/>
      <c r="KVA5" s="531"/>
      <c r="KVB5" s="531"/>
      <c r="KVC5" s="531"/>
      <c r="KVD5" s="531"/>
      <c r="KVE5" s="531"/>
      <c r="KVF5" s="531"/>
      <c r="KVG5" s="531"/>
      <c r="KVH5" s="531"/>
      <c r="KVI5" s="531"/>
      <c r="KVJ5" s="531"/>
      <c r="KVK5" s="531"/>
      <c r="KVL5" s="531"/>
      <c r="KVM5" s="531"/>
      <c r="KVN5" s="531"/>
      <c r="KVO5" s="531"/>
      <c r="KVP5" s="531"/>
      <c r="KVQ5" s="531"/>
      <c r="KVR5" s="531"/>
      <c r="KVS5" s="531"/>
      <c r="KVT5" s="531"/>
      <c r="KVU5" s="531"/>
      <c r="KVV5" s="531"/>
      <c r="KVW5" s="531"/>
      <c r="KVX5" s="531"/>
      <c r="KVY5" s="531"/>
      <c r="KVZ5" s="531"/>
      <c r="KWA5" s="531"/>
      <c r="KWB5" s="531"/>
      <c r="KWC5" s="531"/>
      <c r="KWD5" s="531"/>
      <c r="KWE5" s="531"/>
      <c r="KWF5" s="531"/>
      <c r="KWG5" s="531"/>
      <c r="KWH5" s="531"/>
      <c r="KWI5" s="531"/>
      <c r="KWJ5" s="531"/>
      <c r="KWK5" s="531"/>
      <c r="KWL5" s="531"/>
      <c r="KWM5" s="531"/>
      <c r="KWN5" s="531"/>
      <c r="KWO5" s="531"/>
      <c r="KWP5" s="531"/>
      <c r="KWQ5" s="531"/>
      <c r="KWR5" s="531"/>
      <c r="KWS5" s="531"/>
      <c r="KWT5" s="531"/>
      <c r="KWU5" s="531"/>
      <c r="KWV5" s="531"/>
      <c r="KWW5" s="531"/>
      <c r="KWX5" s="531"/>
      <c r="KWY5" s="531"/>
      <c r="KWZ5" s="531"/>
      <c r="KXA5" s="531"/>
      <c r="KXB5" s="531"/>
      <c r="KXC5" s="531"/>
      <c r="KXD5" s="531"/>
      <c r="KXE5" s="531"/>
      <c r="KXF5" s="531"/>
      <c r="KXG5" s="531"/>
      <c r="KXH5" s="531"/>
      <c r="KXI5" s="531"/>
      <c r="KXJ5" s="531"/>
      <c r="KXK5" s="531"/>
      <c r="KXL5" s="531"/>
      <c r="KXM5" s="531"/>
      <c r="KXN5" s="531"/>
      <c r="KXO5" s="531"/>
      <c r="KXP5" s="531"/>
      <c r="KXQ5" s="531"/>
      <c r="KXR5" s="531"/>
      <c r="KXS5" s="531"/>
      <c r="KXT5" s="531"/>
      <c r="KXU5" s="531"/>
      <c r="KXV5" s="531"/>
      <c r="KXW5" s="531"/>
      <c r="KXX5" s="531"/>
      <c r="KXY5" s="531"/>
      <c r="KXZ5" s="531"/>
      <c r="KYA5" s="531"/>
      <c r="KYB5" s="531"/>
      <c r="KYC5" s="531"/>
      <c r="KYD5" s="531"/>
      <c r="KYE5" s="531"/>
      <c r="KYF5" s="531"/>
      <c r="KYG5" s="531"/>
      <c r="KYH5" s="531"/>
      <c r="KYI5" s="531"/>
      <c r="KYJ5" s="531"/>
      <c r="KYK5" s="531"/>
      <c r="KYL5" s="531"/>
      <c r="KYM5" s="531"/>
      <c r="KYN5" s="531"/>
      <c r="KYO5" s="531"/>
      <c r="KYP5" s="531"/>
      <c r="KYQ5" s="531"/>
      <c r="KYR5" s="531"/>
      <c r="KYS5" s="531"/>
      <c r="KYT5" s="531"/>
      <c r="KYU5" s="531"/>
      <c r="KYV5" s="531"/>
      <c r="KYW5" s="531"/>
      <c r="KYX5" s="531"/>
      <c r="KYY5" s="531"/>
      <c r="KYZ5" s="531"/>
      <c r="KZA5" s="531"/>
      <c r="KZB5" s="531"/>
      <c r="KZC5" s="531"/>
      <c r="KZD5" s="531"/>
      <c r="KZE5" s="531"/>
      <c r="KZF5" s="531"/>
      <c r="KZG5" s="531"/>
      <c r="KZH5" s="531"/>
      <c r="KZI5" s="531"/>
      <c r="KZJ5" s="531"/>
      <c r="KZK5" s="531"/>
      <c r="KZL5" s="531"/>
      <c r="KZM5" s="531"/>
      <c r="KZN5" s="531"/>
      <c r="KZO5" s="531"/>
      <c r="KZP5" s="531"/>
      <c r="KZQ5" s="531"/>
      <c r="KZR5" s="531"/>
      <c r="KZS5" s="531"/>
      <c r="KZT5" s="531"/>
      <c r="KZU5" s="531"/>
      <c r="KZV5" s="531"/>
      <c r="KZW5" s="531"/>
      <c r="KZX5" s="531"/>
      <c r="KZY5" s="531"/>
      <c r="KZZ5" s="531"/>
      <c r="LAA5" s="531"/>
      <c r="LAB5" s="531"/>
      <c r="LAC5" s="531"/>
      <c r="LAD5" s="531"/>
      <c r="LAE5" s="531"/>
      <c r="LAF5" s="531"/>
      <c r="LAG5" s="531"/>
      <c r="LAH5" s="531"/>
      <c r="LAI5" s="531"/>
      <c r="LAJ5" s="531"/>
      <c r="LAK5" s="531"/>
      <c r="LAL5" s="531"/>
      <c r="LAM5" s="531"/>
      <c r="LAN5" s="531"/>
      <c r="LAO5" s="531"/>
      <c r="LAP5" s="531"/>
      <c r="LAQ5" s="531"/>
      <c r="LAR5" s="531"/>
      <c r="LAS5" s="531"/>
      <c r="LAT5" s="531"/>
      <c r="LAU5" s="531"/>
      <c r="LAV5" s="531"/>
      <c r="LAW5" s="531"/>
      <c r="LAX5" s="531"/>
      <c r="LAY5" s="531"/>
      <c r="LAZ5" s="531"/>
      <c r="LBA5" s="531"/>
      <c r="LBB5" s="531"/>
      <c r="LBC5" s="531"/>
      <c r="LBD5" s="531"/>
      <c r="LBE5" s="531"/>
      <c r="LBF5" s="531"/>
      <c r="LBG5" s="531"/>
      <c r="LBH5" s="531"/>
      <c r="LBI5" s="531"/>
      <c r="LBJ5" s="531"/>
      <c r="LBK5" s="531"/>
      <c r="LBL5" s="531"/>
      <c r="LBM5" s="531"/>
      <c r="LBN5" s="531"/>
      <c r="LBO5" s="531"/>
      <c r="LBP5" s="531"/>
      <c r="LBQ5" s="531"/>
      <c r="LBR5" s="531"/>
      <c r="LBS5" s="531"/>
      <c r="LBT5" s="531"/>
      <c r="LBU5" s="531"/>
      <c r="LBV5" s="531"/>
      <c r="LBW5" s="531"/>
      <c r="LBX5" s="531"/>
      <c r="LBY5" s="531"/>
      <c r="LBZ5" s="531"/>
      <c r="LCA5" s="531"/>
      <c r="LCB5" s="531"/>
      <c r="LCC5" s="531"/>
      <c r="LCD5" s="531"/>
      <c r="LCE5" s="531"/>
      <c r="LCF5" s="531"/>
      <c r="LCG5" s="531"/>
      <c r="LCH5" s="531"/>
      <c r="LCI5" s="531"/>
      <c r="LCJ5" s="531"/>
      <c r="LCK5" s="531"/>
      <c r="LCL5" s="531"/>
      <c r="LCM5" s="531"/>
      <c r="LCN5" s="531"/>
      <c r="LCO5" s="531"/>
      <c r="LCP5" s="531"/>
      <c r="LCQ5" s="531"/>
      <c r="LCR5" s="531"/>
      <c r="LCS5" s="531"/>
      <c r="LCT5" s="531"/>
      <c r="LCU5" s="531"/>
      <c r="LCV5" s="531"/>
      <c r="LCW5" s="531"/>
      <c r="LCX5" s="531"/>
      <c r="LCY5" s="531"/>
      <c r="LCZ5" s="531"/>
      <c r="LDA5" s="531"/>
      <c r="LDB5" s="531"/>
      <c r="LDC5" s="531"/>
      <c r="LDD5" s="531"/>
      <c r="LDE5" s="531"/>
      <c r="LDF5" s="531"/>
      <c r="LDG5" s="531"/>
      <c r="LDH5" s="531"/>
      <c r="LDI5" s="531"/>
      <c r="LDJ5" s="531"/>
      <c r="LDK5" s="531"/>
      <c r="LDL5" s="531"/>
      <c r="LDM5" s="531"/>
      <c r="LDN5" s="531"/>
      <c r="LDO5" s="531"/>
      <c r="LDP5" s="531"/>
      <c r="LDQ5" s="531"/>
      <c r="LDR5" s="531"/>
      <c r="LDS5" s="531"/>
      <c r="LDT5" s="531"/>
      <c r="LDU5" s="531"/>
      <c r="LDV5" s="531"/>
      <c r="LDW5" s="531"/>
      <c r="LDX5" s="531"/>
      <c r="LDY5" s="531"/>
      <c r="LDZ5" s="531"/>
      <c r="LEA5" s="531"/>
      <c r="LEB5" s="531"/>
      <c r="LEC5" s="531"/>
      <c r="LED5" s="531"/>
      <c r="LEE5" s="531"/>
      <c r="LEF5" s="531"/>
      <c r="LEG5" s="531"/>
      <c r="LEH5" s="531"/>
      <c r="LEI5" s="531"/>
      <c r="LEJ5" s="531"/>
      <c r="LEK5" s="531"/>
      <c r="LEL5" s="531"/>
      <c r="LEM5" s="531"/>
      <c r="LEN5" s="531"/>
      <c r="LEO5" s="531"/>
      <c r="LEP5" s="531"/>
      <c r="LEQ5" s="531"/>
      <c r="LER5" s="531"/>
      <c r="LES5" s="531"/>
      <c r="LET5" s="531"/>
      <c r="LEU5" s="531"/>
      <c r="LEV5" s="531"/>
      <c r="LEW5" s="531"/>
      <c r="LEX5" s="531"/>
      <c r="LEY5" s="531"/>
      <c r="LEZ5" s="531"/>
      <c r="LFA5" s="531"/>
      <c r="LFB5" s="531"/>
      <c r="LFC5" s="531"/>
      <c r="LFD5" s="531"/>
      <c r="LFE5" s="531"/>
      <c r="LFF5" s="531"/>
      <c r="LFG5" s="531"/>
      <c r="LFH5" s="531"/>
      <c r="LFI5" s="531"/>
      <c r="LFJ5" s="531"/>
      <c r="LFK5" s="531"/>
      <c r="LFL5" s="531"/>
      <c r="LFM5" s="531"/>
      <c r="LFN5" s="531"/>
      <c r="LFO5" s="531"/>
      <c r="LFP5" s="531"/>
      <c r="LFQ5" s="531"/>
      <c r="LFR5" s="531"/>
      <c r="LFS5" s="531"/>
      <c r="LFT5" s="531"/>
      <c r="LFU5" s="531"/>
      <c r="LFV5" s="531"/>
      <c r="LFW5" s="531"/>
      <c r="LFX5" s="531"/>
      <c r="LFY5" s="531"/>
      <c r="LFZ5" s="531"/>
      <c r="LGA5" s="531"/>
      <c r="LGB5" s="531"/>
      <c r="LGC5" s="531"/>
      <c r="LGD5" s="531"/>
      <c r="LGE5" s="531"/>
      <c r="LGF5" s="531"/>
      <c r="LGG5" s="531"/>
      <c r="LGH5" s="531"/>
      <c r="LGI5" s="531"/>
      <c r="LGJ5" s="531"/>
      <c r="LGK5" s="531"/>
      <c r="LGL5" s="531"/>
      <c r="LGM5" s="531"/>
      <c r="LGN5" s="531"/>
      <c r="LGO5" s="531"/>
      <c r="LGP5" s="531"/>
      <c r="LGQ5" s="531"/>
      <c r="LGR5" s="531"/>
      <c r="LGS5" s="531"/>
      <c r="LGT5" s="531"/>
      <c r="LGU5" s="531"/>
      <c r="LGV5" s="531"/>
      <c r="LGW5" s="531"/>
      <c r="LGX5" s="531"/>
      <c r="LGY5" s="531"/>
      <c r="LGZ5" s="531"/>
      <c r="LHA5" s="531"/>
      <c r="LHB5" s="531"/>
      <c r="LHC5" s="531"/>
      <c r="LHD5" s="531"/>
      <c r="LHE5" s="531"/>
      <c r="LHF5" s="531"/>
      <c r="LHG5" s="531"/>
      <c r="LHH5" s="531"/>
      <c r="LHI5" s="531"/>
      <c r="LHJ5" s="531"/>
      <c r="LHK5" s="531"/>
      <c r="LHL5" s="531"/>
      <c r="LHM5" s="531"/>
      <c r="LHN5" s="531"/>
      <c r="LHO5" s="531"/>
      <c r="LHP5" s="531"/>
      <c r="LHQ5" s="531"/>
      <c r="LHR5" s="531"/>
      <c r="LHS5" s="531"/>
      <c r="LHT5" s="531"/>
      <c r="LHU5" s="531"/>
      <c r="LHV5" s="531"/>
      <c r="LHW5" s="531"/>
      <c r="LHX5" s="531"/>
      <c r="LHY5" s="531"/>
      <c r="LHZ5" s="531"/>
      <c r="LIA5" s="531"/>
      <c r="LIB5" s="531"/>
      <c r="LIC5" s="531"/>
      <c r="LID5" s="531"/>
      <c r="LIE5" s="531"/>
      <c r="LIF5" s="531"/>
      <c r="LIG5" s="531"/>
      <c r="LIH5" s="531"/>
      <c r="LII5" s="531"/>
      <c r="LIJ5" s="531"/>
      <c r="LIK5" s="531"/>
      <c r="LIL5" s="531"/>
      <c r="LIM5" s="531"/>
      <c r="LIN5" s="531"/>
      <c r="LIO5" s="531"/>
      <c r="LIP5" s="531"/>
      <c r="LIQ5" s="531"/>
      <c r="LIR5" s="531"/>
      <c r="LIS5" s="531"/>
      <c r="LIT5" s="531"/>
      <c r="LIU5" s="531"/>
      <c r="LIV5" s="531"/>
      <c r="LIW5" s="531"/>
      <c r="LIX5" s="531"/>
      <c r="LIY5" s="531"/>
      <c r="LIZ5" s="531"/>
      <c r="LJA5" s="531"/>
      <c r="LJB5" s="531"/>
      <c r="LJC5" s="531"/>
      <c r="LJD5" s="531"/>
      <c r="LJE5" s="531"/>
      <c r="LJF5" s="531"/>
      <c r="LJG5" s="531"/>
      <c r="LJH5" s="531"/>
      <c r="LJI5" s="531"/>
      <c r="LJJ5" s="531"/>
      <c r="LJK5" s="531"/>
      <c r="LJL5" s="531"/>
      <c r="LJM5" s="531"/>
      <c r="LJN5" s="531"/>
      <c r="LJO5" s="531"/>
      <c r="LJP5" s="531"/>
      <c r="LJQ5" s="531"/>
      <c r="LJR5" s="531"/>
      <c r="LJS5" s="531"/>
      <c r="LJT5" s="531"/>
      <c r="LJU5" s="531"/>
      <c r="LJV5" s="531"/>
      <c r="LJW5" s="531"/>
      <c r="LJX5" s="531"/>
      <c r="LJY5" s="531"/>
      <c r="LJZ5" s="531"/>
      <c r="LKA5" s="531"/>
      <c r="LKB5" s="531"/>
      <c r="LKC5" s="531"/>
      <c r="LKD5" s="531"/>
      <c r="LKE5" s="531"/>
      <c r="LKF5" s="531"/>
      <c r="LKG5" s="531"/>
      <c r="LKH5" s="531"/>
      <c r="LKI5" s="531"/>
      <c r="LKJ5" s="531"/>
      <c r="LKK5" s="531"/>
      <c r="LKL5" s="531"/>
      <c r="LKM5" s="531"/>
      <c r="LKN5" s="531"/>
      <c r="LKO5" s="531"/>
      <c r="LKP5" s="531"/>
      <c r="LKQ5" s="531"/>
      <c r="LKR5" s="531"/>
      <c r="LKS5" s="531"/>
      <c r="LKT5" s="531"/>
      <c r="LKU5" s="531"/>
      <c r="LKV5" s="531"/>
      <c r="LKW5" s="531"/>
      <c r="LKX5" s="531"/>
      <c r="LKY5" s="531"/>
      <c r="LKZ5" s="531"/>
      <c r="LLA5" s="531"/>
      <c r="LLB5" s="531"/>
      <c r="LLC5" s="531"/>
      <c r="LLD5" s="531"/>
      <c r="LLE5" s="531"/>
      <c r="LLF5" s="531"/>
      <c r="LLG5" s="531"/>
      <c r="LLH5" s="531"/>
      <c r="LLI5" s="531"/>
      <c r="LLJ5" s="531"/>
      <c r="LLK5" s="531"/>
      <c r="LLL5" s="531"/>
      <c r="LLM5" s="531"/>
      <c r="LLN5" s="531"/>
      <c r="LLO5" s="531"/>
      <c r="LLP5" s="531"/>
      <c r="LLQ5" s="531"/>
      <c r="LLR5" s="531"/>
      <c r="LLS5" s="531"/>
      <c r="LLT5" s="531"/>
      <c r="LLU5" s="531"/>
      <c r="LLV5" s="531"/>
      <c r="LLW5" s="531"/>
      <c r="LLX5" s="531"/>
      <c r="LLY5" s="531"/>
      <c r="LLZ5" s="531"/>
      <c r="LMA5" s="531"/>
      <c r="LMB5" s="531"/>
      <c r="LMC5" s="531"/>
      <c r="LMD5" s="531"/>
      <c r="LME5" s="531"/>
      <c r="LMF5" s="531"/>
      <c r="LMG5" s="531"/>
      <c r="LMH5" s="531"/>
      <c r="LMI5" s="531"/>
      <c r="LMJ5" s="531"/>
      <c r="LMK5" s="531"/>
      <c r="LML5" s="531"/>
      <c r="LMM5" s="531"/>
      <c r="LMN5" s="531"/>
      <c r="LMO5" s="531"/>
      <c r="LMP5" s="531"/>
      <c r="LMQ5" s="531"/>
      <c r="LMR5" s="531"/>
      <c r="LMS5" s="531"/>
      <c r="LMT5" s="531"/>
      <c r="LMU5" s="531"/>
      <c r="LMV5" s="531"/>
      <c r="LMW5" s="531"/>
      <c r="LMX5" s="531"/>
      <c r="LMY5" s="531"/>
      <c r="LMZ5" s="531"/>
      <c r="LNA5" s="531"/>
      <c r="LNB5" s="531"/>
      <c r="LNC5" s="531"/>
      <c r="LND5" s="531"/>
      <c r="LNE5" s="531"/>
      <c r="LNF5" s="531"/>
      <c r="LNG5" s="531"/>
      <c r="LNH5" s="531"/>
      <c r="LNI5" s="531"/>
      <c r="LNJ5" s="531"/>
      <c r="LNK5" s="531"/>
      <c r="LNL5" s="531"/>
      <c r="LNM5" s="531"/>
      <c r="LNN5" s="531"/>
      <c r="LNO5" s="531"/>
      <c r="LNP5" s="531"/>
      <c r="LNQ5" s="531"/>
      <c r="LNR5" s="531"/>
      <c r="LNS5" s="531"/>
      <c r="LNT5" s="531"/>
      <c r="LNU5" s="531"/>
      <c r="LNV5" s="531"/>
      <c r="LNW5" s="531"/>
      <c r="LNX5" s="531"/>
      <c r="LNY5" s="531"/>
      <c r="LNZ5" s="531"/>
      <c r="LOA5" s="531"/>
      <c r="LOB5" s="531"/>
      <c r="LOC5" s="531"/>
      <c r="LOD5" s="531"/>
      <c r="LOE5" s="531"/>
      <c r="LOF5" s="531"/>
      <c r="LOG5" s="531"/>
      <c r="LOH5" s="531"/>
      <c r="LOI5" s="531"/>
      <c r="LOJ5" s="531"/>
      <c r="LOK5" s="531"/>
      <c r="LOL5" s="531"/>
      <c r="LOM5" s="531"/>
      <c r="LON5" s="531"/>
      <c r="LOO5" s="531"/>
      <c r="LOP5" s="531"/>
      <c r="LOQ5" s="531"/>
      <c r="LOR5" s="531"/>
      <c r="LOS5" s="531"/>
      <c r="LOT5" s="531"/>
      <c r="LOU5" s="531"/>
      <c r="LOV5" s="531"/>
      <c r="LOW5" s="531"/>
      <c r="LOX5" s="531"/>
      <c r="LOY5" s="531"/>
      <c r="LOZ5" s="531"/>
      <c r="LPA5" s="531"/>
      <c r="LPB5" s="531"/>
      <c r="LPC5" s="531"/>
      <c r="LPD5" s="531"/>
      <c r="LPE5" s="531"/>
      <c r="LPF5" s="531"/>
      <c r="LPG5" s="531"/>
      <c r="LPH5" s="531"/>
      <c r="LPI5" s="531"/>
      <c r="LPJ5" s="531"/>
      <c r="LPK5" s="531"/>
      <c r="LPL5" s="531"/>
      <c r="LPM5" s="531"/>
      <c r="LPN5" s="531"/>
      <c r="LPO5" s="531"/>
      <c r="LPP5" s="531"/>
      <c r="LPQ5" s="531"/>
      <c r="LPR5" s="531"/>
      <c r="LPS5" s="531"/>
      <c r="LPT5" s="531"/>
      <c r="LPU5" s="531"/>
      <c r="LPV5" s="531"/>
      <c r="LPW5" s="531"/>
      <c r="LPX5" s="531"/>
      <c r="LPY5" s="531"/>
      <c r="LPZ5" s="531"/>
      <c r="LQA5" s="531"/>
      <c r="LQB5" s="531"/>
      <c r="LQC5" s="531"/>
      <c r="LQD5" s="531"/>
      <c r="LQE5" s="531"/>
      <c r="LQF5" s="531"/>
      <c r="LQG5" s="531"/>
      <c r="LQH5" s="531"/>
      <c r="LQI5" s="531"/>
      <c r="LQJ5" s="531"/>
      <c r="LQK5" s="531"/>
      <c r="LQL5" s="531"/>
      <c r="LQM5" s="531"/>
      <c r="LQN5" s="531"/>
      <c r="LQO5" s="531"/>
      <c r="LQP5" s="531"/>
      <c r="LQQ5" s="531"/>
      <c r="LQR5" s="531"/>
      <c r="LQS5" s="531"/>
      <c r="LQT5" s="531"/>
      <c r="LQU5" s="531"/>
      <c r="LQV5" s="531"/>
      <c r="LQW5" s="531"/>
      <c r="LQX5" s="531"/>
      <c r="LQY5" s="531"/>
      <c r="LQZ5" s="531"/>
      <c r="LRA5" s="531"/>
      <c r="LRB5" s="531"/>
      <c r="LRC5" s="531"/>
      <c r="LRD5" s="531"/>
      <c r="LRE5" s="531"/>
      <c r="LRF5" s="531"/>
      <c r="LRG5" s="531"/>
      <c r="LRH5" s="531"/>
      <c r="LRI5" s="531"/>
      <c r="LRJ5" s="531"/>
      <c r="LRK5" s="531"/>
      <c r="LRL5" s="531"/>
      <c r="LRM5" s="531"/>
      <c r="LRN5" s="531"/>
      <c r="LRO5" s="531"/>
      <c r="LRP5" s="531"/>
      <c r="LRQ5" s="531"/>
      <c r="LRR5" s="531"/>
      <c r="LRS5" s="531"/>
      <c r="LRT5" s="531"/>
      <c r="LRU5" s="531"/>
      <c r="LRV5" s="531"/>
      <c r="LRW5" s="531"/>
      <c r="LRX5" s="531"/>
      <c r="LRY5" s="531"/>
      <c r="LRZ5" s="531"/>
      <c r="LSA5" s="531"/>
      <c r="LSB5" s="531"/>
      <c r="LSC5" s="531"/>
      <c r="LSD5" s="531"/>
      <c r="LSE5" s="531"/>
      <c r="LSF5" s="531"/>
      <c r="LSG5" s="531"/>
      <c r="LSH5" s="531"/>
      <c r="LSI5" s="531"/>
      <c r="LSJ5" s="531"/>
      <c r="LSK5" s="531"/>
      <c r="LSL5" s="531"/>
      <c r="LSM5" s="531"/>
      <c r="LSN5" s="531"/>
      <c r="LSO5" s="531"/>
      <c r="LSP5" s="531"/>
      <c r="LSQ5" s="531"/>
      <c r="LSR5" s="531"/>
      <c r="LSS5" s="531"/>
      <c r="LST5" s="531"/>
      <c r="LSU5" s="531"/>
      <c r="LSV5" s="531"/>
      <c r="LSW5" s="531"/>
      <c r="LSX5" s="531"/>
      <c r="LSY5" s="531"/>
      <c r="LSZ5" s="531"/>
      <c r="LTA5" s="531"/>
      <c r="LTB5" s="531"/>
      <c r="LTC5" s="531"/>
      <c r="LTD5" s="531"/>
      <c r="LTE5" s="531"/>
      <c r="LTF5" s="531"/>
      <c r="LTG5" s="531"/>
      <c r="LTH5" s="531"/>
      <c r="LTI5" s="531"/>
      <c r="LTJ5" s="531"/>
      <c r="LTK5" s="531"/>
      <c r="LTL5" s="531"/>
      <c r="LTM5" s="531"/>
      <c r="LTN5" s="531"/>
      <c r="LTO5" s="531"/>
      <c r="LTP5" s="531"/>
      <c r="LTQ5" s="531"/>
      <c r="LTR5" s="531"/>
      <c r="LTS5" s="531"/>
      <c r="LTT5" s="531"/>
      <c r="LTU5" s="531"/>
      <c r="LTV5" s="531"/>
      <c r="LTW5" s="531"/>
      <c r="LTX5" s="531"/>
      <c r="LTY5" s="531"/>
      <c r="LTZ5" s="531"/>
      <c r="LUA5" s="531"/>
      <c r="LUB5" s="531"/>
      <c r="LUC5" s="531"/>
      <c r="LUD5" s="531"/>
      <c r="LUE5" s="531"/>
      <c r="LUF5" s="531"/>
      <c r="LUG5" s="531"/>
      <c r="LUH5" s="531"/>
      <c r="LUI5" s="531"/>
      <c r="LUJ5" s="531"/>
      <c r="LUK5" s="531"/>
      <c r="LUL5" s="531"/>
      <c r="LUM5" s="531"/>
      <c r="LUN5" s="531"/>
      <c r="LUO5" s="531"/>
      <c r="LUP5" s="531"/>
      <c r="LUQ5" s="531"/>
      <c r="LUR5" s="531"/>
      <c r="LUS5" s="531"/>
      <c r="LUT5" s="531"/>
      <c r="LUU5" s="531"/>
      <c r="LUV5" s="531"/>
      <c r="LUW5" s="531"/>
      <c r="LUX5" s="531"/>
      <c r="LUY5" s="531"/>
      <c r="LUZ5" s="531"/>
      <c r="LVA5" s="531"/>
      <c r="LVB5" s="531"/>
      <c r="LVC5" s="531"/>
      <c r="LVD5" s="531"/>
      <c r="LVE5" s="531"/>
      <c r="LVF5" s="531"/>
      <c r="LVG5" s="531"/>
      <c r="LVH5" s="531"/>
      <c r="LVI5" s="531"/>
      <c r="LVJ5" s="531"/>
      <c r="LVK5" s="531"/>
      <c r="LVL5" s="531"/>
      <c r="LVM5" s="531"/>
      <c r="LVN5" s="531"/>
      <c r="LVO5" s="531"/>
      <c r="LVP5" s="531"/>
      <c r="LVQ5" s="531"/>
      <c r="LVR5" s="531"/>
      <c r="LVS5" s="531"/>
      <c r="LVT5" s="531"/>
      <c r="LVU5" s="531"/>
      <c r="LVV5" s="531"/>
      <c r="LVW5" s="531"/>
      <c r="LVX5" s="531"/>
      <c r="LVY5" s="531"/>
      <c r="LVZ5" s="531"/>
      <c r="LWA5" s="531"/>
      <c r="LWB5" s="531"/>
      <c r="LWC5" s="531"/>
      <c r="LWD5" s="531"/>
      <c r="LWE5" s="531"/>
      <c r="LWF5" s="531"/>
      <c r="LWG5" s="531"/>
      <c r="LWH5" s="531"/>
      <c r="LWI5" s="531"/>
      <c r="LWJ5" s="531"/>
      <c r="LWK5" s="531"/>
      <c r="LWL5" s="531"/>
      <c r="LWM5" s="531"/>
      <c r="LWN5" s="531"/>
      <c r="LWO5" s="531"/>
      <c r="LWP5" s="531"/>
      <c r="LWQ5" s="531"/>
      <c r="LWR5" s="531"/>
      <c r="LWS5" s="531"/>
      <c r="LWT5" s="531"/>
      <c r="LWU5" s="531"/>
      <c r="LWV5" s="531"/>
      <c r="LWW5" s="531"/>
      <c r="LWX5" s="531"/>
      <c r="LWY5" s="531"/>
      <c r="LWZ5" s="531"/>
      <c r="LXA5" s="531"/>
      <c r="LXB5" s="531"/>
      <c r="LXC5" s="531"/>
      <c r="LXD5" s="531"/>
      <c r="LXE5" s="531"/>
      <c r="LXF5" s="531"/>
      <c r="LXG5" s="531"/>
      <c r="LXH5" s="531"/>
      <c r="LXI5" s="531"/>
      <c r="LXJ5" s="531"/>
      <c r="LXK5" s="531"/>
      <c r="LXL5" s="531"/>
      <c r="LXM5" s="531"/>
      <c r="LXN5" s="531"/>
      <c r="LXO5" s="531"/>
      <c r="LXP5" s="531"/>
      <c r="LXQ5" s="531"/>
      <c r="LXR5" s="531"/>
      <c r="LXS5" s="531"/>
      <c r="LXT5" s="531"/>
      <c r="LXU5" s="531"/>
      <c r="LXV5" s="531"/>
      <c r="LXW5" s="531"/>
      <c r="LXX5" s="531"/>
      <c r="LXY5" s="531"/>
      <c r="LXZ5" s="531"/>
      <c r="LYA5" s="531"/>
      <c r="LYB5" s="531"/>
      <c r="LYC5" s="531"/>
      <c r="LYD5" s="531"/>
      <c r="LYE5" s="531"/>
      <c r="LYF5" s="531"/>
      <c r="LYG5" s="531"/>
      <c r="LYH5" s="531"/>
      <c r="LYI5" s="531"/>
      <c r="LYJ5" s="531"/>
      <c r="LYK5" s="531"/>
      <c r="LYL5" s="531"/>
      <c r="LYM5" s="531"/>
      <c r="LYN5" s="531"/>
      <c r="LYO5" s="531"/>
      <c r="LYP5" s="531"/>
      <c r="LYQ5" s="531"/>
      <c r="LYR5" s="531"/>
      <c r="LYS5" s="531"/>
      <c r="LYT5" s="531"/>
      <c r="LYU5" s="531"/>
      <c r="LYV5" s="531"/>
      <c r="LYW5" s="531"/>
      <c r="LYX5" s="531"/>
      <c r="LYY5" s="531"/>
      <c r="LYZ5" s="531"/>
      <c r="LZA5" s="531"/>
      <c r="LZB5" s="531"/>
      <c r="LZC5" s="531"/>
      <c r="LZD5" s="531"/>
      <c r="LZE5" s="531"/>
      <c r="LZF5" s="531"/>
      <c r="LZG5" s="531"/>
      <c r="LZH5" s="531"/>
      <c r="LZI5" s="531"/>
      <c r="LZJ5" s="531"/>
      <c r="LZK5" s="531"/>
      <c r="LZL5" s="531"/>
      <c r="LZM5" s="531"/>
      <c r="LZN5" s="531"/>
      <c r="LZO5" s="531"/>
      <c r="LZP5" s="531"/>
      <c r="LZQ5" s="531"/>
      <c r="LZR5" s="531"/>
      <c r="LZS5" s="531"/>
      <c r="LZT5" s="531"/>
      <c r="LZU5" s="531"/>
      <c r="LZV5" s="531"/>
      <c r="LZW5" s="531"/>
      <c r="LZX5" s="531"/>
      <c r="LZY5" s="531"/>
      <c r="LZZ5" s="531"/>
      <c r="MAA5" s="531"/>
      <c r="MAB5" s="531"/>
      <c r="MAC5" s="531"/>
      <c r="MAD5" s="531"/>
      <c r="MAE5" s="531"/>
      <c r="MAF5" s="531"/>
      <c r="MAG5" s="531"/>
      <c r="MAH5" s="531"/>
      <c r="MAI5" s="531"/>
      <c r="MAJ5" s="531"/>
      <c r="MAK5" s="531"/>
      <c r="MAL5" s="531"/>
      <c r="MAM5" s="531"/>
      <c r="MAN5" s="531"/>
      <c r="MAO5" s="531"/>
      <c r="MAP5" s="531"/>
      <c r="MAQ5" s="531"/>
      <c r="MAR5" s="531"/>
      <c r="MAS5" s="531"/>
      <c r="MAT5" s="531"/>
      <c r="MAU5" s="531"/>
      <c r="MAV5" s="531"/>
      <c r="MAW5" s="531"/>
      <c r="MAX5" s="531"/>
      <c r="MAY5" s="531"/>
      <c r="MAZ5" s="531"/>
      <c r="MBA5" s="531"/>
      <c r="MBB5" s="531"/>
      <c r="MBC5" s="531"/>
      <c r="MBD5" s="531"/>
      <c r="MBE5" s="531"/>
      <c r="MBF5" s="531"/>
      <c r="MBG5" s="531"/>
      <c r="MBH5" s="531"/>
      <c r="MBI5" s="531"/>
      <c r="MBJ5" s="531"/>
      <c r="MBK5" s="531"/>
      <c r="MBL5" s="531"/>
      <c r="MBM5" s="531"/>
      <c r="MBN5" s="531"/>
      <c r="MBO5" s="531"/>
      <c r="MBP5" s="531"/>
      <c r="MBQ5" s="531"/>
      <c r="MBR5" s="531"/>
      <c r="MBS5" s="531"/>
      <c r="MBT5" s="531"/>
      <c r="MBU5" s="531"/>
      <c r="MBV5" s="531"/>
      <c r="MBW5" s="531"/>
      <c r="MBX5" s="531"/>
      <c r="MBY5" s="531"/>
      <c r="MBZ5" s="531"/>
      <c r="MCA5" s="531"/>
      <c r="MCB5" s="531"/>
      <c r="MCC5" s="531"/>
      <c r="MCD5" s="531"/>
      <c r="MCE5" s="531"/>
      <c r="MCF5" s="531"/>
      <c r="MCG5" s="531"/>
      <c r="MCH5" s="531"/>
      <c r="MCI5" s="531"/>
      <c r="MCJ5" s="531"/>
      <c r="MCK5" s="531"/>
      <c r="MCL5" s="531"/>
      <c r="MCM5" s="531"/>
      <c r="MCN5" s="531"/>
      <c r="MCO5" s="531"/>
      <c r="MCP5" s="531"/>
      <c r="MCQ5" s="531"/>
      <c r="MCR5" s="531"/>
      <c r="MCS5" s="531"/>
      <c r="MCT5" s="531"/>
      <c r="MCU5" s="531"/>
      <c r="MCV5" s="531"/>
      <c r="MCW5" s="531"/>
      <c r="MCX5" s="531"/>
      <c r="MCY5" s="531"/>
      <c r="MCZ5" s="531"/>
      <c r="MDA5" s="531"/>
      <c r="MDB5" s="531"/>
      <c r="MDC5" s="531"/>
      <c r="MDD5" s="531"/>
      <c r="MDE5" s="531"/>
      <c r="MDF5" s="531"/>
      <c r="MDG5" s="531"/>
      <c r="MDH5" s="531"/>
      <c r="MDI5" s="531"/>
      <c r="MDJ5" s="531"/>
      <c r="MDK5" s="531"/>
      <c r="MDL5" s="531"/>
      <c r="MDM5" s="531"/>
      <c r="MDN5" s="531"/>
      <c r="MDO5" s="531"/>
      <c r="MDP5" s="531"/>
      <c r="MDQ5" s="531"/>
      <c r="MDR5" s="531"/>
      <c r="MDS5" s="531"/>
      <c r="MDT5" s="531"/>
      <c r="MDU5" s="531"/>
      <c r="MDV5" s="531"/>
      <c r="MDW5" s="531"/>
      <c r="MDX5" s="531"/>
      <c r="MDY5" s="531"/>
      <c r="MDZ5" s="531"/>
      <c r="MEA5" s="531"/>
      <c r="MEB5" s="531"/>
      <c r="MEC5" s="531"/>
      <c r="MED5" s="531"/>
      <c r="MEE5" s="531"/>
      <c r="MEF5" s="531"/>
      <c r="MEG5" s="531"/>
      <c r="MEH5" s="531"/>
      <c r="MEI5" s="531"/>
      <c r="MEJ5" s="531"/>
      <c r="MEK5" s="531"/>
      <c r="MEL5" s="531"/>
      <c r="MEM5" s="531"/>
      <c r="MEN5" s="531"/>
      <c r="MEO5" s="531"/>
      <c r="MEP5" s="531"/>
      <c r="MEQ5" s="531"/>
      <c r="MER5" s="531"/>
      <c r="MES5" s="531"/>
      <c r="MET5" s="531"/>
      <c r="MEU5" s="531"/>
      <c r="MEV5" s="531"/>
      <c r="MEW5" s="531"/>
      <c r="MEX5" s="531"/>
      <c r="MEY5" s="531"/>
      <c r="MEZ5" s="531"/>
      <c r="MFA5" s="531"/>
      <c r="MFB5" s="531"/>
      <c r="MFC5" s="531"/>
      <c r="MFD5" s="531"/>
      <c r="MFE5" s="531"/>
      <c r="MFF5" s="531"/>
      <c r="MFG5" s="531"/>
      <c r="MFH5" s="531"/>
      <c r="MFI5" s="531"/>
      <c r="MFJ5" s="531"/>
      <c r="MFK5" s="531"/>
      <c r="MFL5" s="531"/>
      <c r="MFM5" s="531"/>
      <c r="MFN5" s="531"/>
      <c r="MFO5" s="531"/>
      <c r="MFP5" s="531"/>
      <c r="MFQ5" s="531"/>
      <c r="MFR5" s="531"/>
      <c r="MFS5" s="531"/>
      <c r="MFT5" s="531"/>
      <c r="MFU5" s="531"/>
      <c r="MFV5" s="531"/>
      <c r="MFW5" s="531"/>
      <c r="MFX5" s="531"/>
      <c r="MFY5" s="531"/>
      <c r="MFZ5" s="531"/>
      <c r="MGA5" s="531"/>
      <c r="MGB5" s="531"/>
      <c r="MGC5" s="531"/>
      <c r="MGD5" s="531"/>
      <c r="MGE5" s="531"/>
      <c r="MGF5" s="531"/>
      <c r="MGG5" s="531"/>
      <c r="MGH5" s="531"/>
      <c r="MGI5" s="531"/>
      <c r="MGJ5" s="531"/>
      <c r="MGK5" s="531"/>
      <c r="MGL5" s="531"/>
      <c r="MGM5" s="531"/>
      <c r="MGN5" s="531"/>
      <c r="MGO5" s="531"/>
      <c r="MGP5" s="531"/>
      <c r="MGQ5" s="531"/>
      <c r="MGR5" s="531"/>
      <c r="MGS5" s="531"/>
      <c r="MGT5" s="531"/>
      <c r="MGU5" s="531"/>
      <c r="MGV5" s="531"/>
      <c r="MGW5" s="531"/>
      <c r="MGX5" s="531"/>
      <c r="MGY5" s="531"/>
      <c r="MGZ5" s="531"/>
      <c r="MHA5" s="531"/>
      <c r="MHB5" s="531"/>
      <c r="MHC5" s="531"/>
      <c r="MHD5" s="531"/>
      <c r="MHE5" s="531"/>
      <c r="MHF5" s="531"/>
      <c r="MHG5" s="531"/>
      <c r="MHH5" s="531"/>
      <c r="MHI5" s="531"/>
      <c r="MHJ5" s="531"/>
      <c r="MHK5" s="531"/>
      <c r="MHL5" s="531"/>
      <c r="MHM5" s="531"/>
      <c r="MHN5" s="531"/>
      <c r="MHO5" s="531"/>
      <c r="MHP5" s="531"/>
      <c r="MHQ5" s="531"/>
      <c r="MHR5" s="531"/>
      <c r="MHS5" s="531"/>
      <c r="MHT5" s="531"/>
      <c r="MHU5" s="531"/>
      <c r="MHV5" s="531"/>
      <c r="MHW5" s="531"/>
      <c r="MHX5" s="531"/>
      <c r="MHY5" s="531"/>
      <c r="MHZ5" s="531"/>
      <c r="MIA5" s="531"/>
      <c r="MIB5" s="531"/>
      <c r="MIC5" s="531"/>
      <c r="MID5" s="531"/>
      <c r="MIE5" s="531"/>
      <c r="MIF5" s="531"/>
      <c r="MIG5" s="531"/>
      <c r="MIH5" s="531"/>
      <c r="MII5" s="531"/>
      <c r="MIJ5" s="531"/>
      <c r="MIK5" s="531"/>
      <c r="MIL5" s="531"/>
      <c r="MIM5" s="531"/>
      <c r="MIN5" s="531"/>
      <c r="MIO5" s="531"/>
      <c r="MIP5" s="531"/>
      <c r="MIQ5" s="531"/>
      <c r="MIR5" s="531"/>
      <c r="MIS5" s="531"/>
      <c r="MIT5" s="531"/>
      <c r="MIU5" s="531"/>
      <c r="MIV5" s="531"/>
      <c r="MIW5" s="531"/>
      <c r="MIX5" s="531"/>
      <c r="MIY5" s="531"/>
      <c r="MIZ5" s="531"/>
      <c r="MJA5" s="531"/>
      <c r="MJB5" s="531"/>
      <c r="MJC5" s="531"/>
      <c r="MJD5" s="531"/>
      <c r="MJE5" s="531"/>
      <c r="MJF5" s="531"/>
      <c r="MJG5" s="531"/>
      <c r="MJH5" s="531"/>
      <c r="MJI5" s="531"/>
      <c r="MJJ5" s="531"/>
      <c r="MJK5" s="531"/>
      <c r="MJL5" s="531"/>
      <c r="MJM5" s="531"/>
      <c r="MJN5" s="531"/>
      <c r="MJO5" s="531"/>
      <c r="MJP5" s="531"/>
      <c r="MJQ5" s="531"/>
      <c r="MJR5" s="531"/>
      <c r="MJS5" s="531"/>
      <c r="MJT5" s="531"/>
      <c r="MJU5" s="531"/>
      <c r="MJV5" s="531"/>
      <c r="MJW5" s="531"/>
      <c r="MJX5" s="531"/>
      <c r="MJY5" s="531"/>
      <c r="MJZ5" s="531"/>
      <c r="MKA5" s="531"/>
      <c r="MKB5" s="531"/>
      <c r="MKC5" s="531"/>
      <c r="MKD5" s="531"/>
      <c r="MKE5" s="531"/>
      <c r="MKF5" s="531"/>
      <c r="MKG5" s="531"/>
      <c r="MKH5" s="531"/>
      <c r="MKI5" s="531"/>
      <c r="MKJ5" s="531"/>
      <c r="MKK5" s="531"/>
      <c r="MKL5" s="531"/>
      <c r="MKM5" s="531"/>
      <c r="MKN5" s="531"/>
      <c r="MKO5" s="531"/>
      <c r="MKP5" s="531"/>
      <c r="MKQ5" s="531"/>
      <c r="MKR5" s="531"/>
      <c r="MKS5" s="531"/>
      <c r="MKT5" s="531"/>
      <c r="MKU5" s="531"/>
      <c r="MKV5" s="531"/>
      <c r="MKW5" s="531"/>
      <c r="MKX5" s="531"/>
      <c r="MKY5" s="531"/>
      <c r="MKZ5" s="531"/>
      <c r="MLA5" s="531"/>
      <c r="MLB5" s="531"/>
      <c r="MLC5" s="531"/>
      <c r="MLD5" s="531"/>
      <c r="MLE5" s="531"/>
      <c r="MLF5" s="531"/>
      <c r="MLG5" s="531"/>
      <c r="MLH5" s="531"/>
      <c r="MLI5" s="531"/>
      <c r="MLJ5" s="531"/>
      <c r="MLK5" s="531"/>
      <c r="MLL5" s="531"/>
      <c r="MLM5" s="531"/>
      <c r="MLN5" s="531"/>
      <c r="MLO5" s="531"/>
      <c r="MLP5" s="531"/>
      <c r="MLQ5" s="531"/>
      <c r="MLR5" s="531"/>
      <c r="MLS5" s="531"/>
      <c r="MLT5" s="531"/>
      <c r="MLU5" s="531"/>
      <c r="MLV5" s="531"/>
      <c r="MLW5" s="531"/>
      <c r="MLX5" s="531"/>
      <c r="MLY5" s="531"/>
      <c r="MLZ5" s="531"/>
      <c r="MMA5" s="531"/>
      <c r="MMB5" s="531"/>
      <c r="MMC5" s="531"/>
      <c r="MMD5" s="531"/>
      <c r="MME5" s="531"/>
      <c r="MMF5" s="531"/>
      <c r="MMG5" s="531"/>
      <c r="MMH5" s="531"/>
      <c r="MMI5" s="531"/>
      <c r="MMJ5" s="531"/>
      <c r="MMK5" s="531"/>
      <c r="MML5" s="531"/>
      <c r="MMM5" s="531"/>
      <c r="MMN5" s="531"/>
      <c r="MMO5" s="531"/>
      <c r="MMP5" s="531"/>
      <c r="MMQ5" s="531"/>
      <c r="MMR5" s="531"/>
      <c r="MMS5" s="531"/>
      <c r="MMT5" s="531"/>
      <c r="MMU5" s="531"/>
      <c r="MMV5" s="531"/>
      <c r="MMW5" s="531"/>
      <c r="MMX5" s="531"/>
      <c r="MMY5" s="531"/>
      <c r="MMZ5" s="531"/>
      <c r="MNA5" s="531"/>
      <c r="MNB5" s="531"/>
      <c r="MNC5" s="531"/>
      <c r="MND5" s="531"/>
      <c r="MNE5" s="531"/>
      <c r="MNF5" s="531"/>
      <c r="MNG5" s="531"/>
      <c r="MNH5" s="531"/>
      <c r="MNI5" s="531"/>
      <c r="MNJ5" s="531"/>
      <c r="MNK5" s="531"/>
      <c r="MNL5" s="531"/>
      <c r="MNM5" s="531"/>
      <c r="MNN5" s="531"/>
      <c r="MNO5" s="531"/>
      <c r="MNP5" s="531"/>
      <c r="MNQ5" s="531"/>
      <c r="MNR5" s="531"/>
      <c r="MNS5" s="531"/>
      <c r="MNT5" s="531"/>
      <c r="MNU5" s="531"/>
      <c r="MNV5" s="531"/>
      <c r="MNW5" s="531"/>
      <c r="MNX5" s="531"/>
      <c r="MNY5" s="531"/>
      <c r="MNZ5" s="531"/>
      <c r="MOA5" s="531"/>
      <c r="MOB5" s="531"/>
      <c r="MOC5" s="531"/>
      <c r="MOD5" s="531"/>
      <c r="MOE5" s="531"/>
      <c r="MOF5" s="531"/>
      <c r="MOG5" s="531"/>
      <c r="MOH5" s="531"/>
      <c r="MOI5" s="531"/>
      <c r="MOJ5" s="531"/>
      <c r="MOK5" s="531"/>
      <c r="MOL5" s="531"/>
      <c r="MOM5" s="531"/>
      <c r="MON5" s="531"/>
      <c r="MOO5" s="531"/>
      <c r="MOP5" s="531"/>
      <c r="MOQ5" s="531"/>
      <c r="MOR5" s="531"/>
      <c r="MOS5" s="531"/>
      <c r="MOT5" s="531"/>
      <c r="MOU5" s="531"/>
      <c r="MOV5" s="531"/>
      <c r="MOW5" s="531"/>
      <c r="MOX5" s="531"/>
      <c r="MOY5" s="531"/>
      <c r="MOZ5" s="531"/>
      <c r="MPA5" s="531"/>
      <c r="MPB5" s="531"/>
      <c r="MPC5" s="531"/>
      <c r="MPD5" s="531"/>
      <c r="MPE5" s="531"/>
      <c r="MPF5" s="531"/>
      <c r="MPG5" s="531"/>
      <c r="MPH5" s="531"/>
      <c r="MPI5" s="531"/>
      <c r="MPJ5" s="531"/>
      <c r="MPK5" s="531"/>
      <c r="MPL5" s="531"/>
      <c r="MPM5" s="531"/>
      <c r="MPN5" s="531"/>
      <c r="MPO5" s="531"/>
      <c r="MPP5" s="531"/>
      <c r="MPQ5" s="531"/>
      <c r="MPR5" s="531"/>
      <c r="MPS5" s="531"/>
      <c r="MPT5" s="531"/>
      <c r="MPU5" s="531"/>
      <c r="MPV5" s="531"/>
      <c r="MPW5" s="531"/>
      <c r="MPX5" s="531"/>
      <c r="MPY5" s="531"/>
      <c r="MPZ5" s="531"/>
      <c r="MQA5" s="531"/>
      <c r="MQB5" s="531"/>
      <c r="MQC5" s="531"/>
      <c r="MQD5" s="531"/>
      <c r="MQE5" s="531"/>
      <c r="MQF5" s="531"/>
      <c r="MQG5" s="531"/>
      <c r="MQH5" s="531"/>
      <c r="MQI5" s="531"/>
      <c r="MQJ5" s="531"/>
      <c r="MQK5" s="531"/>
      <c r="MQL5" s="531"/>
      <c r="MQM5" s="531"/>
      <c r="MQN5" s="531"/>
      <c r="MQO5" s="531"/>
      <c r="MQP5" s="531"/>
      <c r="MQQ5" s="531"/>
      <c r="MQR5" s="531"/>
      <c r="MQS5" s="531"/>
      <c r="MQT5" s="531"/>
      <c r="MQU5" s="531"/>
      <c r="MQV5" s="531"/>
      <c r="MQW5" s="531"/>
      <c r="MQX5" s="531"/>
      <c r="MQY5" s="531"/>
      <c r="MQZ5" s="531"/>
      <c r="MRA5" s="531"/>
      <c r="MRB5" s="531"/>
      <c r="MRC5" s="531"/>
      <c r="MRD5" s="531"/>
      <c r="MRE5" s="531"/>
      <c r="MRF5" s="531"/>
      <c r="MRG5" s="531"/>
      <c r="MRH5" s="531"/>
      <c r="MRI5" s="531"/>
      <c r="MRJ5" s="531"/>
      <c r="MRK5" s="531"/>
      <c r="MRL5" s="531"/>
      <c r="MRM5" s="531"/>
      <c r="MRN5" s="531"/>
      <c r="MRO5" s="531"/>
      <c r="MRP5" s="531"/>
      <c r="MRQ5" s="531"/>
      <c r="MRR5" s="531"/>
      <c r="MRS5" s="531"/>
      <c r="MRT5" s="531"/>
      <c r="MRU5" s="531"/>
      <c r="MRV5" s="531"/>
      <c r="MRW5" s="531"/>
      <c r="MRX5" s="531"/>
      <c r="MRY5" s="531"/>
      <c r="MRZ5" s="531"/>
      <c r="MSA5" s="531"/>
      <c r="MSB5" s="531"/>
      <c r="MSC5" s="531"/>
      <c r="MSD5" s="531"/>
      <c r="MSE5" s="531"/>
      <c r="MSF5" s="531"/>
      <c r="MSG5" s="531"/>
      <c r="MSH5" s="531"/>
      <c r="MSI5" s="531"/>
      <c r="MSJ5" s="531"/>
      <c r="MSK5" s="531"/>
      <c r="MSL5" s="531"/>
      <c r="MSM5" s="531"/>
      <c r="MSN5" s="531"/>
      <c r="MSO5" s="531"/>
      <c r="MSP5" s="531"/>
      <c r="MSQ5" s="531"/>
      <c r="MSR5" s="531"/>
      <c r="MSS5" s="531"/>
      <c r="MST5" s="531"/>
      <c r="MSU5" s="531"/>
      <c r="MSV5" s="531"/>
      <c r="MSW5" s="531"/>
      <c r="MSX5" s="531"/>
      <c r="MSY5" s="531"/>
      <c r="MSZ5" s="531"/>
      <c r="MTA5" s="531"/>
      <c r="MTB5" s="531"/>
      <c r="MTC5" s="531"/>
      <c r="MTD5" s="531"/>
      <c r="MTE5" s="531"/>
      <c r="MTF5" s="531"/>
      <c r="MTG5" s="531"/>
      <c r="MTH5" s="531"/>
      <c r="MTI5" s="531"/>
      <c r="MTJ5" s="531"/>
      <c r="MTK5" s="531"/>
      <c r="MTL5" s="531"/>
      <c r="MTM5" s="531"/>
      <c r="MTN5" s="531"/>
      <c r="MTO5" s="531"/>
      <c r="MTP5" s="531"/>
      <c r="MTQ5" s="531"/>
      <c r="MTR5" s="531"/>
      <c r="MTS5" s="531"/>
      <c r="MTT5" s="531"/>
      <c r="MTU5" s="531"/>
      <c r="MTV5" s="531"/>
      <c r="MTW5" s="531"/>
      <c r="MTX5" s="531"/>
      <c r="MTY5" s="531"/>
      <c r="MTZ5" s="531"/>
      <c r="MUA5" s="531"/>
      <c r="MUB5" s="531"/>
      <c r="MUC5" s="531"/>
      <c r="MUD5" s="531"/>
      <c r="MUE5" s="531"/>
      <c r="MUF5" s="531"/>
      <c r="MUG5" s="531"/>
      <c r="MUH5" s="531"/>
      <c r="MUI5" s="531"/>
      <c r="MUJ5" s="531"/>
      <c r="MUK5" s="531"/>
      <c r="MUL5" s="531"/>
      <c r="MUM5" s="531"/>
      <c r="MUN5" s="531"/>
      <c r="MUO5" s="531"/>
      <c r="MUP5" s="531"/>
      <c r="MUQ5" s="531"/>
      <c r="MUR5" s="531"/>
      <c r="MUS5" s="531"/>
      <c r="MUT5" s="531"/>
      <c r="MUU5" s="531"/>
      <c r="MUV5" s="531"/>
      <c r="MUW5" s="531"/>
      <c r="MUX5" s="531"/>
      <c r="MUY5" s="531"/>
      <c r="MUZ5" s="531"/>
      <c r="MVA5" s="531"/>
      <c r="MVB5" s="531"/>
      <c r="MVC5" s="531"/>
      <c r="MVD5" s="531"/>
      <c r="MVE5" s="531"/>
      <c r="MVF5" s="531"/>
      <c r="MVG5" s="531"/>
      <c r="MVH5" s="531"/>
      <c r="MVI5" s="531"/>
      <c r="MVJ5" s="531"/>
      <c r="MVK5" s="531"/>
      <c r="MVL5" s="531"/>
      <c r="MVM5" s="531"/>
      <c r="MVN5" s="531"/>
      <c r="MVO5" s="531"/>
      <c r="MVP5" s="531"/>
      <c r="MVQ5" s="531"/>
      <c r="MVR5" s="531"/>
      <c r="MVS5" s="531"/>
      <c r="MVT5" s="531"/>
      <c r="MVU5" s="531"/>
      <c r="MVV5" s="531"/>
      <c r="MVW5" s="531"/>
      <c r="MVX5" s="531"/>
      <c r="MVY5" s="531"/>
      <c r="MVZ5" s="531"/>
      <c r="MWA5" s="531"/>
      <c r="MWB5" s="531"/>
      <c r="MWC5" s="531"/>
      <c r="MWD5" s="531"/>
      <c r="MWE5" s="531"/>
      <c r="MWF5" s="531"/>
      <c r="MWG5" s="531"/>
      <c r="MWH5" s="531"/>
      <c r="MWI5" s="531"/>
      <c r="MWJ5" s="531"/>
      <c r="MWK5" s="531"/>
      <c r="MWL5" s="531"/>
      <c r="MWM5" s="531"/>
      <c r="MWN5" s="531"/>
      <c r="MWO5" s="531"/>
      <c r="MWP5" s="531"/>
      <c r="MWQ5" s="531"/>
      <c r="MWR5" s="531"/>
      <c r="MWS5" s="531"/>
      <c r="MWT5" s="531"/>
      <c r="MWU5" s="531"/>
      <c r="MWV5" s="531"/>
      <c r="MWW5" s="531"/>
      <c r="MWX5" s="531"/>
      <c r="MWY5" s="531"/>
      <c r="MWZ5" s="531"/>
      <c r="MXA5" s="531"/>
      <c r="MXB5" s="531"/>
      <c r="MXC5" s="531"/>
      <c r="MXD5" s="531"/>
      <c r="MXE5" s="531"/>
      <c r="MXF5" s="531"/>
      <c r="MXG5" s="531"/>
      <c r="MXH5" s="531"/>
      <c r="MXI5" s="531"/>
      <c r="MXJ5" s="531"/>
      <c r="MXK5" s="531"/>
      <c r="MXL5" s="531"/>
      <c r="MXM5" s="531"/>
      <c r="MXN5" s="531"/>
      <c r="MXO5" s="531"/>
      <c r="MXP5" s="531"/>
      <c r="MXQ5" s="531"/>
      <c r="MXR5" s="531"/>
      <c r="MXS5" s="531"/>
      <c r="MXT5" s="531"/>
      <c r="MXU5" s="531"/>
      <c r="MXV5" s="531"/>
      <c r="MXW5" s="531"/>
      <c r="MXX5" s="531"/>
      <c r="MXY5" s="531"/>
      <c r="MXZ5" s="531"/>
      <c r="MYA5" s="531"/>
      <c r="MYB5" s="531"/>
      <c r="MYC5" s="531"/>
      <c r="MYD5" s="531"/>
      <c r="MYE5" s="531"/>
      <c r="MYF5" s="531"/>
      <c r="MYG5" s="531"/>
      <c r="MYH5" s="531"/>
      <c r="MYI5" s="531"/>
      <c r="MYJ5" s="531"/>
      <c r="MYK5" s="531"/>
      <c r="MYL5" s="531"/>
      <c r="MYM5" s="531"/>
      <c r="MYN5" s="531"/>
      <c r="MYO5" s="531"/>
      <c r="MYP5" s="531"/>
      <c r="MYQ5" s="531"/>
      <c r="MYR5" s="531"/>
      <c r="MYS5" s="531"/>
      <c r="MYT5" s="531"/>
      <c r="MYU5" s="531"/>
      <c r="MYV5" s="531"/>
      <c r="MYW5" s="531"/>
      <c r="MYX5" s="531"/>
      <c r="MYY5" s="531"/>
      <c r="MYZ5" s="531"/>
      <c r="MZA5" s="531"/>
      <c r="MZB5" s="531"/>
      <c r="MZC5" s="531"/>
      <c r="MZD5" s="531"/>
      <c r="MZE5" s="531"/>
      <c r="MZF5" s="531"/>
      <c r="MZG5" s="531"/>
      <c r="MZH5" s="531"/>
      <c r="MZI5" s="531"/>
      <c r="MZJ5" s="531"/>
      <c r="MZK5" s="531"/>
      <c r="MZL5" s="531"/>
      <c r="MZM5" s="531"/>
      <c r="MZN5" s="531"/>
      <c r="MZO5" s="531"/>
      <c r="MZP5" s="531"/>
      <c r="MZQ5" s="531"/>
      <c r="MZR5" s="531"/>
      <c r="MZS5" s="531"/>
      <c r="MZT5" s="531"/>
      <c r="MZU5" s="531"/>
      <c r="MZV5" s="531"/>
      <c r="MZW5" s="531"/>
      <c r="MZX5" s="531"/>
      <c r="MZY5" s="531"/>
      <c r="MZZ5" s="531"/>
      <c r="NAA5" s="531"/>
      <c r="NAB5" s="531"/>
      <c r="NAC5" s="531"/>
      <c r="NAD5" s="531"/>
      <c r="NAE5" s="531"/>
      <c r="NAF5" s="531"/>
      <c r="NAG5" s="531"/>
      <c r="NAH5" s="531"/>
      <c r="NAI5" s="531"/>
      <c r="NAJ5" s="531"/>
      <c r="NAK5" s="531"/>
      <c r="NAL5" s="531"/>
      <c r="NAM5" s="531"/>
      <c r="NAN5" s="531"/>
      <c r="NAO5" s="531"/>
      <c r="NAP5" s="531"/>
      <c r="NAQ5" s="531"/>
      <c r="NAR5" s="531"/>
      <c r="NAS5" s="531"/>
      <c r="NAT5" s="531"/>
      <c r="NAU5" s="531"/>
      <c r="NAV5" s="531"/>
      <c r="NAW5" s="531"/>
      <c r="NAX5" s="531"/>
      <c r="NAY5" s="531"/>
      <c r="NAZ5" s="531"/>
      <c r="NBA5" s="531"/>
      <c r="NBB5" s="531"/>
      <c r="NBC5" s="531"/>
      <c r="NBD5" s="531"/>
      <c r="NBE5" s="531"/>
      <c r="NBF5" s="531"/>
      <c r="NBG5" s="531"/>
      <c r="NBH5" s="531"/>
      <c r="NBI5" s="531"/>
      <c r="NBJ5" s="531"/>
      <c r="NBK5" s="531"/>
      <c r="NBL5" s="531"/>
      <c r="NBM5" s="531"/>
      <c r="NBN5" s="531"/>
      <c r="NBO5" s="531"/>
      <c r="NBP5" s="531"/>
      <c r="NBQ5" s="531"/>
      <c r="NBR5" s="531"/>
      <c r="NBS5" s="531"/>
      <c r="NBT5" s="531"/>
      <c r="NBU5" s="531"/>
      <c r="NBV5" s="531"/>
      <c r="NBW5" s="531"/>
      <c r="NBX5" s="531"/>
      <c r="NBY5" s="531"/>
      <c r="NBZ5" s="531"/>
      <c r="NCA5" s="531"/>
      <c r="NCB5" s="531"/>
      <c r="NCC5" s="531"/>
      <c r="NCD5" s="531"/>
      <c r="NCE5" s="531"/>
      <c r="NCF5" s="531"/>
      <c r="NCG5" s="531"/>
      <c r="NCH5" s="531"/>
      <c r="NCI5" s="531"/>
      <c r="NCJ5" s="531"/>
      <c r="NCK5" s="531"/>
      <c r="NCL5" s="531"/>
      <c r="NCM5" s="531"/>
      <c r="NCN5" s="531"/>
      <c r="NCO5" s="531"/>
      <c r="NCP5" s="531"/>
      <c r="NCQ5" s="531"/>
      <c r="NCR5" s="531"/>
      <c r="NCS5" s="531"/>
      <c r="NCT5" s="531"/>
      <c r="NCU5" s="531"/>
      <c r="NCV5" s="531"/>
      <c r="NCW5" s="531"/>
      <c r="NCX5" s="531"/>
      <c r="NCY5" s="531"/>
      <c r="NCZ5" s="531"/>
      <c r="NDA5" s="531"/>
      <c r="NDB5" s="531"/>
      <c r="NDC5" s="531"/>
      <c r="NDD5" s="531"/>
      <c r="NDE5" s="531"/>
      <c r="NDF5" s="531"/>
      <c r="NDG5" s="531"/>
      <c r="NDH5" s="531"/>
      <c r="NDI5" s="531"/>
      <c r="NDJ5" s="531"/>
      <c r="NDK5" s="531"/>
      <c r="NDL5" s="531"/>
      <c r="NDM5" s="531"/>
      <c r="NDN5" s="531"/>
      <c r="NDO5" s="531"/>
      <c r="NDP5" s="531"/>
      <c r="NDQ5" s="531"/>
      <c r="NDR5" s="531"/>
      <c r="NDS5" s="531"/>
      <c r="NDT5" s="531"/>
      <c r="NDU5" s="531"/>
      <c r="NDV5" s="531"/>
      <c r="NDW5" s="531"/>
      <c r="NDX5" s="531"/>
      <c r="NDY5" s="531"/>
      <c r="NDZ5" s="531"/>
      <c r="NEA5" s="531"/>
      <c r="NEB5" s="531"/>
      <c r="NEC5" s="531"/>
      <c r="NED5" s="531"/>
      <c r="NEE5" s="531"/>
      <c r="NEF5" s="531"/>
      <c r="NEG5" s="531"/>
      <c r="NEH5" s="531"/>
      <c r="NEI5" s="531"/>
      <c r="NEJ5" s="531"/>
      <c r="NEK5" s="531"/>
      <c r="NEL5" s="531"/>
      <c r="NEM5" s="531"/>
      <c r="NEN5" s="531"/>
      <c r="NEO5" s="531"/>
      <c r="NEP5" s="531"/>
      <c r="NEQ5" s="531"/>
      <c r="NER5" s="531"/>
      <c r="NES5" s="531"/>
      <c r="NET5" s="531"/>
      <c r="NEU5" s="531"/>
      <c r="NEV5" s="531"/>
      <c r="NEW5" s="531"/>
      <c r="NEX5" s="531"/>
      <c r="NEY5" s="531"/>
      <c r="NEZ5" s="531"/>
      <c r="NFA5" s="531"/>
      <c r="NFB5" s="531"/>
      <c r="NFC5" s="531"/>
      <c r="NFD5" s="531"/>
      <c r="NFE5" s="531"/>
      <c r="NFF5" s="531"/>
      <c r="NFG5" s="531"/>
      <c r="NFH5" s="531"/>
      <c r="NFI5" s="531"/>
      <c r="NFJ5" s="531"/>
      <c r="NFK5" s="531"/>
      <c r="NFL5" s="531"/>
      <c r="NFM5" s="531"/>
      <c r="NFN5" s="531"/>
      <c r="NFO5" s="531"/>
      <c r="NFP5" s="531"/>
      <c r="NFQ5" s="531"/>
      <c r="NFR5" s="531"/>
      <c r="NFS5" s="531"/>
      <c r="NFT5" s="531"/>
      <c r="NFU5" s="531"/>
      <c r="NFV5" s="531"/>
      <c r="NFW5" s="531"/>
      <c r="NFX5" s="531"/>
      <c r="NFY5" s="531"/>
      <c r="NFZ5" s="531"/>
      <c r="NGA5" s="531"/>
      <c r="NGB5" s="531"/>
      <c r="NGC5" s="531"/>
      <c r="NGD5" s="531"/>
      <c r="NGE5" s="531"/>
      <c r="NGF5" s="531"/>
      <c r="NGG5" s="531"/>
      <c r="NGH5" s="531"/>
      <c r="NGI5" s="531"/>
      <c r="NGJ5" s="531"/>
      <c r="NGK5" s="531"/>
      <c r="NGL5" s="531"/>
      <c r="NGM5" s="531"/>
      <c r="NGN5" s="531"/>
      <c r="NGO5" s="531"/>
      <c r="NGP5" s="531"/>
      <c r="NGQ5" s="531"/>
      <c r="NGR5" s="531"/>
      <c r="NGS5" s="531"/>
      <c r="NGT5" s="531"/>
      <c r="NGU5" s="531"/>
      <c r="NGV5" s="531"/>
      <c r="NGW5" s="531"/>
      <c r="NGX5" s="531"/>
      <c r="NGY5" s="531"/>
      <c r="NGZ5" s="531"/>
      <c r="NHA5" s="531"/>
      <c r="NHB5" s="531"/>
      <c r="NHC5" s="531"/>
      <c r="NHD5" s="531"/>
      <c r="NHE5" s="531"/>
      <c r="NHF5" s="531"/>
      <c r="NHG5" s="531"/>
      <c r="NHH5" s="531"/>
      <c r="NHI5" s="531"/>
      <c r="NHJ5" s="531"/>
      <c r="NHK5" s="531"/>
      <c r="NHL5" s="531"/>
      <c r="NHM5" s="531"/>
      <c r="NHN5" s="531"/>
      <c r="NHO5" s="531"/>
      <c r="NHP5" s="531"/>
      <c r="NHQ5" s="531"/>
      <c r="NHR5" s="531"/>
      <c r="NHS5" s="531"/>
      <c r="NHT5" s="531"/>
      <c r="NHU5" s="531"/>
      <c r="NHV5" s="531"/>
      <c r="NHW5" s="531"/>
      <c r="NHX5" s="531"/>
      <c r="NHY5" s="531"/>
      <c r="NHZ5" s="531"/>
      <c r="NIA5" s="531"/>
      <c r="NIB5" s="531"/>
      <c r="NIC5" s="531"/>
      <c r="NID5" s="531"/>
      <c r="NIE5" s="531"/>
      <c r="NIF5" s="531"/>
      <c r="NIG5" s="531"/>
      <c r="NIH5" s="531"/>
      <c r="NII5" s="531"/>
      <c r="NIJ5" s="531"/>
      <c r="NIK5" s="531"/>
      <c r="NIL5" s="531"/>
      <c r="NIM5" s="531"/>
      <c r="NIN5" s="531"/>
      <c r="NIO5" s="531"/>
      <c r="NIP5" s="531"/>
      <c r="NIQ5" s="531"/>
      <c r="NIR5" s="531"/>
      <c r="NIS5" s="531"/>
      <c r="NIT5" s="531"/>
      <c r="NIU5" s="531"/>
      <c r="NIV5" s="531"/>
      <c r="NIW5" s="531"/>
      <c r="NIX5" s="531"/>
      <c r="NIY5" s="531"/>
      <c r="NIZ5" s="531"/>
      <c r="NJA5" s="531"/>
      <c r="NJB5" s="531"/>
      <c r="NJC5" s="531"/>
      <c r="NJD5" s="531"/>
      <c r="NJE5" s="531"/>
      <c r="NJF5" s="531"/>
      <c r="NJG5" s="531"/>
      <c r="NJH5" s="531"/>
      <c r="NJI5" s="531"/>
      <c r="NJJ5" s="531"/>
      <c r="NJK5" s="531"/>
      <c r="NJL5" s="531"/>
      <c r="NJM5" s="531"/>
      <c r="NJN5" s="531"/>
      <c r="NJO5" s="531"/>
      <c r="NJP5" s="531"/>
      <c r="NJQ5" s="531"/>
      <c r="NJR5" s="531"/>
      <c r="NJS5" s="531"/>
      <c r="NJT5" s="531"/>
      <c r="NJU5" s="531"/>
      <c r="NJV5" s="531"/>
      <c r="NJW5" s="531"/>
      <c r="NJX5" s="531"/>
      <c r="NJY5" s="531"/>
      <c r="NJZ5" s="531"/>
      <c r="NKA5" s="531"/>
      <c r="NKB5" s="531"/>
      <c r="NKC5" s="531"/>
      <c r="NKD5" s="531"/>
      <c r="NKE5" s="531"/>
      <c r="NKF5" s="531"/>
      <c r="NKG5" s="531"/>
      <c r="NKH5" s="531"/>
      <c r="NKI5" s="531"/>
      <c r="NKJ5" s="531"/>
      <c r="NKK5" s="531"/>
      <c r="NKL5" s="531"/>
      <c r="NKM5" s="531"/>
      <c r="NKN5" s="531"/>
      <c r="NKO5" s="531"/>
      <c r="NKP5" s="531"/>
      <c r="NKQ5" s="531"/>
      <c r="NKR5" s="531"/>
      <c r="NKS5" s="531"/>
      <c r="NKT5" s="531"/>
      <c r="NKU5" s="531"/>
      <c r="NKV5" s="531"/>
      <c r="NKW5" s="531"/>
      <c r="NKX5" s="531"/>
      <c r="NKY5" s="531"/>
      <c r="NKZ5" s="531"/>
      <c r="NLA5" s="531"/>
      <c r="NLB5" s="531"/>
      <c r="NLC5" s="531"/>
      <c r="NLD5" s="531"/>
      <c r="NLE5" s="531"/>
      <c r="NLF5" s="531"/>
      <c r="NLG5" s="531"/>
      <c r="NLH5" s="531"/>
      <c r="NLI5" s="531"/>
      <c r="NLJ5" s="531"/>
      <c r="NLK5" s="531"/>
      <c r="NLL5" s="531"/>
      <c r="NLM5" s="531"/>
      <c r="NLN5" s="531"/>
      <c r="NLO5" s="531"/>
      <c r="NLP5" s="531"/>
      <c r="NLQ5" s="531"/>
      <c r="NLR5" s="531"/>
      <c r="NLS5" s="531"/>
      <c r="NLT5" s="531"/>
      <c r="NLU5" s="531"/>
      <c r="NLV5" s="531"/>
      <c r="NLW5" s="531"/>
      <c r="NLX5" s="531"/>
      <c r="NLY5" s="531"/>
      <c r="NLZ5" s="531"/>
      <c r="NMA5" s="531"/>
      <c r="NMB5" s="531"/>
      <c r="NMC5" s="531"/>
      <c r="NMD5" s="531"/>
      <c r="NME5" s="531"/>
      <c r="NMF5" s="531"/>
      <c r="NMG5" s="531"/>
      <c r="NMH5" s="531"/>
      <c r="NMI5" s="531"/>
      <c r="NMJ5" s="531"/>
      <c r="NMK5" s="531"/>
      <c r="NML5" s="531"/>
      <c r="NMM5" s="531"/>
      <c r="NMN5" s="531"/>
      <c r="NMO5" s="531"/>
      <c r="NMP5" s="531"/>
      <c r="NMQ5" s="531"/>
      <c r="NMR5" s="531"/>
      <c r="NMS5" s="531"/>
      <c r="NMT5" s="531"/>
      <c r="NMU5" s="531"/>
      <c r="NMV5" s="531"/>
      <c r="NMW5" s="531"/>
      <c r="NMX5" s="531"/>
      <c r="NMY5" s="531"/>
      <c r="NMZ5" s="531"/>
      <c r="NNA5" s="531"/>
      <c r="NNB5" s="531"/>
      <c r="NNC5" s="531"/>
      <c r="NND5" s="531"/>
      <c r="NNE5" s="531"/>
      <c r="NNF5" s="531"/>
      <c r="NNG5" s="531"/>
      <c r="NNH5" s="531"/>
      <c r="NNI5" s="531"/>
      <c r="NNJ5" s="531"/>
      <c r="NNK5" s="531"/>
      <c r="NNL5" s="531"/>
      <c r="NNM5" s="531"/>
      <c r="NNN5" s="531"/>
      <c r="NNO5" s="531"/>
      <c r="NNP5" s="531"/>
      <c r="NNQ5" s="531"/>
      <c r="NNR5" s="531"/>
      <c r="NNS5" s="531"/>
      <c r="NNT5" s="531"/>
      <c r="NNU5" s="531"/>
      <c r="NNV5" s="531"/>
      <c r="NNW5" s="531"/>
      <c r="NNX5" s="531"/>
      <c r="NNY5" s="531"/>
      <c r="NNZ5" s="531"/>
      <c r="NOA5" s="531"/>
      <c r="NOB5" s="531"/>
      <c r="NOC5" s="531"/>
      <c r="NOD5" s="531"/>
      <c r="NOE5" s="531"/>
      <c r="NOF5" s="531"/>
      <c r="NOG5" s="531"/>
      <c r="NOH5" s="531"/>
      <c r="NOI5" s="531"/>
      <c r="NOJ5" s="531"/>
      <c r="NOK5" s="531"/>
      <c r="NOL5" s="531"/>
      <c r="NOM5" s="531"/>
      <c r="NON5" s="531"/>
      <c r="NOO5" s="531"/>
      <c r="NOP5" s="531"/>
      <c r="NOQ5" s="531"/>
      <c r="NOR5" s="531"/>
      <c r="NOS5" s="531"/>
      <c r="NOT5" s="531"/>
      <c r="NOU5" s="531"/>
      <c r="NOV5" s="531"/>
      <c r="NOW5" s="531"/>
      <c r="NOX5" s="531"/>
      <c r="NOY5" s="531"/>
      <c r="NOZ5" s="531"/>
      <c r="NPA5" s="531"/>
      <c r="NPB5" s="531"/>
      <c r="NPC5" s="531"/>
      <c r="NPD5" s="531"/>
      <c r="NPE5" s="531"/>
      <c r="NPF5" s="531"/>
      <c r="NPG5" s="531"/>
      <c r="NPH5" s="531"/>
      <c r="NPI5" s="531"/>
      <c r="NPJ5" s="531"/>
      <c r="NPK5" s="531"/>
      <c r="NPL5" s="531"/>
      <c r="NPM5" s="531"/>
      <c r="NPN5" s="531"/>
      <c r="NPO5" s="531"/>
      <c r="NPP5" s="531"/>
      <c r="NPQ5" s="531"/>
      <c r="NPR5" s="531"/>
      <c r="NPS5" s="531"/>
      <c r="NPT5" s="531"/>
      <c r="NPU5" s="531"/>
      <c r="NPV5" s="531"/>
      <c r="NPW5" s="531"/>
      <c r="NPX5" s="531"/>
      <c r="NPY5" s="531"/>
      <c r="NPZ5" s="531"/>
      <c r="NQA5" s="531"/>
      <c r="NQB5" s="531"/>
      <c r="NQC5" s="531"/>
      <c r="NQD5" s="531"/>
      <c r="NQE5" s="531"/>
      <c r="NQF5" s="531"/>
      <c r="NQG5" s="531"/>
      <c r="NQH5" s="531"/>
      <c r="NQI5" s="531"/>
      <c r="NQJ5" s="531"/>
      <c r="NQK5" s="531"/>
      <c r="NQL5" s="531"/>
      <c r="NQM5" s="531"/>
      <c r="NQN5" s="531"/>
      <c r="NQO5" s="531"/>
      <c r="NQP5" s="531"/>
      <c r="NQQ5" s="531"/>
      <c r="NQR5" s="531"/>
      <c r="NQS5" s="531"/>
      <c r="NQT5" s="531"/>
      <c r="NQU5" s="531"/>
      <c r="NQV5" s="531"/>
      <c r="NQW5" s="531"/>
      <c r="NQX5" s="531"/>
      <c r="NQY5" s="531"/>
      <c r="NQZ5" s="531"/>
      <c r="NRA5" s="531"/>
      <c r="NRB5" s="531"/>
      <c r="NRC5" s="531"/>
      <c r="NRD5" s="531"/>
      <c r="NRE5" s="531"/>
      <c r="NRF5" s="531"/>
      <c r="NRG5" s="531"/>
      <c r="NRH5" s="531"/>
      <c r="NRI5" s="531"/>
      <c r="NRJ5" s="531"/>
      <c r="NRK5" s="531"/>
      <c r="NRL5" s="531"/>
      <c r="NRM5" s="531"/>
      <c r="NRN5" s="531"/>
      <c r="NRO5" s="531"/>
      <c r="NRP5" s="531"/>
      <c r="NRQ5" s="531"/>
      <c r="NRR5" s="531"/>
      <c r="NRS5" s="531"/>
      <c r="NRT5" s="531"/>
      <c r="NRU5" s="531"/>
      <c r="NRV5" s="531"/>
      <c r="NRW5" s="531"/>
      <c r="NRX5" s="531"/>
      <c r="NRY5" s="531"/>
      <c r="NRZ5" s="531"/>
      <c r="NSA5" s="531"/>
      <c r="NSB5" s="531"/>
      <c r="NSC5" s="531"/>
      <c r="NSD5" s="531"/>
      <c r="NSE5" s="531"/>
      <c r="NSF5" s="531"/>
      <c r="NSG5" s="531"/>
      <c r="NSH5" s="531"/>
      <c r="NSI5" s="531"/>
      <c r="NSJ5" s="531"/>
      <c r="NSK5" s="531"/>
      <c r="NSL5" s="531"/>
      <c r="NSM5" s="531"/>
      <c r="NSN5" s="531"/>
      <c r="NSO5" s="531"/>
      <c r="NSP5" s="531"/>
      <c r="NSQ5" s="531"/>
      <c r="NSR5" s="531"/>
      <c r="NSS5" s="531"/>
      <c r="NST5" s="531"/>
      <c r="NSU5" s="531"/>
      <c r="NSV5" s="531"/>
      <c r="NSW5" s="531"/>
      <c r="NSX5" s="531"/>
      <c r="NSY5" s="531"/>
      <c r="NSZ5" s="531"/>
      <c r="NTA5" s="531"/>
      <c r="NTB5" s="531"/>
      <c r="NTC5" s="531"/>
      <c r="NTD5" s="531"/>
      <c r="NTE5" s="531"/>
      <c r="NTF5" s="531"/>
      <c r="NTG5" s="531"/>
      <c r="NTH5" s="531"/>
      <c r="NTI5" s="531"/>
      <c r="NTJ5" s="531"/>
      <c r="NTK5" s="531"/>
      <c r="NTL5" s="531"/>
      <c r="NTM5" s="531"/>
      <c r="NTN5" s="531"/>
      <c r="NTO5" s="531"/>
      <c r="NTP5" s="531"/>
      <c r="NTQ5" s="531"/>
      <c r="NTR5" s="531"/>
      <c r="NTS5" s="531"/>
      <c r="NTT5" s="531"/>
      <c r="NTU5" s="531"/>
      <c r="NTV5" s="531"/>
      <c r="NTW5" s="531"/>
      <c r="NTX5" s="531"/>
      <c r="NTY5" s="531"/>
      <c r="NTZ5" s="531"/>
      <c r="NUA5" s="531"/>
      <c r="NUB5" s="531"/>
      <c r="NUC5" s="531"/>
      <c r="NUD5" s="531"/>
      <c r="NUE5" s="531"/>
      <c r="NUF5" s="531"/>
      <c r="NUG5" s="531"/>
      <c r="NUH5" s="531"/>
      <c r="NUI5" s="531"/>
      <c r="NUJ5" s="531"/>
      <c r="NUK5" s="531"/>
      <c r="NUL5" s="531"/>
      <c r="NUM5" s="531"/>
      <c r="NUN5" s="531"/>
      <c r="NUO5" s="531"/>
      <c r="NUP5" s="531"/>
      <c r="NUQ5" s="531"/>
      <c r="NUR5" s="531"/>
      <c r="NUS5" s="531"/>
      <c r="NUT5" s="531"/>
      <c r="NUU5" s="531"/>
      <c r="NUV5" s="531"/>
      <c r="NUW5" s="531"/>
      <c r="NUX5" s="531"/>
      <c r="NUY5" s="531"/>
      <c r="NUZ5" s="531"/>
      <c r="NVA5" s="531"/>
      <c r="NVB5" s="531"/>
      <c r="NVC5" s="531"/>
      <c r="NVD5" s="531"/>
      <c r="NVE5" s="531"/>
      <c r="NVF5" s="531"/>
      <c r="NVG5" s="531"/>
      <c r="NVH5" s="531"/>
      <c r="NVI5" s="531"/>
      <c r="NVJ5" s="531"/>
      <c r="NVK5" s="531"/>
      <c r="NVL5" s="531"/>
      <c r="NVM5" s="531"/>
      <c r="NVN5" s="531"/>
      <c r="NVO5" s="531"/>
      <c r="NVP5" s="531"/>
      <c r="NVQ5" s="531"/>
      <c r="NVR5" s="531"/>
      <c r="NVS5" s="531"/>
      <c r="NVT5" s="531"/>
      <c r="NVU5" s="531"/>
      <c r="NVV5" s="531"/>
      <c r="NVW5" s="531"/>
      <c r="NVX5" s="531"/>
      <c r="NVY5" s="531"/>
      <c r="NVZ5" s="531"/>
      <c r="NWA5" s="531"/>
      <c r="NWB5" s="531"/>
      <c r="NWC5" s="531"/>
      <c r="NWD5" s="531"/>
      <c r="NWE5" s="531"/>
      <c r="NWF5" s="531"/>
      <c r="NWG5" s="531"/>
      <c r="NWH5" s="531"/>
      <c r="NWI5" s="531"/>
      <c r="NWJ5" s="531"/>
      <c r="NWK5" s="531"/>
      <c r="NWL5" s="531"/>
      <c r="NWM5" s="531"/>
      <c r="NWN5" s="531"/>
      <c r="NWO5" s="531"/>
      <c r="NWP5" s="531"/>
      <c r="NWQ5" s="531"/>
      <c r="NWR5" s="531"/>
      <c r="NWS5" s="531"/>
      <c r="NWT5" s="531"/>
      <c r="NWU5" s="531"/>
      <c r="NWV5" s="531"/>
      <c r="NWW5" s="531"/>
      <c r="NWX5" s="531"/>
      <c r="NWY5" s="531"/>
      <c r="NWZ5" s="531"/>
      <c r="NXA5" s="531"/>
      <c r="NXB5" s="531"/>
      <c r="NXC5" s="531"/>
      <c r="NXD5" s="531"/>
      <c r="NXE5" s="531"/>
      <c r="NXF5" s="531"/>
      <c r="NXG5" s="531"/>
      <c r="NXH5" s="531"/>
      <c r="NXI5" s="531"/>
      <c r="NXJ5" s="531"/>
      <c r="NXK5" s="531"/>
      <c r="NXL5" s="531"/>
      <c r="NXM5" s="531"/>
      <c r="NXN5" s="531"/>
      <c r="NXO5" s="531"/>
      <c r="NXP5" s="531"/>
      <c r="NXQ5" s="531"/>
      <c r="NXR5" s="531"/>
      <c r="NXS5" s="531"/>
      <c r="NXT5" s="531"/>
      <c r="NXU5" s="531"/>
      <c r="NXV5" s="531"/>
      <c r="NXW5" s="531"/>
      <c r="NXX5" s="531"/>
      <c r="NXY5" s="531"/>
      <c r="NXZ5" s="531"/>
      <c r="NYA5" s="531"/>
      <c r="NYB5" s="531"/>
      <c r="NYC5" s="531"/>
      <c r="NYD5" s="531"/>
      <c r="NYE5" s="531"/>
      <c r="NYF5" s="531"/>
      <c r="NYG5" s="531"/>
      <c r="NYH5" s="531"/>
      <c r="NYI5" s="531"/>
      <c r="NYJ5" s="531"/>
      <c r="NYK5" s="531"/>
      <c r="NYL5" s="531"/>
      <c r="NYM5" s="531"/>
      <c r="NYN5" s="531"/>
      <c r="NYO5" s="531"/>
      <c r="NYP5" s="531"/>
      <c r="NYQ5" s="531"/>
      <c r="NYR5" s="531"/>
      <c r="NYS5" s="531"/>
      <c r="NYT5" s="531"/>
      <c r="NYU5" s="531"/>
      <c r="NYV5" s="531"/>
      <c r="NYW5" s="531"/>
      <c r="NYX5" s="531"/>
      <c r="NYY5" s="531"/>
      <c r="NYZ5" s="531"/>
      <c r="NZA5" s="531"/>
      <c r="NZB5" s="531"/>
      <c r="NZC5" s="531"/>
      <c r="NZD5" s="531"/>
      <c r="NZE5" s="531"/>
      <c r="NZF5" s="531"/>
      <c r="NZG5" s="531"/>
      <c r="NZH5" s="531"/>
      <c r="NZI5" s="531"/>
      <c r="NZJ5" s="531"/>
      <c r="NZK5" s="531"/>
      <c r="NZL5" s="531"/>
      <c r="NZM5" s="531"/>
      <c r="NZN5" s="531"/>
      <c r="NZO5" s="531"/>
      <c r="NZP5" s="531"/>
      <c r="NZQ5" s="531"/>
      <c r="NZR5" s="531"/>
      <c r="NZS5" s="531"/>
      <c r="NZT5" s="531"/>
      <c r="NZU5" s="531"/>
      <c r="NZV5" s="531"/>
      <c r="NZW5" s="531"/>
      <c r="NZX5" s="531"/>
      <c r="NZY5" s="531"/>
      <c r="NZZ5" s="531"/>
      <c r="OAA5" s="531"/>
      <c r="OAB5" s="531"/>
      <c r="OAC5" s="531"/>
      <c r="OAD5" s="531"/>
      <c r="OAE5" s="531"/>
      <c r="OAF5" s="531"/>
      <c r="OAG5" s="531"/>
      <c r="OAH5" s="531"/>
      <c r="OAI5" s="531"/>
      <c r="OAJ5" s="531"/>
      <c r="OAK5" s="531"/>
      <c r="OAL5" s="531"/>
      <c r="OAM5" s="531"/>
      <c r="OAN5" s="531"/>
      <c r="OAO5" s="531"/>
      <c r="OAP5" s="531"/>
      <c r="OAQ5" s="531"/>
      <c r="OAR5" s="531"/>
      <c r="OAS5" s="531"/>
      <c r="OAT5" s="531"/>
      <c r="OAU5" s="531"/>
      <c r="OAV5" s="531"/>
      <c r="OAW5" s="531"/>
      <c r="OAX5" s="531"/>
      <c r="OAY5" s="531"/>
      <c r="OAZ5" s="531"/>
      <c r="OBA5" s="531"/>
      <c r="OBB5" s="531"/>
      <c r="OBC5" s="531"/>
      <c r="OBD5" s="531"/>
      <c r="OBE5" s="531"/>
      <c r="OBF5" s="531"/>
      <c r="OBG5" s="531"/>
      <c r="OBH5" s="531"/>
      <c r="OBI5" s="531"/>
      <c r="OBJ5" s="531"/>
      <c r="OBK5" s="531"/>
      <c r="OBL5" s="531"/>
      <c r="OBM5" s="531"/>
      <c r="OBN5" s="531"/>
      <c r="OBO5" s="531"/>
      <c r="OBP5" s="531"/>
      <c r="OBQ5" s="531"/>
      <c r="OBR5" s="531"/>
      <c r="OBS5" s="531"/>
      <c r="OBT5" s="531"/>
      <c r="OBU5" s="531"/>
      <c r="OBV5" s="531"/>
      <c r="OBW5" s="531"/>
      <c r="OBX5" s="531"/>
      <c r="OBY5" s="531"/>
      <c r="OBZ5" s="531"/>
      <c r="OCA5" s="531"/>
      <c r="OCB5" s="531"/>
      <c r="OCC5" s="531"/>
      <c r="OCD5" s="531"/>
      <c r="OCE5" s="531"/>
      <c r="OCF5" s="531"/>
      <c r="OCG5" s="531"/>
      <c r="OCH5" s="531"/>
      <c r="OCI5" s="531"/>
      <c r="OCJ5" s="531"/>
      <c r="OCK5" s="531"/>
      <c r="OCL5" s="531"/>
      <c r="OCM5" s="531"/>
      <c r="OCN5" s="531"/>
      <c r="OCO5" s="531"/>
      <c r="OCP5" s="531"/>
      <c r="OCQ5" s="531"/>
      <c r="OCR5" s="531"/>
      <c r="OCS5" s="531"/>
      <c r="OCT5" s="531"/>
      <c r="OCU5" s="531"/>
      <c r="OCV5" s="531"/>
      <c r="OCW5" s="531"/>
      <c r="OCX5" s="531"/>
      <c r="OCY5" s="531"/>
      <c r="OCZ5" s="531"/>
      <c r="ODA5" s="531"/>
      <c r="ODB5" s="531"/>
      <c r="ODC5" s="531"/>
      <c r="ODD5" s="531"/>
      <c r="ODE5" s="531"/>
      <c r="ODF5" s="531"/>
      <c r="ODG5" s="531"/>
      <c r="ODH5" s="531"/>
      <c r="ODI5" s="531"/>
      <c r="ODJ5" s="531"/>
      <c r="ODK5" s="531"/>
      <c r="ODL5" s="531"/>
      <c r="ODM5" s="531"/>
      <c r="ODN5" s="531"/>
      <c r="ODO5" s="531"/>
      <c r="ODP5" s="531"/>
      <c r="ODQ5" s="531"/>
      <c r="ODR5" s="531"/>
      <c r="ODS5" s="531"/>
      <c r="ODT5" s="531"/>
      <c r="ODU5" s="531"/>
      <c r="ODV5" s="531"/>
      <c r="ODW5" s="531"/>
      <c r="ODX5" s="531"/>
      <c r="ODY5" s="531"/>
      <c r="ODZ5" s="531"/>
      <c r="OEA5" s="531"/>
      <c r="OEB5" s="531"/>
      <c r="OEC5" s="531"/>
      <c r="OED5" s="531"/>
      <c r="OEE5" s="531"/>
      <c r="OEF5" s="531"/>
      <c r="OEG5" s="531"/>
      <c r="OEH5" s="531"/>
      <c r="OEI5" s="531"/>
      <c r="OEJ5" s="531"/>
      <c r="OEK5" s="531"/>
      <c r="OEL5" s="531"/>
      <c r="OEM5" s="531"/>
      <c r="OEN5" s="531"/>
      <c r="OEO5" s="531"/>
      <c r="OEP5" s="531"/>
      <c r="OEQ5" s="531"/>
      <c r="OER5" s="531"/>
      <c r="OES5" s="531"/>
      <c r="OET5" s="531"/>
      <c r="OEU5" s="531"/>
      <c r="OEV5" s="531"/>
      <c r="OEW5" s="531"/>
      <c r="OEX5" s="531"/>
      <c r="OEY5" s="531"/>
      <c r="OEZ5" s="531"/>
      <c r="OFA5" s="531"/>
      <c r="OFB5" s="531"/>
      <c r="OFC5" s="531"/>
      <c r="OFD5" s="531"/>
      <c r="OFE5" s="531"/>
      <c r="OFF5" s="531"/>
      <c r="OFG5" s="531"/>
      <c r="OFH5" s="531"/>
      <c r="OFI5" s="531"/>
      <c r="OFJ5" s="531"/>
      <c r="OFK5" s="531"/>
      <c r="OFL5" s="531"/>
      <c r="OFM5" s="531"/>
      <c r="OFN5" s="531"/>
      <c r="OFO5" s="531"/>
      <c r="OFP5" s="531"/>
      <c r="OFQ5" s="531"/>
      <c r="OFR5" s="531"/>
      <c r="OFS5" s="531"/>
      <c r="OFT5" s="531"/>
      <c r="OFU5" s="531"/>
      <c r="OFV5" s="531"/>
      <c r="OFW5" s="531"/>
      <c r="OFX5" s="531"/>
      <c r="OFY5" s="531"/>
      <c r="OFZ5" s="531"/>
      <c r="OGA5" s="531"/>
      <c r="OGB5" s="531"/>
      <c r="OGC5" s="531"/>
      <c r="OGD5" s="531"/>
      <c r="OGE5" s="531"/>
      <c r="OGF5" s="531"/>
      <c r="OGG5" s="531"/>
      <c r="OGH5" s="531"/>
      <c r="OGI5" s="531"/>
      <c r="OGJ5" s="531"/>
      <c r="OGK5" s="531"/>
      <c r="OGL5" s="531"/>
      <c r="OGM5" s="531"/>
      <c r="OGN5" s="531"/>
      <c r="OGO5" s="531"/>
      <c r="OGP5" s="531"/>
      <c r="OGQ5" s="531"/>
      <c r="OGR5" s="531"/>
      <c r="OGS5" s="531"/>
      <c r="OGT5" s="531"/>
      <c r="OGU5" s="531"/>
      <c r="OGV5" s="531"/>
      <c r="OGW5" s="531"/>
      <c r="OGX5" s="531"/>
      <c r="OGY5" s="531"/>
      <c r="OGZ5" s="531"/>
      <c r="OHA5" s="531"/>
      <c r="OHB5" s="531"/>
      <c r="OHC5" s="531"/>
      <c r="OHD5" s="531"/>
      <c r="OHE5" s="531"/>
      <c r="OHF5" s="531"/>
      <c r="OHG5" s="531"/>
      <c r="OHH5" s="531"/>
      <c r="OHI5" s="531"/>
      <c r="OHJ5" s="531"/>
      <c r="OHK5" s="531"/>
      <c r="OHL5" s="531"/>
      <c r="OHM5" s="531"/>
      <c r="OHN5" s="531"/>
      <c r="OHO5" s="531"/>
      <c r="OHP5" s="531"/>
      <c r="OHQ5" s="531"/>
      <c r="OHR5" s="531"/>
      <c r="OHS5" s="531"/>
      <c r="OHT5" s="531"/>
      <c r="OHU5" s="531"/>
      <c r="OHV5" s="531"/>
      <c r="OHW5" s="531"/>
      <c r="OHX5" s="531"/>
      <c r="OHY5" s="531"/>
      <c r="OHZ5" s="531"/>
      <c r="OIA5" s="531"/>
      <c r="OIB5" s="531"/>
      <c r="OIC5" s="531"/>
      <c r="OID5" s="531"/>
      <c r="OIE5" s="531"/>
      <c r="OIF5" s="531"/>
      <c r="OIG5" s="531"/>
      <c r="OIH5" s="531"/>
      <c r="OII5" s="531"/>
      <c r="OIJ5" s="531"/>
      <c r="OIK5" s="531"/>
      <c r="OIL5" s="531"/>
      <c r="OIM5" s="531"/>
      <c r="OIN5" s="531"/>
      <c r="OIO5" s="531"/>
      <c r="OIP5" s="531"/>
      <c r="OIQ5" s="531"/>
      <c r="OIR5" s="531"/>
      <c r="OIS5" s="531"/>
      <c r="OIT5" s="531"/>
      <c r="OIU5" s="531"/>
      <c r="OIV5" s="531"/>
      <c r="OIW5" s="531"/>
      <c r="OIX5" s="531"/>
      <c r="OIY5" s="531"/>
      <c r="OIZ5" s="531"/>
      <c r="OJA5" s="531"/>
      <c r="OJB5" s="531"/>
      <c r="OJC5" s="531"/>
      <c r="OJD5" s="531"/>
      <c r="OJE5" s="531"/>
      <c r="OJF5" s="531"/>
      <c r="OJG5" s="531"/>
      <c r="OJH5" s="531"/>
      <c r="OJI5" s="531"/>
      <c r="OJJ5" s="531"/>
      <c r="OJK5" s="531"/>
      <c r="OJL5" s="531"/>
      <c r="OJM5" s="531"/>
      <c r="OJN5" s="531"/>
      <c r="OJO5" s="531"/>
      <c r="OJP5" s="531"/>
      <c r="OJQ5" s="531"/>
      <c r="OJR5" s="531"/>
      <c r="OJS5" s="531"/>
      <c r="OJT5" s="531"/>
      <c r="OJU5" s="531"/>
      <c r="OJV5" s="531"/>
      <c r="OJW5" s="531"/>
      <c r="OJX5" s="531"/>
      <c r="OJY5" s="531"/>
      <c r="OJZ5" s="531"/>
      <c r="OKA5" s="531"/>
      <c r="OKB5" s="531"/>
      <c r="OKC5" s="531"/>
      <c r="OKD5" s="531"/>
      <c r="OKE5" s="531"/>
      <c r="OKF5" s="531"/>
      <c r="OKG5" s="531"/>
      <c r="OKH5" s="531"/>
      <c r="OKI5" s="531"/>
      <c r="OKJ5" s="531"/>
      <c r="OKK5" s="531"/>
      <c r="OKL5" s="531"/>
      <c r="OKM5" s="531"/>
      <c r="OKN5" s="531"/>
      <c r="OKO5" s="531"/>
      <c r="OKP5" s="531"/>
      <c r="OKQ5" s="531"/>
      <c r="OKR5" s="531"/>
      <c r="OKS5" s="531"/>
      <c r="OKT5" s="531"/>
      <c r="OKU5" s="531"/>
      <c r="OKV5" s="531"/>
      <c r="OKW5" s="531"/>
      <c r="OKX5" s="531"/>
      <c r="OKY5" s="531"/>
      <c r="OKZ5" s="531"/>
      <c r="OLA5" s="531"/>
      <c r="OLB5" s="531"/>
      <c r="OLC5" s="531"/>
      <c r="OLD5" s="531"/>
      <c r="OLE5" s="531"/>
      <c r="OLF5" s="531"/>
      <c r="OLG5" s="531"/>
      <c r="OLH5" s="531"/>
      <c r="OLI5" s="531"/>
      <c r="OLJ5" s="531"/>
      <c r="OLK5" s="531"/>
      <c r="OLL5" s="531"/>
      <c r="OLM5" s="531"/>
      <c r="OLN5" s="531"/>
      <c r="OLO5" s="531"/>
      <c r="OLP5" s="531"/>
      <c r="OLQ5" s="531"/>
      <c r="OLR5" s="531"/>
      <c r="OLS5" s="531"/>
      <c r="OLT5" s="531"/>
      <c r="OLU5" s="531"/>
      <c r="OLV5" s="531"/>
      <c r="OLW5" s="531"/>
      <c r="OLX5" s="531"/>
      <c r="OLY5" s="531"/>
      <c r="OLZ5" s="531"/>
      <c r="OMA5" s="531"/>
      <c r="OMB5" s="531"/>
      <c r="OMC5" s="531"/>
      <c r="OMD5" s="531"/>
      <c r="OME5" s="531"/>
      <c r="OMF5" s="531"/>
      <c r="OMG5" s="531"/>
      <c r="OMH5" s="531"/>
      <c r="OMI5" s="531"/>
      <c r="OMJ5" s="531"/>
      <c r="OMK5" s="531"/>
      <c r="OML5" s="531"/>
      <c r="OMM5" s="531"/>
      <c r="OMN5" s="531"/>
      <c r="OMO5" s="531"/>
      <c r="OMP5" s="531"/>
      <c r="OMQ5" s="531"/>
      <c r="OMR5" s="531"/>
      <c r="OMS5" s="531"/>
      <c r="OMT5" s="531"/>
      <c r="OMU5" s="531"/>
      <c r="OMV5" s="531"/>
      <c r="OMW5" s="531"/>
      <c r="OMX5" s="531"/>
      <c r="OMY5" s="531"/>
      <c r="OMZ5" s="531"/>
      <c r="ONA5" s="531"/>
      <c r="ONB5" s="531"/>
      <c r="ONC5" s="531"/>
      <c r="OND5" s="531"/>
      <c r="ONE5" s="531"/>
      <c r="ONF5" s="531"/>
      <c r="ONG5" s="531"/>
      <c r="ONH5" s="531"/>
      <c r="ONI5" s="531"/>
      <c r="ONJ5" s="531"/>
      <c r="ONK5" s="531"/>
      <c r="ONL5" s="531"/>
      <c r="ONM5" s="531"/>
      <c r="ONN5" s="531"/>
      <c r="ONO5" s="531"/>
      <c r="ONP5" s="531"/>
      <c r="ONQ5" s="531"/>
      <c r="ONR5" s="531"/>
      <c r="ONS5" s="531"/>
      <c r="ONT5" s="531"/>
      <c r="ONU5" s="531"/>
      <c r="ONV5" s="531"/>
      <c r="ONW5" s="531"/>
      <c r="ONX5" s="531"/>
      <c r="ONY5" s="531"/>
      <c r="ONZ5" s="531"/>
      <c r="OOA5" s="531"/>
      <c r="OOB5" s="531"/>
      <c r="OOC5" s="531"/>
      <c r="OOD5" s="531"/>
      <c r="OOE5" s="531"/>
      <c r="OOF5" s="531"/>
      <c r="OOG5" s="531"/>
      <c r="OOH5" s="531"/>
      <c r="OOI5" s="531"/>
      <c r="OOJ5" s="531"/>
      <c r="OOK5" s="531"/>
      <c r="OOL5" s="531"/>
      <c r="OOM5" s="531"/>
      <c r="OON5" s="531"/>
      <c r="OOO5" s="531"/>
      <c r="OOP5" s="531"/>
      <c r="OOQ5" s="531"/>
      <c r="OOR5" s="531"/>
      <c r="OOS5" s="531"/>
      <c r="OOT5" s="531"/>
      <c r="OOU5" s="531"/>
      <c r="OOV5" s="531"/>
      <c r="OOW5" s="531"/>
      <c r="OOX5" s="531"/>
      <c r="OOY5" s="531"/>
      <c r="OOZ5" s="531"/>
      <c r="OPA5" s="531"/>
      <c r="OPB5" s="531"/>
      <c r="OPC5" s="531"/>
      <c r="OPD5" s="531"/>
      <c r="OPE5" s="531"/>
      <c r="OPF5" s="531"/>
      <c r="OPG5" s="531"/>
      <c r="OPH5" s="531"/>
      <c r="OPI5" s="531"/>
      <c r="OPJ5" s="531"/>
      <c r="OPK5" s="531"/>
      <c r="OPL5" s="531"/>
      <c r="OPM5" s="531"/>
      <c r="OPN5" s="531"/>
      <c r="OPO5" s="531"/>
      <c r="OPP5" s="531"/>
      <c r="OPQ5" s="531"/>
      <c r="OPR5" s="531"/>
      <c r="OPS5" s="531"/>
      <c r="OPT5" s="531"/>
      <c r="OPU5" s="531"/>
      <c r="OPV5" s="531"/>
      <c r="OPW5" s="531"/>
      <c r="OPX5" s="531"/>
      <c r="OPY5" s="531"/>
      <c r="OPZ5" s="531"/>
      <c r="OQA5" s="531"/>
      <c r="OQB5" s="531"/>
      <c r="OQC5" s="531"/>
      <c r="OQD5" s="531"/>
      <c r="OQE5" s="531"/>
      <c r="OQF5" s="531"/>
      <c r="OQG5" s="531"/>
      <c r="OQH5" s="531"/>
      <c r="OQI5" s="531"/>
      <c r="OQJ5" s="531"/>
      <c r="OQK5" s="531"/>
      <c r="OQL5" s="531"/>
      <c r="OQM5" s="531"/>
      <c r="OQN5" s="531"/>
      <c r="OQO5" s="531"/>
      <c r="OQP5" s="531"/>
      <c r="OQQ5" s="531"/>
      <c r="OQR5" s="531"/>
      <c r="OQS5" s="531"/>
      <c r="OQT5" s="531"/>
      <c r="OQU5" s="531"/>
      <c r="OQV5" s="531"/>
      <c r="OQW5" s="531"/>
      <c r="OQX5" s="531"/>
      <c r="OQY5" s="531"/>
      <c r="OQZ5" s="531"/>
      <c r="ORA5" s="531"/>
      <c r="ORB5" s="531"/>
      <c r="ORC5" s="531"/>
      <c r="ORD5" s="531"/>
      <c r="ORE5" s="531"/>
      <c r="ORF5" s="531"/>
      <c r="ORG5" s="531"/>
      <c r="ORH5" s="531"/>
      <c r="ORI5" s="531"/>
      <c r="ORJ5" s="531"/>
      <c r="ORK5" s="531"/>
      <c r="ORL5" s="531"/>
      <c r="ORM5" s="531"/>
      <c r="ORN5" s="531"/>
      <c r="ORO5" s="531"/>
      <c r="ORP5" s="531"/>
      <c r="ORQ5" s="531"/>
      <c r="ORR5" s="531"/>
      <c r="ORS5" s="531"/>
      <c r="ORT5" s="531"/>
      <c r="ORU5" s="531"/>
      <c r="ORV5" s="531"/>
      <c r="ORW5" s="531"/>
      <c r="ORX5" s="531"/>
      <c r="ORY5" s="531"/>
      <c r="ORZ5" s="531"/>
      <c r="OSA5" s="531"/>
      <c r="OSB5" s="531"/>
      <c r="OSC5" s="531"/>
      <c r="OSD5" s="531"/>
      <c r="OSE5" s="531"/>
      <c r="OSF5" s="531"/>
      <c r="OSG5" s="531"/>
      <c r="OSH5" s="531"/>
      <c r="OSI5" s="531"/>
      <c r="OSJ5" s="531"/>
      <c r="OSK5" s="531"/>
      <c r="OSL5" s="531"/>
      <c r="OSM5" s="531"/>
      <c r="OSN5" s="531"/>
      <c r="OSO5" s="531"/>
      <c r="OSP5" s="531"/>
      <c r="OSQ5" s="531"/>
      <c r="OSR5" s="531"/>
      <c r="OSS5" s="531"/>
      <c r="OST5" s="531"/>
      <c r="OSU5" s="531"/>
      <c r="OSV5" s="531"/>
      <c r="OSW5" s="531"/>
      <c r="OSX5" s="531"/>
      <c r="OSY5" s="531"/>
      <c r="OSZ5" s="531"/>
      <c r="OTA5" s="531"/>
      <c r="OTB5" s="531"/>
      <c r="OTC5" s="531"/>
      <c r="OTD5" s="531"/>
      <c r="OTE5" s="531"/>
      <c r="OTF5" s="531"/>
      <c r="OTG5" s="531"/>
      <c r="OTH5" s="531"/>
      <c r="OTI5" s="531"/>
      <c r="OTJ5" s="531"/>
      <c r="OTK5" s="531"/>
      <c r="OTL5" s="531"/>
      <c r="OTM5" s="531"/>
      <c r="OTN5" s="531"/>
      <c r="OTO5" s="531"/>
      <c r="OTP5" s="531"/>
      <c r="OTQ5" s="531"/>
      <c r="OTR5" s="531"/>
      <c r="OTS5" s="531"/>
      <c r="OTT5" s="531"/>
      <c r="OTU5" s="531"/>
      <c r="OTV5" s="531"/>
      <c r="OTW5" s="531"/>
      <c r="OTX5" s="531"/>
      <c r="OTY5" s="531"/>
      <c r="OTZ5" s="531"/>
      <c r="OUA5" s="531"/>
      <c r="OUB5" s="531"/>
      <c r="OUC5" s="531"/>
      <c r="OUD5" s="531"/>
      <c r="OUE5" s="531"/>
      <c r="OUF5" s="531"/>
      <c r="OUG5" s="531"/>
      <c r="OUH5" s="531"/>
      <c r="OUI5" s="531"/>
      <c r="OUJ5" s="531"/>
      <c r="OUK5" s="531"/>
      <c r="OUL5" s="531"/>
      <c r="OUM5" s="531"/>
      <c r="OUN5" s="531"/>
      <c r="OUO5" s="531"/>
      <c r="OUP5" s="531"/>
      <c r="OUQ5" s="531"/>
      <c r="OUR5" s="531"/>
      <c r="OUS5" s="531"/>
      <c r="OUT5" s="531"/>
      <c r="OUU5" s="531"/>
      <c r="OUV5" s="531"/>
      <c r="OUW5" s="531"/>
      <c r="OUX5" s="531"/>
      <c r="OUY5" s="531"/>
      <c r="OUZ5" s="531"/>
      <c r="OVA5" s="531"/>
      <c r="OVB5" s="531"/>
      <c r="OVC5" s="531"/>
      <c r="OVD5" s="531"/>
      <c r="OVE5" s="531"/>
      <c r="OVF5" s="531"/>
      <c r="OVG5" s="531"/>
      <c r="OVH5" s="531"/>
      <c r="OVI5" s="531"/>
      <c r="OVJ5" s="531"/>
      <c r="OVK5" s="531"/>
      <c r="OVL5" s="531"/>
      <c r="OVM5" s="531"/>
      <c r="OVN5" s="531"/>
      <c r="OVO5" s="531"/>
      <c r="OVP5" s="531"/>
      <c r="OVQ5" s="531"/>
      <c r="OVR5" s="531"/>
      <c r="OVS5" s="531"/>
      <c r="OVT5" s="531"/>
      <c r="OVU5" s="531"/>
      <c r="OVV5" s="531"/>
      <c r="OVW5" s="531"/>
      <c r="OVX5" s="531"/>
      <c r="OVY5" s="531"/>
      <c r="OVZ5" s="531"/>
      <c r="OWA5" s="531"/>
      <c r="OWB5" s="531"/>
      <c r="OWC5" s="531"/>
      <c r="OWD5" s="531"/>
      <c r="OWE5" s="531"/>
      <c r="OWF5" s="531"/>
      <c r="OWG5" s="531"/>
      <c r="OWH5" s="531"/>
      <c r="OWI5" s="531"/>
      <c r="OWJ5" s="531"/>
      <c r="OWK5" s="531"/>
      <c r="OWL5" s="531"/>
      <c r="OWM5" s="531"/>
      <c r="OWN5" s="531"/>
      <c r="OWO5" s="531"/>
      <c r="OWP5" s="531"/>
      <c r="OWQ5" s="531"/>
      <c r="OWR5" s="531"/>
      <c r="OWS5" s="531"/>
      <c r="OWT5" s="531"/>
      <c r="OWU5" s="531"/>
      <c r="OWV5" s="531"/>
      <c r="OWW5" s="531"/>
      <c r="OWX5" s="531"/>
      <c r="OWY5" s="531"/>
      <c r="OWZ5" s="531"/>
      <c r="OXA5" s="531"/>
      <c r="OXB5" s="531"/>
      <c r="OXC5" s="531"/>
      <c r="OXD5" s="531"/>
      <c r="OXE5" s="531"/>
      <c r="OXF5" s="531"/>
      <c r="OXG5" s="531"/>
      <c r="OXH5" s="531"/>
      <c r="OXI5" s="531"/>
      <c r="OXJ5" s="531"/>
      <c r="OXK5" s="531"/>
      <c r="OXL5" s="531"/>
      <c r="OXM5" s="531"/>
      <c r="OXN5" s="531"/>
      <c r="OXO5" s="531"/>
      <c r="OXP5" s="531"/>
      <c r="OXQ5" s="531"/>
      <c r="OXR5" s="531"/>
      <c r="OXS5" s="531"/>
      <c r="OXT5" s="531"/>
      <c r="OXU5" s="531"/>
      <c r="OXV5" s="531"/>
      <c r="OXW5" s="531"/>
      <c r="OXX5" s="531"/>
      <c r="OXY5" s="531"/>
      <c r="OXZ5" s="531"/>
      <c r="OYA5" s="531"/>
      <c r="OYB5" s="531"/>
      <c r="OYC5" s="531"/>
      <c r="OYD5" s="531"/>
      <c r="OYE5" s="531"/>
      <c r="OYF5" s="531"/>
      <c r="OYG5" s="531"/>
      <c r="OYH5" s="531"/>
      <c r="OYI5" s="531"/>
      <c r="OYJ5" s="531"/>
      <c r="OYK5" s="531"/>
      <c r="OYL5" s="531"/>
      <c r="OYM5" s="531"/>
      <c r="OYN5" s="531"/>
      <c r="OYO5" s="531"/>
      <c r="OYP5" s="531"/>
      <c r="OYQ5" s="531"/>
      <c r="OYR5" s="531"/>
      <c r="OYS5" s="531"/>
      <c r="OYT5" s="531"/>
      <c r="OYU5" s="531"/>
      <c r="OYV5" s="531"/>
      <c r="OYW5" s="531"/>
      <c r="OYX5" s="531"/>
      <c r="OYY5" s="531"/>
      <c r="OYZ5" s="531"/>
      <c r="OZA5" s="531"/>
      <c r="OZB5" s="531"/>
      <c r="OZC5" s="531"/>
      <c r="OZD5" s="531"/>
      <c r="OZE5" s="531"/>
      <c r="OZF5" s="531"/>
      <c r="OZG5" s="531"/>
      <c r="OZH5" s="531"/>
      <c r="OZI5" s="531"/>
      <c r="OZJ5" s="531"/>
      <c r="OZK5" s="531"/>
      <c r="OZL5" s="531"/>
      <c r="OZM5" s="531"/>
      <c r="OZN5" s="531"/>
      <c r="OZO5" s="531"/>
      <c r="OZP5" s="531"/>
      <c r="OZQ5" s="531"/>
      <c r="OZR5" s="531"/>
      <c r="OZS5" s="531"/>
      <c r="OZT5" s="531"/>
      <c r="OZU5" s="531"/>
      <c r="OZV5" s="531"/>
      <c r="OZW5" s="531"/>
      <c r="OZX5" s="531"/>
      <c r="OZY5" s="531"/>
      <c r="OZZ5" s="531"/>
      <c r="PAA5" s="531"/>
      <c r="PAB5" s="531"/>
      <c r="PAC5" s="531"/>
      <c r="PAD5" s="531"/>
      <c r="PAE5" s="531"/>
      <c r="PAF5" s="531"/>
      <c r="PAG5" s="531"/>
      <c r="PAH5" s="531"/>
      <c r="PAI5" s="531"/>
      <c r="PAJ5" s="531"/>
      <c r="PAK5" s="531"/>
      <c r="PAL5" s="531"/>
      <c r="PAM5" s="531"/>
      <c r="PAN5" s="531"/>
      <c r="PAO5" s="531"/>
      <c r="PAP5" s="531"/>
      <c r="PAQ5" s="531"/>
      <c r="PAR5" s="531"/>
      <c r="PAS5" s="531"/>
      <c r="PAT5" s="531"/>
      <c r="PAU5" s="531"/>
      <c r="PAV5" s="531"/>
      <c r="PAW5" s="531"/>
      <c r="PAX5" s="531"/>
      <c r="PAY5" s="531"/>
      <c r="PAZ5" s="531"/>
      <c r="PBA5" s="531"/>
      <c r="PBB5" s="531"/>
      <c r="PBC5" s="531"/>
      <c r="PBD5" s="531"/>
      <c r="PBE5" s="531"/>
      <c r="PBF5" s="531"/>
      <c r="PBG5" s="531"/>
      <c r="PBH5" s="531"/>
      <c r="PBI5" s="531"/>
      <c r="PBJ5" s="531"/>
      <c r="PBK5" s="531"/>
      <c r="PBL5" s="531"/>
      <c r="PBM5" s="531"/>
      <c r="PBN5" s="531"/>
      <c r="PBO5" s="531"/>
      <c r="PBP5" s="531"/>
      <c r="PBQ5" s="531"/>
      <c r="PBR5" s="531"/>
      <c r="PBS5" s="531"/>
      <c r="PBT5" s="531"/>
      <c r="PBU5" s="531"/>
      <c r="PBV5" s="531"/>
      <c r="PBW5" s="531"/>
      <c r="PBX5" s="531"/>
      <c r="PBY5" s="531"/>
      <c r="PBZ5" s="531"/>
      <c r="PCA5" s="531"/>
      <c r="PCB5" s="531"/>
      <c r="PCC5" s="531"/>
      <c r="PCD5" s="531"/>
      <c r="PCE5" s="531"/>
      <c r="PCF5" s="531"/>
      <c r="PCG5" s="531"/>
      <c r="PCH5" s="531"/>
      <c r="PCI5" s="531"/>
      <c r="PCJ5" s="531"/>
      <c r="PCK5" s="531"/>
      <c r="PCL5" s="531"/>
      <c r="PCM5" s="531"/>
      <c r="PCN5" s="531"/>
      <c r="PCO5" s="531"/>
      <c r="PCP5" s="531"/>
      <c r="PCQ5" s="531"/>
      <c r="PCR5" s="531"/>
      <c r="PCS5" s="531"/>
      <c r="PCT5" s="531"/>
      <c r="PCU5" s="531"/>
      <c r="PCV5" s="531"/>
      <c r="PCW5" s="531"/>
      <c r="PCX5" s="531"/>
      <c r="PCY5" s="531"/>
      <c r="PCZ5" s="531"/>
      <c r="PDA5" s="531"/>
      <c r="PDB5" s="531"/>
      <c r="PDC5" s="531"/>
      <c r="PDD5" s="531"/>
      <c r="PDE5" s="531"/>
      <c r="PDF5" s="531"/>
      <c r="PDG5" s="531"/>
      <c r="PDH5" s="531"/>
      <c r="PDI5" s="531"/>
      <c r="PDJ5" s="531"/>
      <c r="PDK5" s="531"/>
      <c r="PDL5" s="531"/>
      <c r="PDM5" s="531"/>
      <c r="PDN5" s="531"/>
      <c r="PDO5" s="531"/>
      <c r="PDP5" s="531"/>
      <c r="PDQ5" s="531"/>
      <c r="PDR5" s="531"/>
      <c r="PDS5" s="531"/>
      <c r="PDT5" s="531"/>
      <c r="PDU5" s="531"/>
      <c r="PDV5" s="531"/>
      <c r="PDW5" s="531"/>
      <c r="PDX5" s="531"/>
      <c r="PDY5" s="531"/>
      <c r="PDZ5" s="531"/>
      <c r="PEA5" s="531"/>
      <c r="PEB5" s="531"/>
      <c r="PEC5" s="531"/>
      <c r="PED5" s="531"/>
      <c r="PEE5" s="531"/>
      <c r="PEF5" s="531"/>
      <c r="PEG5" s="531"/>
      <c r="PEH5" s="531"/>
      <c r="PEI5" s="531"/>
      <c r="PEJ5" s="531"/>
      <c r="PEK5" s="531"/>
      <c r="PEL5" s="531"/>
      <c r="PEM5" s="531"/>
      <c r="PEN5" s="531"/>
      <c r="PEO5" s="531"/>
      <c r="PEP5" s="531"/>
      <c r="PEQ5" s="531"/>
      <c r="PER5" s="531"/>
      <c r="PES5" s="531"/>
      <c r="PET5" s="531"/>
      <c r="PEU5" s="531"/>
      <c r="PEV5" s="531"/>
      <c r="PEW5" s="531"/>
      <c r="PEX5" s="531"/>
      <c r="PEY5" s="531"/>
      <c r="PEZ5" s="531"/>
      <c r="PFA5" s="531"/>
      <c r="PFB5" s="531"/>
      <c r="PFC5" s="531"/>
      <c r="PFD5" s="531"/>
      <c r="PFE5" s="531"/>
      <c r="PFF5" s="531"/>
      <c r="PFG5" s="531"/>
      <c r="PFH5" s="531"/>
      <c r="PFI5" s="531"/>
      <c r="PFJ5" s="531"/>
      <c r="PFK5" s="531"/>
      <c r="PFL5" s="531"/>
      <c r="PFM5" s="531"/>
      <c r="PFN5" s="531"/>
      <c r="PFO5" s="531"/>
      <c r="PFP5" s="531"/>
      <c r="PFQ5" s="531"/>
      <c r="PFR5" s="531"/>
      <c r="PFS5" s="531"/>
      <c r="PFT5" s="531"/>
      <c r="PFU5" s="531"/>
      <c r="PFV5" s="531"/>
      <c r="PFW5" s="531"/>
      <c r="PFX5" s="531"/>
      <c r="PFY5" s="531"/>
      <c r="PFZ5" s="531"/>
      <c r="PGA5" s="531"/>
      <c r="PGB5" s="531"/>
      <c r="PGC5" s="531"/>
      <c r="PGD5" s="531"/>
      <c r="PGE5" s="531"/>
      <c r="PGF5" s="531"/>
      <c r="PGG5" s="531"/>
      <c r="PGH5" s="531"/>
      <c r="PGI5" s="531"/>
      <c r="PGJ5" s="531"/>
      <c r="PGK5" s="531"/>
      <c r="PGL5" s="531"/>
      <c r="PGM5" s="531"/>
      <c r="PGN5" s="531"/>
      <c r="PGO5" s="531"/>
      <c r="PGP5" s="531"/>
      <c r="PGQ5" s="531"/>
      <c r="PGR5" s="531"/>
      <c r="PGS5" s="531"/>
      <c r="PGT5" s="531"/>
      <c r="PGU5" s="531"/>
      <c r="PGV5" s="531"/>
      <c r="PGW5" s="531"/>
      <c r="PGX5" s="531"/>
      <c r="PGY5" s="531"/>
      <c r="PGZ5" s="531"/>
      <c r="PHA5" s="531"/>
      <c r="PHB5" s="531"/>
      <c r="PHC5" s="531"/>
      <c r="PHD5" s="531"/>
      <c r="PHE5" s="531"/>
      <c r="PHF5" s="531"/>
      <c r="PHG5" s="531"/>
      <c r="PHH5" s="531"/>
      <c r="PHI5" s="531"/>
      <c r="PHJ5" s="531"/>
      <c r="PHK5" s="531"/>
      <c r="PHL5" s="531"/>
      <c r="PHM5" s="531"/>
      <c r="PHN5" s="531"/>
      <c r="PHO5" s="531"/>
      <c r="PHP5" s="531"/>
      <c r="PHQ5" s="531"/>
      <c r="PHR5" s="531"/>
      <c r="PHS5" s="531"/>
      <c r="PHT5" s="531"/>
      <c r="PHU5" s="531"/>
      <c r="PHV5" s="531"/>
      <c r="PHW5" s="531"/>
      <c r="PHX5" s="531"/>
      <c r="PHY5" s="531"/>
      <c r="PHZ5" s="531"/>
      <c r="PIA5" s="531"/>
      <c r="PIB5" s="531"/>
      <c r="PIC5" s="531"/>
      <c r="PID5" s="531"/>
      <c r="PIE5" s="531"/>
      <c r="PIF5" s="531"/>
      <c r="PIG5" s="531"/>
      <c r="PIH5" s="531"/>
      <c r="PII5" s="531"/>
      <c r="PIJ5" s="531"/>
      <c r="PIK5" s="531"/>
      <c r="PIL5" s="531"/>
      <c r="PIM5" s="531"/>
      <c r="PIN5" s="531"/>
      <c r="PIO5" s="531"/>
      <c r="PIP5" s="531"/>
      <c r="PIQ5" s="531"/>
      <c r="PIR5" s="531"/>
      <c r="PIS5" s="531"/>
      <c r="PIT5" s="531"/>
      <c r="PIU5" s="531"/>
      <c r="PIV5" s="531"/>
      <c r="PIW5" s="531"/>
      <c r="PIX5" s="531"/>
      <c r="PIY5" s="531"/>
      <c r="PIZ5" s="531"/>
      <c r="PJA5" s="531"/>
      <c r="PJB5" s="531"/>
      <c r="PJC5" s="531"/>
      <c r="PJD5" s="531"/>
      <c r="PJE5" s="531"/>
      <c r="PJF5" s="531"/>
      <c r="PJG5" s="531"/>
      <c r="PJH5" s="531"/>
      <c r="PJI5" s="531"/>
      <c r="PJJ5" s="531"/>
      <c r="PJK5" s="531"/>
      <c r="PJL5" s="531"/>
      <c r="PJM5" s="531"/>
      <c r="PJN5" s="531"/>
      <c r="PJO5" s="531"/>
      <c r="PJP5" s="531"/>
      <c r="PJQ5" s="531"/>
      <c r="PJR5" s="531"/>
      <c r="PJS5" s="531"/>
      <c r="PJT5" s="531"/>
      <c r="PJU5" s="531"/>
      <c r="PJV5" s="531"/>
      <c r="PJW5" s="531"/>
      <c r="PJX5" s="531"/>
      <c r="PJY5" s="531"/>
      <c r="PJZ5" s="531"/>
      <c r="PKA5" s="531"/>
      <c r="PKB5" s="531"/>
      <c r="PKC5" s="531"/>
      <c r="PKD5" s="531"/>
      <c r="PKE5" s="531"/>
      <c r="PKF5" s="531"/>
      <c r="PKG5" s="531"/>
      <c r="PKH5" s="531"/>
      <c r="PKI5" s="531"/>
      <c r="PKJ5" s="531"/>
      <c r="PKK5" s="531"/>
      <c r="PKL5" s="531"/>
      <c r="PKM5" s="531"/>
      <c r="PKN5" s="531"/>
      <c r="PKO5" s="531"/>
      <c r="PKP5" s="531"/>
      <c r="PKQ5" s="531"/>
      <c r="PKR5" s="531"/>
      <c r="PKS5" s="531"/>
      <c r="PKT5" s="531"/>
      <c r="PKU5" s="531"/>
      <c r="PKV5" s="531"/>
      <c r="PKW5" s="531"/>
      <c r="PKX5" s="531"/>
      <c r="PKY5" s="531"/>
      <c r="PKZ5" s="531"/>
      <c r="PLA5" s="531"/>
      <c r="PLB5" s="531"/>
      <c r="PLC5" s="531"/>
      <c r="PLD5" s="531"/>
      <c r="PLE5" s="531"/>
      <c r="PLF5" s="531"/>
      <c r="PLG5" s="531"/>
      <c r="PLH5" s="531"/>
      <c r="PLI5" s="531"/>
      <c r="PLJ5" s="531"/>
      <c r="PLK5" s="531"/>
      <c r="PLL5" s="531"/>
      <c r="PLM5" s="531"/>
      <c r="PLN5" s="531"/>
      <c r="PLO5" s="531"/>
      <c r="PLP5" s="531"/>
      <c r="PLQ5" s="531"/>
      <c r="PLR5" s="531"/>
      <c r="PLS5" s="531"/>
      <c r="PLT5" s="531"/>
      <c r="PLU5" s="531"/>
      <c r="PLV5" s="531"/>
      <c r="PLW5" s="531"/>
      <c r="PLX5" s="531"/>
      <c r="PLY5" s="531"/>
      <c r="PLZ5" s="531"/>
      <c r="PMA5" s="531"/>
      <c r="PMB5" s="531"/>
      <c r="PMC5" s="531"/>
      <c r="PMD5" s="531"/>
      <c r="PME5" s="531"/>
      <c r="PMF5" s="531"/>
      <c r="PMG5" s="531"/>
      <c r="PMH5" s="531"/>
      <c r="PMI5" s="531"/>
      <c r="PMJ5" s="531"/>
      <c r="PMK5" s="531"/>
      <c r="PML5" s="531"/>
      <c r="PMM5" s="531"/>
      <c r="PMN5" s="531"/>
      <c r="PMO5" s="531"/>
      <c r="PMP5" s="531"/>
      <c r="PMQ5" s="531"/>
      <c r="PMR5" s="531"/>
      <c r="PMS5" s="531"/>
      <c r="PMT5" s="531"/>
      <c r="PMU5" s="531"/>
      <c r="PMV5" s="531"/>
      <c r="PMW5" s="531"/>
      <c r="PMX5" s="531"/>
      <c r="PMY5" s="531"/>
      <c r="PMZ5" s="531"/>
      <c r="PNA5" s="531"/>
      <c r="PNB5" s="531"/>
      <c r="PNC5" s="531"/>
      <c r="PND5" s="531"/>
      <c r="PNE5" s="531"/>
      <c r="PNF5" s="531"/>
      <c r="PNG5" s="531"/>
      <c r="PNH5" s="531"/>
      <c r="PNI5" s="531"/>
      <c r="PNJ5" s="531"/>
      <c r="PNK5" s="531"/>
      <c r="PNL5" s="531"/>
      <c r="PNM5" s="531"/>
      <c r="PNN5" s="531"/>
      <c r="PNO5" s="531"/>
      <c r="PNP5" s="531"/>
      <c r="PNQ5" s="531"/>
      <c r="PNR5" s="531"/>
      <c r="PNS5" s="531"/>
      <c r="PNT5" s="531"/>
      <c r="PNU5" s="531"/>
      <c r="PNV5" s="531"/>
      <c r="PNW5" s="531"/>
      <c r="PNX5" s="531"/>
      <c r="PNY5" s="531"/>
      <c r="PNZ5" s="531"/>
      <c r="POA5" s="531"/>
      <c r="POB5" s="531"/>
      <c r="POC5" s="531"/>
      <c r="POD5" s="531"/>
      <c r="POE5" s="531"/>
      <c r="POF5" s="531"/>
      <c r="POG5" s="531"/>
      <c r="POH5" s="531"/>
      <c r="POI5" s="531"/>
      <c r="POJ5" s="531"/>
      <c r="POK5" s="531"/>
      <c r="POL5" s="531"/>
      <c r="POM5" s="531"/>
      <c r="PON5" s="531"/>
      <c r="POO5" s="531"/>
      <c r="POP5" s="531"/>
      <c r="POQ5" s="531"/>
      <c r="POR5" s="531"/>
      <c r="POS5" s="531"/>
      <c r="POT5" s="531"/>
      <c r="POU5" s="531"/>
      <c r="POV5" s="531"/>
      <c r="POW5" s="531"/>
      <c r="POX5" s="531"/>
      <c r="POY5" s="531"/>
      <c r="POZ5" s="531"/>
      <c r="PPA5" s="531"/>
      <c r="PPB5" s="531"/>
      <c r="PPC5" s="531"/>
      <c r="PPD5" s="531"/>
      <c r="PPE5" s="531"/>
      <c r="PPF5" s="531"/>
      <c r="PPG5" s="531"/>
      <c r="PPH5" s="531"/>
      <c r="PPI5" s="531"/>
      <c r="PPJ5" s="531"/>
      <c r="PPK5" s="531"/>
      <c r="PPL5" s="531"/>
      <c r="PPM5" s="531"/>
      <c r="PPN5" s="531"/>
      <c r="PPO5" s="531"/>
      <c r="PPP5" s="531"/>
      <c r="PPQ5" s="531"/>
      <c r="PPR5" s="531"/>
      <c r="PPS5" s="531"/>
      <c r="PPT5" s="531"/>
      <c r="PPU5" s="531"/>
      <c r="PPV5" s="531"/>
      <c r="PPW5" s="531"/>
      <c r="PPX5" s="531"/>
      <c r="PPY5" s="531"/>
      <c r="PPZ5" s="531"/>
      <c r="PQA5" s="531"/>
      <c r="PQB5" s="531"/>
      <c r="PQC5" s="531"/>
      <c r="PQD5" s="531"/>
      <c r="PQE5" s="531"/>
      <c r="PQF5" s="531"/>
      <c r="PQG5" s="531"/>
      <c r="PQH5" s="531"/>
      <c r="PQI5" s="531"/>
      <c r="PQJ5" s="531"/>
      <c r="PQK5" s="531"/>
      <c r="PQL5" s="531"/>
      <c r="PQM5" s="531"/>
      <c r="PQN5" s="531"/>
      <c r="PQO5" s="531"/>
      <c r="PQP5" s="531"/>
      <c r="PQQ5" s="531"/>
      <c r="PQR5" s="531"/>
      <c r="PQS5" s="531"/>
      <c r="PQT5" s="531"/>
      <c r="PQU5" s="531"/>
      <c r="PQV5" s="531"/>
      <c r="PQW5" s="531"/>
      <c r="PQX5" s="531"/>
      <c r="PQY5" s="531"/>
      <c r="PQZ5" s="531"/>
      <c r="PRA5" s="531"/>
      <c r="PRB5" s="531"/>
      <c r="PRC5" s="531"/>
      <c r="PRD5" s="531"/>
      <c r="PRE5" s="531"/>
      <c r="PRF5" s="531"/>
      <c r="PRG5" s="531"/>
      <c r="PRH5" s="531"/>
      <c r="PRI5" s="531"/>
      <c r="PRJ5" s="531"/>
      <c r="PRK5" s="531"/>
      <c r="PRL5" s="531"/>
      <c r="PRM5" s="531"/>
      <c r="PRN5" s="531"/>
      <c r="PRO5" s="531"/>
      <c r="PRP5" s="531"/>
      <c r="PRQ5" s="531"/>
      <c r="PRR5" s="531"/>
      <c r="PRS5" s="531"/>
      <c r="PRT5" s="531"/>
      <c r="PRU5" s="531"/>
      <c r="PRV5" s="531"/>
      <c r="PRW5" s="531"/>
      <c r="PRX5" s="531"/>
      <c r="PRY5" s="531"/>
      <c r="PRZ5" s="531"/>
      <c r="PSA5" s="531"/>
      <c r="PSB5" s="531"/>
      <c r="PSC5" s="531"/>
      <c r="PSD5" s="531"/>
      <c r="PSE5" s="531"/>
      <c r="PSF5" s="531"/>
      <c r="PSG5" s="531"/>
      <c r="PSH5" s="531"/>
      <c r="PSI5" s="531"/>
      <c r="PSJ5" s="531"/>
      <c r="PSK5" s="531"/>
      <c r="PSL5" s="531"/>
      <c r="PSM5" s="531"/>
      <c r="PSN5" s="531"/>
      <c r="PSO5" s="531"/>
      <c r="PSP5" s="531"/>
      <c r="PSQ5" s="531"/>
      <c r="PSR5" s="531"/>
      <c r="PSS5" s="531"/>
      <c r="PST5" s="531"/>
      <c r="PSU5" s="531"/>
      <c r="PSV5" s="531"/>
      <c r="PSW5" s="531"/>
      <c r="PSX5" s="531"/>
      <c r="PSY5" s="531"/>
      <c r="PSZ5" s="531"/>
      <c r="PTA5" s="531"/>
      <c r="PTB5" s="531"/>
      <c r="PTC5" s="531"/>
      <c r="PTD5" s="531"/>
      <c r="PTE5" s="531"/>
      <c r="PTF5" s="531"/>
      <c r="PTG5" s="531"/>
      <c r="PTH5" s="531"/>
      <c r="PTI5" s="531"/>
      <c r="PTJ5" s="531"/>
      <c r="PTK5" s="531"/>
      <c r="PTL5" s="531"/>
      <c r="PTM5" s="531"/>
      <c r="PTN5" s="531"/>
      <c r="PTO5" s="531"/>
      <c r="PTP5" s="531"/>
      <c r="PTQ5" s="531"/>
      <c r="PTR5" s="531"/>
      <c r="PTS5" s="531"/>
      <c r="PTT5" s="531"/>
      <c r="PTU5" s="531"/>
      <c r="PTV5" s="531"/>
      <c r="PTW5" s="531"/>
      <c r="PTX5" s="531"/>
      <c r="PTY5" s="531"/>
      <c r="PTZ5" s="531"/>
      <c r="PUA5" s="531"/>
      <c r="PUB5" s="531"/>
      <c r="PUC5" s="531"/>
      <c r="PUD5" s="531"/>
      <c r="PUE5" s="531"/>
      <c r="PUF5" s="531"/>
      <c r="PUG5" s="531"/>
      <c r="PUH5" s="531"/>
      <c r="PUI5" s="531"/>
      <c r="PUJ5" s="531"/>
      <c r="PUK5" s="531"/>
      <c r="PUL5" s="531"/>
      <c r="PUM5" s="531"/>
      <c r="PUN5" s="531"/>
      <c r="PUO5" s="531"/>
      <c r="PUP5" s="531"/>
      <c r="PUQ5" s="531"/>
      <c r="PUR5" s="531"/>
      <c r="PUS5" s="531"/>
      <c r="PUT5" s="531"/>
      <c r="PUU5" s="531"/>
      <c r="PUV5" s="531"/>
      <c r="PUW5" s="531"/>
      <c r="PUX5" s="531"/>
      <c r="PUY5" s="531"/>
      <c r="PUZ5" s="531"/>
      <c r="PVA5" s="531"/>
      <c r="PVB5" s="531"/>
      <c r="PVC5" s="531"/>
      <c r="PVD5" s="531"/>
      <c r="PVE5" s="531"/>
      <c r="PVF5" s="531"/>
      <c r="PVG5" s="531"/>
      <c r="PVH5" s="531"/>
      <c r="PVI5" s="531"/>
      <c r="PVJ5" s="531"/>
      <c r="PVK5" s="531"/>
      <c r="PVL5" s="531"/>
      <c r="PVM5" s="531"/>
      <c r="PVN5" s="531"/>
      <c r="PVO5" s="531"/>
      <c r="PVP5" s="531"/>
      <c r="PVQ5" s="531"/>
      <c r="PVR5" s="531"/>
      <c r="PVS5" s="531"/>
      <c r="PVT5" s="531"/>
      <c r="PVU5" s="531"/>
      <c r="PVV5" s="531"/>
      <c r="PVW5" s="531"/>
      <c r="PVX5" s="531"/>
      <c r="PVY5" s="531"/>
      <c r="PVZ5" s="531"/>
      <c r="PWA5" s="531"/>
      <c r="PWB5" s="531"/>
      <c r="PWC5" s="531"/>
      <c r="PWD5" s="531"/>
      <c r="PWE5" s="531"/>
      <c r="PWF5" s="531"/>
      <c r="PWG5" s="531"/>
      <c r="PWH5" s="531"/>
      <c r="PWI5" s="531"/>
      <c r="PWJ5" s="531"/>
      <c r="PWK5" s="531"/>
      <c r="PWL5" s="531"/>
      <c r="PWM5" s="531"/>
      <c r="PWN5" s="531"/>
      <c r="PWO5" s="531"/>
      <c r="PWP5" s="531"/>
      <c r="PWQ5" s="531"/>
      <c r="PWR5" s="531"/>
      <c r="PWS5" s="531"/>
      <c r="PWT5" s="531"/>
      <c r="PWU5" s="531"/>
      <c r="PWV5" s="531"/>
      <c r="PWW5" s="531"/>
      <c r="PWX5" s="531"/>
      <c r="PWY5" s="531"/>
      <c r="PWZ5" s="531"/>
      <c r="PXA5" s="531"/>
      <c r="PXB5" s="531"/>
      <c r="PXC5" s="531"/>
      <c r="PXD5" s="531"/>
      <c r="PXE5" s="531"/>
      <c r="PXF5" s="531"/>
      <c r="PXG5" s="531"/>
      <c r="PXH5" s="531"/>
      <c r="PXI5" s="531"/>
      <c r="PXJ5" s="531"/>
      <c r="PXK5" s="531"/>
      <c r="PXL5" s="531"/>
      <c r="PXM5" s="531"/>
      <c r="PXN5" s="531"/>
      <c r="PXO5" s="531"/>
      <c r="PXP5" s="531"/>
      <c r="PXQ5" s="531"/>
      <c r="PXR5" s="531"/>
      <c r="PXS5" s="531"/>
      <c r="PXT5" s="531"/>
      <c r="PXU5" s="531"/>
      <c r="PXV5" s="531"/>
      <c r="PXW5" s="531"/>
      <c r="PXX5" s="531"/>
      <c r="PXY5" s="531"/>
      <c r="PXZ5" s="531"/>
      <c r="PYA5" s="531"/>
      <c r="PYB5" s="531"/>
      <c r="PYC5" s="531"/>
      <c r="PYD5" s="531"/>
      <c r="PYE5" s="531"/>
      <c r="PYF5" s="531"/>
      <c r="PYG5" s="531"/>
      <c r="PYH5" s="531"/>
      <c r="PYI5" s="531"/>
      <c r="PYJ5" s="531"/>
      <c r="PYK5" s="531"/>
      <c r="PYL5" s="531"/>
      <c r="PYM5" s="531"/>
      <c r="PYN5" s="531"/>
      <c r="PYO5" s="531"/>
      <c r="PYP5" s="531"/>
      <c r="PYQ5" s="531"/>
      <c r="PYR5" s="531"/>
      <c r="PYS5" s="531"/>
      <c r="PYT5" s="531"/>
      <c r="PYU5" s="531"/>
      <c r="PYV5" s="531"/>
      <c r="PYW5" s="531"/>
      <c r="PYX5" s="531"/>
      <c r="PYY5" s="531"/>
      <c r="PYZ5" s="531"/>
      <c r="PZA5" s="531"/>
      <c r="PZB5" s="531"/>
      <c r="PZC5" s="531"/>
      <c r="PZD5" s="531"/>
      <c r="PZE5" s="531"/>
      <c r="PZF5" s="531"/>
      <c r="PZG5" s="531"/>
      <c r="PZH5" s="531"/>
      <c r="PZI5" s="531"/>
      <c r="PZJ5" s="531"/>
      <c r="PZK5" s="531"/>
      <c r="PZL5" s="531"/>
      <c r="PZM5" s="531"/>
      <c r="PZN5" s="531"/>
      <c r="PZO5" s="531"/>
      <c r="PZP5" s="531"/>
      <c r="PZQ5" s="531"/>
      <c r="PZR5" s="531"/>
      <c r="PZS5" s="531"/>
      <c r="PZT5" s="531"/>
      <c r="PZU5" s="531"/>
      <c r="PZV5" s="531"/>
      <c r="PZW5" s="531"/>
      <c r="PZX5" s="531"/>
      <c r="PZY5" s="531"/>
      <c r="PZZ5" s="531"/>
      <c r="QAA5" s="531"/>
      <c r="QAB5" s="531"/>
      <c r="QAC5" s="531"/>
      <c r="QAD5" s="531"/>
      <c r="QAE5" s="531"/>
      <c r="QAF5" s="531"/>
      <c r="QAG5" s="531"/>
      <c r="QAH5" s="531"/>
      <c r="QAI5" s="531"/>
      <c r="QAJ5" s="531"/>
      <c r="QAK5" s="531"/>
      <c r="QAL5" s="531"/>
      <c r="QAM5" s="531"/>
      <c r="QAN5" s="531"/>
      <c r="QAO5" s="531"/>
      <c r="QAP5" s="531"/>
      <c r="QAQ5" s="531"/>
      <c r="QAR5" s="531"/>
      <c r="QAS5" s="531"/>
      <c r="QAT5" s="531"/>
      <c r="QAU5" s="531"/>
      <c r="QAV5" s="531"/>
      <c r="QAW5" s="531"/>
      <c r="QAX5" s="531"/>
      <c r="QAY5" s="531"/>
      <c r="QAZ5" s="531"/>
      <c r="QBA5" s="531"/>
      <c r="QBB5" s="531"/>
      <c r="QBC5" s="531"/>
      <c r="QBD5" s="531"/>
      <c r="QBE5" s="531"/>
      <c r="QBF5" s="531"/>
      <c r="QBG5" s="531"/>
      <c r="QBH5" s="531"/>
      <c r="QBI5" s="531"/>
      <c r="QBJ5" s="531"/>
      <c r="QBK5" s="531"/>
      <c r="QBL5" s="531"/>
      <c r="QBM5" s="531"/>
      <c r="QBN5" s="531"/>
      <c r="QBO5" s="531"/>
      <c r="QBP5" s="531"/>
      <c r="QBQ5" s="531"/>
      <c r="QBR5" s="531"/>
      <c r="QBS5" s="531"/>
      <c r="QBT5" s="531"/>
      <c r="QBU5" s="531"/>
      <c r="QBV5" s="531"/>
      <c r="QBW5" s="531"/>
      <c r="QBX5" s="531"/>
      <c r="QBY5" s="531"/>
      <c r="QBZ5" s="531"/>
      <c r="QCA5" s="531"/>
      <c r="QCB5" s="531"/>
      <c r="QCC5" s="531"/>
      <c r="QCD5" s="531"/>
      <c r="QCE5" s="531"/>
      <c r="QCF5" s="531"/>
      <c r="QCG5" s="531"/>
      <c r="QCH5" s="531"/>
      <c r="QCI5" s="531"/>
      <c r="QCJ5" s="531"/>
      <c r="QCK5" s="531"/>
      <c r="QCL5" s="531"/>
      <c r="QCM5" s="531"/>
      <c r="QCN5" s="531"/>
      <c r="QCO5" s="531"/>
      <c r="QCP5" s="531"/>
      <c r="QCQ5" s="531"/>
      <c r="QCR5" s="531"/>
      <c r="QCS5" s="531"/>
      <c r="QCT5" s="531"/>
      <c r="QCU5" s="531"/>
      <c r="QCV5" s="531"/>
      <c r="QCW5" s="531"/>
      <c r="QCX5" s="531"/>
      <c r="QCY5" s="531"/>
      <c r="QCZ5" s="531"/>
      <c r="QDA5" s="531"/>
      <c r="QDB5" s="531"/>
      <c r="QDC5" s="531"/>
      <c r="QDD5" s="531"/>
      <c r="QDE5" s="531"/>
      <c r="QDF5" s="531"/>
      <c r="QDG5" s="531"/>
      <c r="QDH5" s="531"/>
      <c r="QDI5" s="531"/>
      <c r="QDJ5" s="531"/>
      <c r="QDK5" s="531"/>
      <c r="QDL5" s="531"/>
      <c r="QDM5" s="531"/>
      <c r="QDN5" s="531"/>
      <c r="QDO5" s="531"/>
      <c r="QDP5" s="531"/>
      <c r="QDQ5" s="531"/>
      <c r="QDR5" s="531"/>
      <c r="QDS5" s="531"/>
      <c r="QDT5" s="531"/>
      <c r="QDU5" s="531"/>
      <c r="QDV5" s="531"/>
      <c r="QDW5" s="531"/>
      <c r="QDX5" s="531"/>
      <c r="QDY5" s="531"/>
      <c r="QDZ5" s="531"/>
      <c r="QEA5" s="531"/>
      <c r="QEB5" s="531"/>
      <c r="QEC5" s="531"/>
      <c r="QED5" s="531"/>
      <c r="QEE5" s="531"/>
      <c r="QEF5" s="531"/>
      <c r="QEG5" s="531"/>
      <c r="QEH5" s="531"/>
      <c r="QEI5" s="531"/>
      <c r="QEJ5" s="531"/>
      <c r="QEK5" s="531"/>
      <c r="QEL5" s="531"/>
      <c r="QEM5" s="531"/>
      <c r="QEN5" s="531"/>
      <c r="QEO5" s="531"/>
      <c r="QEP5" s="531"/>
      <c r="QEQ5" s="531"/>
      <c r="QER5" s="531"/>
      <c r="QES5" s="531"/>
      <c r="QET5" s="531"/>
      <c r="QEU5" s="531"/>
      <c r="QEV5" s="531"/>
      <c r="QEW5" s="531"/>
      <c r="QEX5" s="531"/>
      <c r="QEY5" s="531"/>
      <c r="QEZ5" s="531"/>
      <c r="QFA5" s="531"/>
      <c r="QFB5" s="531"/>
      <c r="QFC5" s="531"/>
      <c r="QFD5" s="531"/>
      <c r="QFE5" s="531"/>
      <c r="QFF5" s="531"/>
      <c r="QFG5" s="531"/>
      <c r="QFH5" s="531"/>
      <c r="QFI5" s="531"/>
      <c r="QFJ5" s="531"/>
      <c r="QFK5" s="531"/>
      <c r="QFL5" s="531"/>
      <c r="QFM5" s="531"/>
      <c r="QFN5" s="531"/>
      <c r="QFO5" s="531"/>
      <c r="QFP5" s="531"/>
      <c r="QFQ5" s="531"/>
      <c r="QFR5" s="531"/>
      <c r="QFS5" s="531"/>
      <c r="QFT5" s="531"/>
      <c r="QFU5" s="531"/>
      <c r="QFV5" s="531"/>
      <c r="QFW5" s="531"/>
      <c r="QFX5" s="531"/>
      <c r="QFY5" s="531"/>
      <c r="QFZ5" s="531"/>
      <c r="QGA5" s="531"/>
      <c r="QGB5" s="531"/>
      <c r="QGC5" s="531"/>
      <c r="QGD5" s="531"/>
      <c r="QGE5" s="531"/>
      <c r="QGF5" s="531"/>
      <c r="QGG5" s="531"/>
      <c r="QGH5" s="531"/>
      <c r="QGI5" s="531"/>
      <c r="QGJ5" s="531"/>
      <c r="QGK5" s="531"/>
      <c r="QGL5" s="531"/>
      <c r="QGM5" s="531"/>
      <c r="QGN5" s="531"/>
      <c r="QGO5" s="531"/>
      <c r="QGP5" s="531"/>
      <c r="QGQ5" s="531"/>
      <c r="QGR5" s="531"/>
      <c r="QGS5" s="531"/>
      <c r="QGT5" s="531"/>
      <c r="QGU5" s="531"/>
      <c r="QGV5" s="531"/>
      <c r="QGW5" s="531"/>
      <c r="QGX5" s="531"/>
      <c r="QGY5" s="531"/>
      <c r="QGZ5" s="531"/>
      <c r="QHA5" s="531"/>
      <c r="QHB5" s="531"/>
      <c r="QHC5" s="531"/>
      <c r="QHD5" s="531"/>
      <c r="QHE5" s="531"/>
      <c r="QHF5" s="531"/>
      <c r="QHG5" s="531"/>
      <c r="QHH5" s="531"/>
      <c r="QHI5" s="531"/>
      <c r="QHJ5" s="531"/>
      <c r="QHK5" s="531"/>
      <c r="QHL5" s="531"/>
      <c r="QHM5" s="531"/>
      <c r="QHN5" s="531"/>
      <c r="QHO5" s="531"/>
      <c r="QHP5" s="531"/>
      <c r="QHQ5" s="531"/>
      <c r="QHR5" s="531"/>
      <c r="QHS5" s="531"/>
      <c r="QHT5" s="531"/>
      <c r="QHU5" s="531"/>
      <c r="QHV5" s="531"/>
      <c r="QHW5" s="531"/>
      <c r="QHX5" s="531"/>
      <c r="QHY5" s="531"/>
      <c r="QHZ5" s="531"/>
      <c r="QIA5" s="531"/>
      <c r="QIB5" s="531"/>
      <c r="QIC5" s="531"/>
      <c r="QID5" s="531"/>
      <c r="QIE5" s="531"/>
      <c r="QIF5" s="531"/>
      <c r="QIG5" s="531"/>
      <c r="QIH5" s="531"/>
      <c r="QII5" s="531"/>
      <c r="QIJ5" s="531"/>
      <c r="QIK5" s="531"/>
      <c r="QIL5" s="531"/>
      <c r="QIM5" s="531"/>
      <c r="QIN5" s="531"/>
      <c r="QIO5" s="531"/>
      <c r="QIP5" s="531"/>
      <c r="QIQ5" s="531"/>
      <c r="QIR5" s="531"/>
      <c r="QIS5" s="531"/>
      <c r="QIT5" s="531"/>
      <c r="QIU5" s="531"/>
      <c r="QIV5" s="531"/>
      <c r="QIW5" s="531"/>
      <c r="QIX5" s="531"/>
      <c r="QIY5" s="531"/>
      <c r="QIZ5" s="531"/>
      <c r="QJA5" s="531"/>
      <c r="QJB5" s="531"/>
      <c r="QJC5" s="531"/>
      <c r="QJD5" s="531"/>
      <c r="QJE5" s="531"/>
      <c r="QJF5" s="531"/>
      <c r="QJG5" s="531"/>
      <c r="QJH5" s="531"/>
      <c r="QJI5" s="531"/>
      <c r="QJJ5" s="531"/>
      <c r="QJK5" s="531"/>
      <c r="QJL5" s="531"/>
      <c r="QJM5" s="531"/>
      <c r="QJN5" s="531"/>
      <c r="QJO5" s="531"/>
      <c r="QJP5" s="531"/>
      <c r="QJQ5" s="531"/>
      <c r="QJR5" s="531"/>
      <c r="QJS5" s="531"/>
      <c r="QJT5" s="531"/>
      <c r="QJU5" s="531"/>
      <c r="QJV5" s="531"/>
      <c r="QJW5" s="531"/>
      <c r="QJX5" s="531"/>
      <c r="QJY5" s="531"/>
      <c r="QJZ5" s="531"/>
      <c r="QKA5" s="531"/>
      <c r="QKB5" s="531"/>
      <c r="QKC5" s="531"/>
      <c r="QKD5" s="531"/>
      <c r="QKE5" s="531"/>
      <c r="QKF5" s="531"/>
      <c r="QKG5" s="531"/>
      <c r="QKH5" s="531"/>
      <c r="QKI5" s="531"/>
      <c r="QKJ5" s="531"/>
      <c r="QKK5" s="531"/>
      <c r="QKL5" s="531"/>
      <c r="QKM5" s="531"/>
      <c r="QKN5" s="531"/>
      <c r="QKO5" s="531"/>
      <c r="QKP5" s="531"/>
      <c r="QKQ5" s="531"/>
      <c r="QKR5" s="531"/>
      <c r="QKS5" s="531"/>
      <c r="QKT5" s="531"/>
      <c r="QKU5" s="531"/>
      <c r="QKV5" s="531"/>
      <c r="QKW5" s="531"/>
      <c r="QKX5" s="531"/>
      <c r="QKY5" s="531"/>
      <c r="QKZ5" s="531"/>
      <c r="QLA5" s="531"/>
      <c r="QLB5" s="531"/>
      <c r="QLC5" s="531"/>
      <c r="QLD5" s="531"/>
      <c r="QLE5" s="531"/>
      <c r="QLF5" s="531"/>
      <c r="QLG5" s="531"/>
      <c r="QLH5" s="531"/>
      <c r="QLI5" s="531"/>
      <c r="QLJ5" s="531"/>
      <c r="QLK5" s="531"/>
      <c r="QLL5" s="531"/>
      <c r="QLM5" s="531"/>
      <c r="QLN5" s="531"/>
      <c r="QLO5" s="531"/>
      <c r="QLP5" s="531"/>
      <c r="QLQ5" s="531"/>
      <c r="QLR5" s="531"/>
      <c r="QLS5" s="531"/>
      <c r="QLT5" s="531"/>
      <c r="QLU5" s="531"/>
      <c r="QLV5" s="531"/>
      <c r="QLW5" s="531"/>
      <c r="QLX5" s="531"/>
      <c r="QLY5" s="531"/>
      <c r="QLZ5" s="531"/>
      <c r="QMA5" s="531"/>
      <c r="QMB5" s="531"/>
      <c r="QMC5" s="531"/>
      <c r="QMD5" s="531"/>
      <c r="QME5" s="531"/>
      <c r="QMF5" s="531"/>
      <c r="QMG5" s="531"/>
      <c r="QMH5" s="531"/>
      <c r="QMI5" s="531"/>
      <c r="QMJ5" s="531"/>
      <c r="QMK5" s="531"/>
      <c r="QML5" s="531"/>
      <c r="QMM5" s="531"/>
      <c r="QMN5" s="531"/>
      <c r="QMO5" s="531"/>
      <c r="QMP5" s="531"/>
      <c r="QMQ5" s="531"/>
      <c r="QMR5" s="531"/>
      <c r="QMS5" s="531"/>
      <c r="QMT5" s="531"/>
      <c r="QMU5" s="531"/>
      <c r="QMV5" s="531"/>
      <c r="QMW5" s="531"/>
      <c r="QMX5" s="531"/>
      <c r="QMY5" s="531"/>
      <c r="QMZ5" s="531"/>
      <c r="QNA5" s="531"/>
      <c r="QNB5" s="531"/>
      <c r="QNC5" s="531"/>
      <c r="QND5" s="531"/>
      <c r="QNE5" s="531"/>
      <c r="QNF5" s="531"/>
      <c r="QNG5" s="531"/>
      <c r="QNH5" s="531"/>
      <c r="QNI5" s="531"/>
      <c r="QNJ5" s="531"/>
      <c r="QNK5" s="531"/>
      <c r="QNL5" s="531"/>
      <c r="QNM5" s="531"/>
      <c r="QNN5" s="531"/>
      <c r="QNO5" s="531"/>
      <c r="QNP5" s="531"/>
      <c r="QNQ5" s="531"/>
      <c r="QNR5" s="531"/>
      <c r="QNS5" s="531"/>
      <c r="QNT5" s="531"/>
      <c r="QNU5" s="531"/>
      <c r="QNV5" s="531"/>
      <c r="QNW5" s="531"/>
      <c r="QNX5" s="531"/>
      <c r="QNY5" s="531"/>
      <c r="QNZ5" s="531"/>
      <c r="QOA5" s="531"/>
      <c r="QOB5" s="531"/>
      <c r="QOC5" s="531"/>
      <c r="QOD5" s="531"/>
      <c r="QOE5" s="531"/>
      <c r="QOF5" s="531"/>
      <c r="QOG5" s="531"/>
      <c r="QOH5" s="531"/>
      <c r="QOI5" s="531"/>
      <c r="QOJ5" s="531"/>
      <c r="QOK5" s="531"/>
      <c r="QOL5" s="531"/>
      <c r="QOM5" s="531"/>
      <c r="QON5" s="531"/>
      <c r="QOO5" s="531"/>
      <c r="QOP5" s="531"/>
      <c r="QOQ5" s="531"/>
      <c r="QOR5" s="531"/>
      <c r="QOS5" s="531"/>
      <c r="QOT5" s="531"/>
      <c r="QOU5" s="531"/>
      <c r="QOV5" s="531"/>
      <c r="QOW5" s="531"/>
      <c r="QOX5" s="531"/>
      <c r="QOY5" s="531"/>
      <c r="QOZ5" s="531"/>
      <c r="QPA5" s="531"/>
      <c r="QPB5" s="531"/>
      <c r="QPC5" s="531"/>
      <c r="QPD5" s="531"/>
      <c r="QPE5" s="531"/>
      <c r="QPF5" s="531"/>
      <c r="QPG5" s="531"/>
      <c r="QPH5" s="531"/>
      <c r="QPI5" s="531"/>
      <c r="QPJ5" s="531"/>
      <c r="QPK5" s="531"/>
      <c r="QPL5" s="531"/>
      <c r="QPM5" s="531"/>
      <c r="QPN5" s="531"/>
      <c r="QPO5" s="531"/>
      <c r="QPP5" s="531"/>
      <c r="QPQ5" s="531"/>
      <c r="QPR5" s="531"/>
      <c r="QPS5" s="531"/>
      <c r="QPT5" s="531"/>
      <c r="QPU5" s="531"/>
      <c r="QPV5" s="531"/>
      <c r="QPW5" s="531"/>
      <c r="QPX5" s="531"/>
      <c r="QPY5" s="531"/>
      <c r="QPZ5" s="531"/>
      <c r="QQA5" s="531"/>
      <c r="QQB5" s="531"/>
      <c r="QQC5" s="531"/>
      <c r="QQD5" s="531"/>
      <c r="QQE5" s="531"/>
      <c r="QQF5" s="531"/>
      <c r="QQG5" s="531"/>
      <c r="QQH5" s="531"/>
      <c r="QQI5" s="531"/>
      <c r="QQJ5" s="531"/>
      <c r="QQK5" s="531"/>
      <c r="QQL5" s="531"/>
      <c r="QQM5" s="531"/>
      <c r="QQN5" s="531"/>
      <c r="QQO5" s="531"/>
      <c r="QQP5" s="531"/>
      <c r="QQQ5" s="531"/>
      <c r="QQR5" s="531"/>
      <c r="QQS5" s="531"/>
      <c r="QQT5" s="531"/>
      <c r="QQU5" s="531"/>
      <c r="QQV5" s="531"/>
      <c r="QQW5" s="531"/>
      <c r="QQX5" s="531"/>
      <c r="QQY5" s="531"/>
      <c r="QQZ5" s="531"/>
      <c r="QRA5" s="531"/>
      <c r="QRB5" s="531"/>
      <c r="QRC5" s="531"/>
      <c r="QRD5" s="531"/>
      <c r="QRE5" s="531"/>
      <c r="QRF5" s="531"/>
      <c r="QRG5" s="531"/>
      <c r="QRH5" s="531"/>
      <c r="QRI5" s="531"/>
      <c r="QRJ5" s="531"/>
      <c r="QRK5" s="531"/>
      <c r="QRL5" s="531"/>
      <c r="QRM5" s="531"/>
      <c r="QRN5" s="531"/>
      <c r="QRO5" s="531"/>
      <c r="QRP5" s="531"/>
      <c r="QRQ5" s="531"/>
      <c r="QRR5" s="531"/>
      <c r="QRS5" s="531"/>
      <c r="QRT5" s="531"/>
      <c r="QRU5" s="531"/>
      <c r="QRV5" s="531"/>
      <c r="QRW5" s="531"/>
      <c r="QRX5" s="531"/>
      <c r="QRY5" s="531"/>
      <c r="QRZ5" s="531"/>
      <c r="QSA5" s="531"/>
      <c r="QSB5" s="531"/>
      <c r="QSC5" s="531"/>
      <c r="QSD5" s="531"/>
      <c r="QSE5" s="531"/>
      <c r="QSF5" s="531"/>
      <c r="QSG5" s="531"/>
      <c r="QSH5" s="531"/>
      <c r="QSI5" s="531"/>
      <c r="QSJ5" s="531"/>
      <c r="QSK5" s="531"/>
      <c r="QSL5" s="531"/>
      <c r="QSM5" s="531"/>
      <c r="QSN5" s="531"/>
      <c r="QSO5" s="531"/>
      <c r="QSP5" s="531"/>
      <c r="QSQ5" s="531"/>
      <c r="QSR5" s="531"/>
      <c r="QSS5" s="531"/>
      <c r="QST5" s="531"/>
      <c r="QSU5" s="531"/>
      <c r="QSV5" s="531"/>
      <c r="QSW5" s="531"/>
      <c r="QSX5" s="531"/>
      <c r="QSY5" s="531"/>
      <c r="QSZ5" s="531"/>
      <c r="QTA5" s="531"/>
      <c r="QTB5" s="531"/>
      <c r="QTC5" s="531"/>
      <c r="QTD5" s="531"/>
      <c r="QTE5" s="531"/>
      <c r="QTF5" s="531"/>
      <c r="QTG5" s="531"/>
      <c r="QTH5" s="531"/>
      <c r="QTI5" s="531"/>
      <c r="QTJ5" s="531"/>
      <c r="QTK5" s="531"/>
      <c r="QTL5" s="531"/>
      <c r="QTM5" s="531"/>
      <c r="QTN5" s="531"/>
      <c r="QTO5" s="531"/>
      <c r="QTP5" s="531"/>
      <c r="QTQ5" s="531"/>
      <c r="QTR5" s="531"/>
      <c r="QTS5" s="531"/>
      <c r="QTT5" s="531"/>
      <c r="QTU5" s="531"/>
      <c r="QTV5" s="531"/>
      <c r="QTW5" s="531"/>
      <c r="QTX5" s="531"/>
      <c r="QTY5" s="531"/>
      <c r="QTZ5" s="531"/>
      <c r="QUA5" s="531"/>
      <c r="QUB5" s="531"/>
      <c r="QUC5" s="531"/>
      <c r="QUD5" s="531"/>
      <c r="QUE5" s="531"/>
      <c r="QUF5" s="531"/>
      <c r="QUG5" s="531"/>
      <c r="QUH5" s="531"/>
      <c r="QUI5" s="531"/>
      <c r="QUJ5" s="531"/>
      <c r="QUK5" s="531"/>
      <c r="QUL5" s="531"/>
      <c r="QUM5" s="531"/>
      <c r="QUN5" s="531"/>
      <c r="QUO5" s="531"/>
      <c r="QUP5" s="531"/>
      <c r="QUQ5" s="531"/>
      <c r="QUR5" s="531"/>
      <c r="QUS5" s="531"/>
      <c r="QUT5" s="531"/>
      <c r="QUU5" s="531"/>
      <c r="QUV5" s="531"/>
      <c r="QUW5" s="531"/>
      <c r="QUX5" s="531"/>
      <c r="QUY5" s="531"/>
      <c r="QUZ5" s="531"/>
      <c r="QVA5" s="531"/>
      <c r="QVB5" s="531"/>
      <c r="QVC5" s="531"/>
      <c r="QVD5" s="531"/>
      <c r="QVE5" s="531"/>
      <c r="QVF5" s="531"/>
      <c r="QVG5" s="531"/>
      <c r="QVH5" s="531"/>
      <c r="QVI5" s="531"/>
      <c r="QVJ5" s="531"/>
      <c r="QVK5" s="531"/>
      <c r="QVL5" s="531"/>
      <c r="QVM5" s="531"/>
      <c r="QVN5" s="531"/>
      <c r="QVO5" s="531"/>
      <c r="QVP5" s="531"/>
      <c r="QVQ5" s="531"/>
      <c r="QVR5" s="531"/>
      <c r="QVS5" s="531"/>
      <c r="QVT5" s="531"/>
      <c r="QVU5" s="531"/>
      <c r="QVV5" s="531"/>
      <c r="QVW5" s="531"/>
      <c r="QVX5" s="531"/>
      <c r="QVY5" s="531"/>
      <c r="QVZ5" s="531"/>
      <c r="QWA5" s="531"/>
      <c r="QWB5" s="531"/>
      <c r="QWC5" s="531"/>
      <c r="QWD5" s="531"/>
      <c r="QWE5" s="531"/>
      <c r="QWF5" s="531"/>
      <c r="QWG5" s="531"/>
      <c r="QWH5" s="531"/>
      <c r="QWI5" s="531"/>
      <c r="QWJ5" s="531"/>
      <c r="QWK5" s="531"/>
      <c r="QWL5" s="531"/>
      <c r="QWM5" s="531"/>
      <c r="QWN5" s="531"/>
      <c r="QWO5" s="531"/>
      <c r="QWP5" s="531"/>
      <c r="QWQ5" s="531"/>
      <c r="QWR5" s="531"/>
      <c r="QWS5" s="531"/>
      <c r="QWT5" s="531"/>
      <c r="QWU5" s="531"/>
      <c r="QWV5" s="531"/>
      <c r="QWW5" s="531"/>
      <c r="QWX5" s="531"/>
      <c r="QWY5" s="531"/>
      <c r="QWZ5" s="531"/>
      <c r="QXA5" s="531"/>
      <c r="QXB5" s="531"/>
      <c r="QXC5" s="531"/>
      <c r="QXD5" s="531"/>
      <c r="QXE5" s="531"/>
      <c r="QXF5" s="531"/>
      <c r="QXG5" s="531"/>
      <c r="QXH5" s="531"/>
      <c r="QXI5" s="531"/>
      <c r="QXJ5" s="531"/>
      <c r="QXK5" s="531"/>
      <c r="QXL5" s="531"/>
      <c r="QXM5" s="531"/>
      <c r="QXN5" s="531"/>
      <c r="QXO5" s="531"/>
      <c r="QXP5" s="531"/>
      <c r="QXQ5" s="531"/>
      <c r="QXR5" s="531"/>
      <c r="QXS5" s="531"/>
      <c r="QXT5" s="531"/>
      <c r="QXU5" s="531"/>
      <c r="QXV5" s="531"/>
      <c r="QXW5" s="531"/>
      <c r="QXX5" s="531"/>
      <c r="QXY5" s="531"/>
      <c r="QXZ5" s="531"/>
      <c r="QYA5" s="531"/>
      <c r="QYB5" s="531"/>
      <c r="QYC5" s="531"/>
      <c r="QYD5" s="531"/>
      <c r="QYE5" s="531"/>
      <c r="QYF5" s="531"/>
      <c r="QYG5" s="531"/>
      <c r="QYH5" s="531"/>
      <c r="QYI5" s="531"/>
      <c r="QYJ5" s="531"/>
      <c r="QYK5" s="531"/>
      <c r="QYL5" s="531"/>
      <c r="QYM5" s="531"/>
      <c r="QYN5" s="531"/>
      <c r="QYO5" s="531"/>
      <c r="QYP5" s="531"/>
      <c r="QYQ5" s="531"/>
      <c r="QYR5" s="531"/>
      <c r="QYS5" s="531"/>
      <c r="QYT5" s="531"/>
      <c r="QYU5" s="531"/>
      <c r="QYV5" s="531"/>
      <c r="QYW5" s="531"/>
      <c r="QYX5" s="531"/>
      <c r="QYY5" s="531"/>
      <c r="QYZ5" s="531"/>
      <c r="QZA5" s="531"/>
      <c r="QZB5" s="531"/>
      <c r="QZC5" s="531"/>
      <c r="QZD5" s="531"/>
      <c r="QZE5" s="531"/>
      <c r="QZF5" s="531"/>
      <c r="QZG5" s="531"/>
      <c r="QZH5" s="531"/>
      <c r="QZI5" s="531"/>
      <c r="QZJ5" s="531"/>
      <c r="QZK5" s="531"/>
      <c r="QZL5" s="531"/>
      <c r="QZM5" s="531"/>
      <c r="QZN5" s="531"/>
      <c r="QZO5" s="531"/>
      <c r="QZP5" s="531"/>
      <c r="QZQ5" s="531"/>
      <c r="QZR5" s="531"/>
      <c r="QZS5" s="531"/>
      <c r="QZT5" s="531"/>
      <c r="QZU5" s="531"/>
      <c r="QZV5" s="531"/>
      <c r="QZW5" s="531"/>
      <c r="QZX5" s="531"/>
      <c r="QZY5" s="531"/>
      <c r="QZZ5" s="531"/>
      <c r="RAA5" s="531"/>
      <c r="RAB5" s="531"/>
      <c r="RAC5" s="531"/>
      <c r="RAD5" s="531"/>
      <c r="RAE5" s="531"/>
      <c r="RAF5" s="531"/>
      <c r="RAG5" s="531"/>
      <c r="RAH5" s="531"/>
      <c r="RAI5" s="531"/>
      <c r="RAJ5" s="531"/>
      <c r="RAK5" s="531"/>
      <c r="RAL5" s="531"/>
      <c r="RAM5" s="531"/>
      <c r="RAN5" s="531"/>
      <c r="RAO5" s="531"/>
      <c r="RAP5" s="531"/>
      <c r="RAQ5" s="531"/>
      <c r="RAR5" s="531"/>
      <c r="RAS5" s="531"/>
      <c r="RAT5" s="531"/>
      <c r="RAU5" s="531"/>
      <c r="RAV5" s="531"/>
      <c r="RAW5" s="531"/>
      <c r="RAX5" s="531"/>
      <c r="RAY5" s="531"/>
      <c r="RAZ5" s="531"/>
      <c r="RBA5" s="531"/>
      <c r="RBB5" s="531"/>
      <c r="RBC5" s="531"/>
      <c r="RBD5" s="531"/>
      <c r="RBE5" s="531"/>
      <c r="RBF5" s="531"/>
      <c r="RBG5" s="531"/>
      <c r="RBH5" s="531"/>
      <c r="RBI5" s="531"/>
      <c r="RBJ5" s="531"/>
      <c r="RBK5" s="531"/>
      <c r="RBL5" s="531"/>
      <c r="RBM5" s="531"/>
      <c r="RBN5" s="531"/>
      <c r="RBO5" s="531"/>
      <c r="RBP5" s="531"/>
      <c r="RBQ5" s="531"/>
      <c r="RBR5" s="531"/>
      <c r="RBS5" s="531"/>
      <c r="RBT5" s="531"/>
      <c r="RBU5" s="531"/>
      <c r="RBV5" s="531"/>
      <c r="RBW5" s="531"/>
      <c r="RBX5" s="531"/>
      <c r="RBY5" s="531"/>
      <c r="RBZ5" s="531"/>
      <c r="RCA5" s="531"/>
      <c r="RCB5" s="531"/>
      <c r="RCC5" s="531"/>
      <c r="RCD5" s="531"/>
      <c r="RCE5" s="531"/>
      <c r="RCF5" s="531"/>
      <c r="RCG5" s="531"/>
      <c r="RCH5" s="531"/>
      <c r="RCI5" s="531"/>
      <c r="RCJ5" s="531"/>
      <c r="RCK5" s="531"/>
      <c r="RCL5" s="531"/>
      <c r="RCM5" s="531"/>
      <c r="RCN5" s="531"/>
      <c r="RCO5" s="531"/>
      <c r="RCP5" s="531"/>
      <c r="RCQ5" s="531"/>
      <c r="RCR5" s="531"/>
      <c r="RCS5" s="531"/>
      <c r="RCT5" s="531"/>
      <c r="RCU5" s="531"/>
      <c r="RCV5" s="531"/>
      <c r="RCW5" s="531"/>
      <c r="RCX5" s="531"/>
      <c r="RCY5" s="531"/>
      <c r="RCZ5" s="531"/>
      <c r="RDA5" s="531"/>
      <c r="RDB5" s="531"/>
      <c r="RDC5" s="531"/>
      <c r="RDD5" s="531"/>
      <c r="RDE5" s="531"/>
      <c r="RDF5" s="531"/>
      <c r="RDG5" s="531"/>
      <c r="RDH5" s="531"/>
      <c r="RDI5" s="531"/>
      <c r="RDJ5" s="531"/>
      <c r="RDK5" s="531"/>
      <c r="RDL5" s="531"/>
      <c r="RDM5" s="531"/>
      <c r="RDN5" s="531"/>
      <c r="RDO5" s="531"/>
      <c r="RDP5" s="531"/>
      <c r="RDQ5" s="531"/>
      <c r="RDR5" s="531"/>
      <c r="RDS5" s="531"/>
      <c r="RDT5" s="531"/>
      <c r="RDU5" s="531"/>
      <c r="RDV5" s="531"/>
      <c r="RDW5" s="531"/>
      <c r="RDX5" s="531"/>
      <c r="RDY5" s="531"/>
      <c r="RDZ5" s="531"/>
      <c r="REA5" s="531"/>
      <c r="REB5" s="531"/>
      <c r="REC5" s="531"/>
      <c r="RED5" s="531"/>
      <c r="REE5" s="531"/>
      <c r="REF5" s="531"/>
      <c r="REG5" s="531"/>
      <c r="REH5" s="531"/>
      <c r="REI5" s="531"/>
      <c r="REJ5" s="531"/>
      <c r="REK5" s="531"/>
      <c r="REL5" s="531"/>
      <c r="REM5" s="531"/>
      <c r="REN5" s="531"/>
      <c r="REO5" s="531"/>
      <c r="REP5" s="531"/>
      <c r="REQ5" s="531"/>
      <c r="RER5" s="531"/>
      <c r="RES5" s="531"/>
      <c r="RET5" s="531"/>
      <c r="REU5" s="531"/>
      <c r="REV5" s="531"/>
      <c r="REW5" s="531"/>
      <c r="REX5" s="531"/>
      <c r="REY5" s="531"/>
      <c r="REZ5" s="531"/>
      <c r="RFA5" s="531"/>
      <c r="RFB5" s="531"/>
      <c r="RFC5" s="531"/>
      <c r="RFD5" s="531"/>
      <c r="RFE5" s="531"/>
      <c r="RFF5" s="531"/>
      <c r="RFG5" s="531"/>
      <c r="RFH5" s="531"/>
      <c r="RFI5" s="531"/>
      <c r="RFJ5" s="531"/>
      <c r="RFK5" s="531"/>
      <c r="RFL5" s="531"/>
      <c r="RFM5" s="531"/>
      <c r="RFN5" s="531"/>
      <c r="RFO5" s="531"/>
      <c r="RFP5" s="531"/>
      <c r="RFQ5" s="531"/>
      <c r="RFR5" s="531"/>
      <c r="RFS5" s="531"/>
      <c r="RFT5" s="531"/>
      <c r="RFU5" s="531"/>
      <c r="RFV5" s="531"/>
      <c r="RFW5" s="531"/>
      <c r="RFX5" s="531"/>
      <c r="RFY5" s="531"/>
      <c r="RFZ5" s="531"/>
      <c r="RGA5" s="531"/>
      <c r="RGB5" s="531"/>
      <c r="RGC5" s="531"/>
      <c r="RGD5" s="531"/>
      <c r="RGE5" s="531"/>
      <c r="RGF5" s="531"/>
      <c r="RGG5" s="531"/>
      <c r="RGH5" s="531"/>
      <c r="RGI5" s="531"/>
      <c r="RGJ5" s="531"/>
      <c r="RGK5" s="531"/>
      <c r="RGL5" s="531"/>
      <c r="RGM5" s="531"/>
      <c r="RGN5" s="531"/>
      <c r="RGO5" s="531"/>
      <c r="RGP5" s="531"/>
      <c r="RGQ5" s="531"/>
      <c r="RGR5" s="531"/>
      <c r="RGS5" s="531"/>
      <c r="RGT5" s="531"/>
      <c r="RGU5" s="531"/>
      <c r="RGV5" s="531"/>
      <c r="RGW5" s="531"/>
      <c r="RGX5" s="531"/>
      <c r="RGY5" s="531"/>
      <c r="RGZ5" s="531"/>
      <c r="RHA5" s="531"/>
      <c r="RHB5" s="531"/>
      <c r="RHC5" s="531"/>
      <c r="RHD5" s="531"/>
      <c r="RHE5" s="531"/>
      <c r="RHF5" s="531"/>
      <c r="RHG5" s="531"/>
      <c r="RHH5" s="531"/>
      <c r="RHI5" s="531"/>
      <c r="RHJ5" s="531"/>
      <c r="RHK5" s="531"/>
      <c r="RHL5" s="531"/>
      <c r="RHM5" s="531"/>
      <c r="RHN5" s="531"/>
      <c r="RHO5" s="531"/>
      <c r="RHP5" s="531"/>
      <c r="RHQ5" s="531"/>
      <c r="RHR5" s="531"/>
      <c r="RHS5" s="531"/>
      <c r="RHT5" s="531"/>
      <c r="RHU5" s="531"/>
      <c r="RHV5" s="531"/>
      <c r="RHW5" s="531"/>
      <c r="RHX5" s="531"/>
      <c r="RHY5" s="531"/>
      <c r="RHZ5" s="531"/>
      <c r="RIA5" s="531"/>
      <c r="RIB5" s="531"/>
      <c r="RIC5" s="531"/>
      <c r="RID5" s="531"/>
      <c r="RIE5" s="531"/>
      <c r="RIF5" s="531"/>
      <c r="RIG5" s="531"/>
      <c r="RIH5" s="531"/>
      <c r="RII5" s="531"/>
      <c r="RIJ5" s="531"/>
      <c r="RIK5" s="531"/>
      <c r="RIL5" s="531"/>
      <c r="RIM5" s="531"/>
      <c r="RIN5" s="531"/>
      <c r="RIO5" s="531"/>
      <c r="RIP5" s="531"/>
      <c r="RIQ5" s="531"/>
      <c r="RIR5" s="531"/>
      <c r="RIS5" s="531"/>
      <c r="RIT5" s="531"/>
      <c r="RIU5" s="531"/>
      <c r="RIV5" s="531"/>
      <c r="RIW5" s="531"/>
      <c r="RIX5" s="531"/>
      <c r="RIY5" s="531"/>
      <c r="RIZ5" s="531"/>
      <c r="RJA5" s="531"/>
      <c r="RJB5" s="531"/>
      <c r="RJC5" s="531"/>
      <c r="RJD5" s="531"/>
      <c r="RJE5" s="531"/>
      <c r="RJF5" s="531"/>
      <c r="RJG5" s="531"/>
      <c r="RJH5" s="531"/>
      <c r="RJI5" s="531"/>
      <c r="RJJ5" s="531"/>
      <c r="RJK5" s="531"/>
      <c r="RJL5" s="531"/>
      <c r="RJM5" s="531"/>
      <c r="RJN5" s="531"/>
      <c r="RJO5" s="531"/>
      <c r="RJP5" s="531"/>
      <c r="RJQ5" s="531"/>
      <c r="RJR5" s="531"/>
      <c r="RJS5" s="531"/>
      <c r="RJT5" s="531"/>
      <c r="RJU5" s="531"/>
      <c r="RJV5" s="531"/>
      <c r="RJW5" s="531"/>
      <c r="RJX5" s="531"/>
      <c r="RJY5" s="531"/>
      <c r="RJZ5" s="531"/>
      <c r="RKA5" s="531"/>
      <c r="RKB5" s="531"/>
      <c r="RKC5" s="531"/>
      <c r="RKD5" s="531"/>
      <c r="RKE5" s="531"/>
      <c r="RKF5" s="531"/>
      <c r="RKG5" s="531"/>
      <c r="RKH5" s="531"/>
      <c r="RKI5" s="531"/>
      <c r="RKJ5" s="531"/>
      <c r="RKK5" s="531"/>
      <c r="RKL5" s="531"/>
      <c r="RKM5" s="531"/>
      <c r="RKN5" s="531"/>
      <c r="RKO5" s="531"/>
      <c r="RKP5" s="531"/>
      <c r="RKQ5" s="531"/>
      <c r="RKR5" s="531"/>
      <c r="RKS5" s="531"/>
      <c r="RKT5" s="531"/>
      <c r="RKU5" s="531"/>
      <c r="RKV5" s="531"/>
      <c r="RKW5" s="531"/>
      <c r="RKX5" s="531"/>
      <c r="RKY5" s="531"/>
      <c r="RKZ5" s="531"/>
      <c r="RLA5" s="531"/>
      <c r="RLB5" s="531"/>
      <c r="RLC5" s="531"/>
      <c r="RLD5" s="531"/>
      <c r="RLE5" s="531"/>
      <c r="RLF5" s="531"/>
      <c r="RLG5" s="531"/>
      <c r="RLH5" s="531"/>
      <c r="RLI5" s="531"/>
      <c r="RLJ5" s="531"/>
      <c r="RLK5" s="531"/>
      <c r="RLL5" s="531"/>
      <c r="RLM5" s="531"/>
      <c r="RLN5" s="531"/>
      <c r="RLO5" s="531"/>
      <c r="RLP5" s="531"/>
      <c r="RLQ5" s="531"/>
      <c r="RLR5" s="531"/>
      <c r="RLS5" s="531"/>
      <c r="RLT5" s="531"/>
      <c r="RLU5" s="531"/>
      <c r="RLV5" s="531"/>
      <c r="RLW5" s="531"/>
      <c r="RLX5" s="531"/>
      <c r="RLY5" s="531"/>
      <c r="RLZ5" s="531"/>
      <c r="RMA5" s="531"/>
      <c r="RMB5" s="531"/>
      <c r="RMC5" s="531"/>
      <c r="RMD5" s="531"/>
      <c r="RME5" s="531"/>
      <c r="RMF5" s="531"/>
      <c r="RMG5" s="531"/>
      <c r="RMH5" s="531"/>
      <c r="RMI5" s="531"/>
      <c r="RMJ5" s="531"/>
      <c r="RMK5" s="531"/>
      <c r="RML5" s="531"/>
      <c r="RMM5" s="531"/>
      <c r="RMN5" s="531"/>
      <c r="RMO5" s="531"/>
      <c r="RMP5" s="531"/>
      <c r="RMQ5" s="531"/>
      <c r="RMR5" s="531"/>
      <c r="RMS5" s="531"/>
      <c r="RMT5" s="531"/>
      <c r="RMU5" s="531"/>
      <c r="RMV5" s="531"/>
      <c r="RMW5" s="531"/>
      <c r="RMX5" s="531"/>
      <c r="RMY5" s="531"/>
      <c r="RMZ5" s="531"/>
      <c r="RNA5" s="531"/>
      <c r="RNB5" s="531"/>
      <c r="RNC5" s="531"/>
      <c r="RND5" s="531"/>
      <c r="RNE5" s="531"/>
      <c r="RNF5" s="531"/>
      <c r="RNG5" s="531"/>
      <c r="RNH5" s="531"/>
      <c r="RNI5" s="531"/>
      <c r="RNJ5" s="531"/>
      <c r="RNK5" s="531"/>
      <c r="RNL5" s="531"/>
      <c r="RNM5" s="531"/>
      <c r="RNN5" s="531"/>
      <c r="RNO5" s="531"/>
      <c r="RNP5" s="531"/>
      <c r="RNQ5" s="531"/>
      <c r="RNR5" s="531"/>
      <c r="RNS5" s="531"/>
      <c r="RNT5" s="531"/>
      <c r="RNU5" s="531"/>
      <c r="RNV5" s="531"/>
      <c r="RNW5" s="531"/>
      <c r="RNX5" s="531"/>
      <c r="RNY5" s="531"/>
      <c r="RNZ5" s="531"/>
      <c r="ROA5" s="531"/>
      <c r="ROB5" s="531"/>
      <c r="ROC5" s="531"/>
      <c r="ROD5" s="531"/>
      <c r="ROE5" s="531"/>
      <c r="ROF5" s="531"/>
      <c r="ROG5" s="531"/>
      <c r="ROH5" s="531"/>
      <c r="ROI5" s="531"/>
      <c r="ROJ5" s="531"/>
      <c r="ROK5" s="531"/>
      <c r="ROL5" s="531"/>
      <c r="ROM5" s="531"/>
      <c r="RON5" s="531"/>
      <c r="ROO5" s="531"/>
      <c r="ROP5" s="531"/>
      <c r="ROQ5" s="531"/>
      <c r="ROR5" s="531"/>
      <c r="ROS5" s="531"/>
      <c r="ROT5" s="531"/>
      <c r="ROU5" s="531"/>
      <c r="ROV5" s="531"/>
      <c r="ROW5" s="531"/>
      <c r="ROX5" s="531"/>
      <c r="ROY5" s="531"/>
      <c r="ROZ5" s="531"/>
      <c r="RPA5" s="531"/>
      <c r="RPB5" s="531"/>
      <c r="RPC5" s="531"/>
      <c r="RPD5" s="531"/>
      <c r="RPE5" s="531"/>
      <c r="RPF5" s="531"/>
      <c r="RPG5" s="531"/>
      <c r="RPH5" s="531"/>
      <c r="RPI5" s="531"/>
      <c r="RPJ5" s="531"/>
      <c r="RPK5" s="531"/>
      <c r="RPL5" s="531"/>
      <c r="RPM5" s="531"/>
      <c r="RPN5" s="531"/>
      <c r="RPO5" s="531"/>
      <c r="RPP5" s="531"/>
      <c r="RPQ5" s="531"/>
      <c r="RPR5" s="531"/>
      <c r="RPS5" s="531"/>
      <c r="RPT5" s="531"/>
      <c r="RPU5" s="531"/>
      <c r="RPV5" s="531"/>
      <c r="RPW5" s="531"/>
      <c r="RPX5" s="531"/>
      <c r="RPY5" s="531"/>
      <c r="RPZ5" s="531"/>
      <c r="RQA5" s="531"/>
      <c r="RQB5" s="531"/>
      <c r="RQC5" s="531"/>
      <c r="RQD5" s="531"/>
      <c r="RQE5" s="531"/>
      <c r="RQF5" s="531"/>
      <c r="RQG5" s="531"/>
      <c r="RQH5" s="531"/>
      <c r="RQI5" s="531"/>
      <c r="RQJ5" s="531"/>
      <c r="RQK5" s="531"/>
      <c r="RQL5" s="531"/>
      <c r="RQM5" s="531"/>
      <c r="RQN5" s="531"/>
      <c r="RQO5" s="531"/>
      <c r="RQP5" s="531"/>
      <c r="RQQ5" s="531"/>
      <c r="RQR5" s="531"/>
      <c r="RQS5" s="531"/>
      <c r="RQT5" s="531"/>
      <c r="RQU5" s="531"/>
      <c r="RQV5" s="531"/>
      <c r="RQW5" s="531"/>
      <c r="RQX5" s="531"/>
      <c r="RQY5" s="531"/>
      <c r="RQZ5" s="531"/>
      <c r="RRA5" s="531"/>
      <c r="RRB5" s="531"/>
      <c r="RRC5" s="531"/>
      <c r="RRD5" s="531"/>
      <c r="RRE5" s="531"/>
      <c r="RRF5" s="531"/>
      <c r="RRG5" s="531"/>
      <c r="RRH5" s="531"/>
      <c r="RRI5" s="531"/>
      <c r="RRJ5" s="531"/>
      <c r="RRK5" s="531"/>
      <c r="RRL5" s="531"/>
      <c r="RRM5" s="531"/>
      <c r="RRN5" s="531"/>
      <c r="RRO5" s="531"/>
      <c r="RRP5" s="531"/>
      <c r="RRQ5" s="531"/>
      <c r="RRR5" s="531"/>
      <c r="RRS5" s="531"/>
      <c r="RRT5" s="531"/>
      <c r="RRU5" s="531"/>
      <c r="RRV5" s="531"/>
      <c r="RRW5" s="531"/>
      <c r="RRX5" s="531"/>
      <c r="RRY5" s="531"/>
      <c r="RRZ5" s="531"/>
      <c r="RSA5" s="531"/>
      <c r="RSB5" s="531"/>
      <c r="RSC5" s="531"/>
      <c r="RSD5" s="531"/>
      <c r="RSE5" s="531"/>
      <c r="RSF5" s="531"/>
      <c r="RSG5" s="531"/>
      <c r="RSH5" s="531"/>
      <c r="RSI5" s="531"/>
      <c r="RSJ5" s="531"/>
      <c r="RSK5" s="531"/>
      <c r="RSL5" s="531"/>
      <c r="RSM5" s="531"/>
      <c r="RSN5" s="531"/>
      <c r="RSO5" s="531"/>
      <c r="RSP5" s="531"/>
      <c r="RSQ5" s="531"/>
      <c r="RSR5" s="531"/>
      <c r="RSS5" s="531"/>
      <c r="RST5" s="531"/>
      <c r="RSU5" s="531"/>
      <c r="RSV5" s="531"/>
      <c r="RSW5" s="531"/>
      <c r="RSX5" s="531"/>
      <c r="RSY5" s="531"/>
      <c r="RSZ5" s="531"/>
      <c r="RTA5" s="531"/>
      <c r="RTB5" s="531"/>
      <c r="RTC5" s="531"/>
      <c r="RTD5" s="531"/>
      <c r="RTE5" s="531"/>
      <c r="RTF5" s="531"/>
      <c r="RTG5" s="531"/>
      <c r="RTH5" s="531"/>
      <c r="RTI5" s="531"/>
      <c r="RTJ5" s="531"/>
      <c r="RTK5" s="531"/>
      <c r="RTL5" s="531"/>
      <c r="RTM5" s="531"/>
      <c r="RTN5" s="531"/>
      <c r="RTO5" s="531"/>
      <c r="RTP5" s="531"/>
      <c r="RTQ5" s="531"/>
      <c r="RTR5" s="531"/>
      <c r="RTS5" s="531"/>
      <c r="RTT5" s="531"/>
      <c r="RTU5" s="531"/>
      <c r="RTV5" s="531"/>
      <c r="RTW5" s="531"/>
      <c r="RTX5" s="531"/>
      <c r="RTY5" s="531"/>
      <c r="RTZ5" s="531"/>
      <c r="RUA5" s="531"/>
      <c r="RUB5" s="531"/>
      <c r="RUC5" s="531"/>
      <c r="RUD5" s="531"/>
      <c r="RUE5" s="531"/>
      <c r="RUF5" s="531"/>
      <c r="RUG5" s="531"/>
      <c r="RUH5" s="531"/>
      <c r="RUI5" s="531"/>
      <c r="RUJ5" s="531"/>
      <c r="RUK5" s="531"/>
      <c r="RUL5" s="531"/>
      <c r="RUM5" s="531"/>
      <c r="RUN5" s="531"/>
      <c r="RUO5" s="531"/>
      <c r="RUP5" s="531"/>
      <c r="RUQ5" s="531"/>
      <c r="RUR5" s="531"/>
      <c r="RUS5" s="531"/>
      <c r="RUT5" s="531"/>
      <c r="RUU5" s="531"/>
      <c r="RUV5" s="531"/>
      <c r="RUW5" s="531"/>
      <c r="RUX5" s="531"/>
      <c r="RUY5" s="531"/>
      <c r="RUZ5" s="531"/>
      <c r="RVA5" s="531"/>
      <c r="RVB5" s="531"/>
      <c r="RVC5" s="531"/>
      <c r="RVD5" s="531"/>
      <c r="RVE5" s="531"/>
      <c r="RVF5" s="531"/>
      <c r="RVG5" s="531"/>
      <c r="RVH5" s="531"/>
      <c r="RVI5" s="531"/>
      <c r="RVJ5" s="531"/>
      <c r="RVK5" s="531"/>
      <c r="RVL5" s="531"/>
      <c r="RVM5" s="531"/>
      <c r="RVN5" s="531"/>
      <c r="RVO5" s="531"/>
      <c r="RVP5" s="531"/>
      <c r="RVQ5" s="531"/>
      <c r="RVR5" s="531"/>
      <c r="RVS5" s="531"/>
      <c r="RVT5" s="531"/>
      <c r="RVU5" s="531"/>
      <c r="RVV5" s="531"/>
      <c r="RVW5" s="531"/>
      <c r="RVX5" s="531"/>
      <c r="RVY5" s="531"/>
      <c r="RVZ5" s="531"/>
      <c r="RWA5" s="531"/>
      <c r="RWB5" s="531"/>
      <c r="RWC5" s="531"/>
      <c r="RWD5" s="531"/>
      <c r="RWE5" s="531"/>
      <c r="RWF5" s="531"/>
      <c r="RWG5" s="531"/>
      <c r="RWH5" s="531"/>
      <c r="RWI5" s="531"/>
      <c r="RWJ5" s="531"/>
      <c r="RWK5" s="531"/>
      <c r="RWL5" s="531"/>
      <c r="RWM5" s="531"/>
      <c r="RWN5" s="531"/>
      <c r="RWO5" s="531"/>
      <c r="RWP5" s="531"/>
      <c r="RWQ5" s="531"/>
      <c r="RWR5" s="531"/>
      <c r="RWS5" s="531"/>
      <c r="RWT5" s="531"/>
      <c r="RWU5" s="531"/>
      <c r="RWV5" s="531"/>
      <c r="RWW5" s="531"/>
      <c r="RWX5" s="531"/>
      <c r="RWY5" s="531"/>
      <c r="RWZ5" s="531"/>
      <c r="RXA5" s="531"/>
      <c r="RXB5" s="531"/>
      <c r="RXC5" s="531"/>
      <c r="RXD5" s="531"/>
      <c r="RXE5" s="531"/>
      <c r="RXF5" s="531"/>
      <c r="RXG5" s="531"/>
      <c r="RXH5" s="531"/>
      <c r="RXI5" s="531"/>
      <c r="RXJ5" s="531"/>
      <c r="RXK5" s="531"/>
      <c r="RXL5" s="531"/>
      <c r="RXM5" s="531"/>
      <c r="RXN5" s="531"/>
      <c r="RXO5" s="531"/>
      <c r="RXP5" s="531"/>
      <c r="RXQ5" s="531"/>
      <c r="RXR5" s="531"/>
      <c r="RXS5" s="531"/>
      <c r="RXT5" s="531"/>
      <c r="RXU5" s="531"/>
      <c r="RXV5" s="531"/>
      <c r="RXW5" s="531"/>
      <c r="RXX5" s="531"/>
      <c r="RXY5" s="531"/>
      <c r="RXZ5" s="531"/>
      <c r="RYA5" s="531"/>
      <c r="RYB5" s="531"/>
      <c r="RYC5" s="531"/>
      <c r="RYD5" s="531"/>
      <c r="RYE5" s="531"/>
      <c r="RYF5" s="531"/>
      <c r="RYG5" s="531"/>
      <c r="RYH5" s="531"/>
      <c r="RYI5" s="531"/>
      <c r="RYJ5" s="531"/>
      <c r="RYK5" s="531"/>
      <c r="RYL5" s="531"/>
      <c r="RYM5" s="531"/>
      <c r="RYN5" s="531"/>
      <c r="RYO5" s="531"/>
      <c r="RYP5" s="531"/>
      <c r="RYQ5" s="531"/>
      <c r="RYR5" s="531"/>
      <c r="RYS5" s="531"/>
      <c r="RYT5" s="531"/>
      <c r="RYU5" s="531"/>
      <c r="RYV5" s="531"/>
      <c r="RYW5" s="531"/>
      <c r="RYX5" s="531"/>
      <c r="RYY5" s="531"/>
      <c r="RYZ5" s="531"/>
      <c r="RZA5" s="531"/>
      <c r="RZB5" s="531"/>
      <c r="RZC5" s="531"/>
      <c r="RZD5" s="531"/>
      <c r="RZE5" s="531"/>
      <c r="RZF5" s="531"/>
      <c r="RZG5" s="531"/>
      <c r="RZH5" s="531"/>
      <c r="RZI5" s="531"/>
      <c r="RZJ5" s="531"/>
      <c r="RZK5" s="531"/>
      <c r="RZL5" s="531"/>
      <c r="RZM5" s="531"/>
      <c r="RZN5" s="531"/>
      <c r="RZO5" s="531"/>
      <c r="RZP5" s="531"/>
      <c r="RZQ5" s="531"/>
      <c r="RZR5" s="531"/>
      <c r="RZS5" s="531"/>
      <c r="RZT5" s="531"/>
      <c r="RZU5" s="531"/>
      <c r="RZV5" s="531"/>
      <c r="RZW5" s="531"/>
      <c r="RZX5" s="531"/>
      <c r="RZY5" s="531"/>
      <c r="RZZ5" s="531"/>
      <c r="SAA5" s="531"/>
      <c r="SAB5" s="531"/>
      <c r="SAC5" s="531"/>
      <c r="SAD5" s="531"/>
      <c r="SAE5" s="531"/>
      <c r="SAF5" s="531"/>
      <c r="SAG5" s="531"/>
      <c r="SAH5" s="531"/>
      <c r="SAI5" s="531"/>
      <c r="SAJ5" s="531"/>
      <c r="SAK5" s="531"/>
      <c r="SAL5" s="531"/>
      <c r="SAM5" s="531"/>
      <c r="SAN5" s="531"/>
      <c r="SAO5" s="531"/>
      <c r="SAP5" s="531"/>
      <c r="SAQ5" s="531"/>
      <c r="SAR5" s="531"/>
      <c r="SAS5" s="531"/>
      <c r="SAT5" s="531"/>
      <c r="SAU5" s="531"/>
      <c r="SAV5" s="531"/>
      <c r="SAW5" s="531"/>
      <c r="SAX5" s="531"/>
      <c r="SAY5" s="531"/>
      <c r="SAZ5" s="531"/>
      <c r="SBA5" s="531"/>
      <c r="SBB5" s="531"/>
      <c r="SBC5" s="531"/>
      <c r="SBD5" s="531"/>
      <c r="SBE5" s="531"/>
      <c r="SBF5" s="531"/>
      <c r="SBG5" s="531"/>
      <c r="SBH5" s="531"/>
      <c r="SBI5" s="531"/>
      <c r="SBJ5" s="531"/>
      <c r="SBK5" s="531"/>
      <c r="SBL5" s="531"/>
      <c r="SBM5" s="531"/>
      <c r="SBN5" s="531"/>
      <c r="SBO5" s="531"/>
      <c r="SBP5" s="531"/>
      <c r="SBQ5" s="531"/>
      <c r="SBR5" s="531"/>
      <c r="SBS5" s="531"/>
      <c r="SBT5" s="531"/>
      <c r="SBU5" s="531"/>
      <c r="SBV5" s="531"/>
      <c r="SBW5" s="531"/>
      <c r="SBX5" s="531"/>
      <c r="SBY5" s="531"/>
      <c r="SBZ5" s="531"/>
      <c r="SCA5" s="531"/>
      <c r="SCB5" s="531"/>
      <c r="SCC5" s="531"/>
      <c r="SCD5" s="531"/>
      <c r="SCE5" s="531"/>
      <c r="SCF5" s="531"/>
      <c r="SCG5" s="531"/>
      <c r="SCH5" s="531"/>
      <c r="SCI5" s="531"/>
      <c r="SCJ5" s="531"/>
      <c r="SCK5" s="531"/>
      <c r="SCL5" s="531"/>
      <c r="SCM5" s="531"/>
      <c r="SCN5" s="531"/>
      <c r="SCO5" s="531"/>
      <c r="SCP5" s="531"/>
      <c r="SCQ5" s="531"/>
      <c r="SCR5" s="531"/>
      <c r="SCS5" s="531"/>
      <c r="SCT5" s="531"/>
      <c r="SCU5" s="531"/>
      <c r="SCV5" s="531"/>
      <c r="SCW5" s="531"/>
      <c r="SCX5" s="531"/>
      <c r="SCY5" s="531"/>
      <c r="SCZ5" s="531"/>
      <c r="SDA5" s="531"/>
      <c r="SDB5" s="531"/>
      <c r="SDC5" s="531"/>
      <c r="SDD5" s="531"/>
      <c r="SDE5" s="531"/>
      <c r="SDF5" s="531"/>
      <c r="SDG5" s="531"/>
      <c r="SDH5" s="531"/>
      <c r="SDI5" s="531"/>
      <c r="SDJ5" s="531"/>
      <c r="SDK5" s="531"/>
      <c r="SDL5" s="531"/>
      <c r="SDM5" s="531"/>
      <c r="SDN5" s="531"/>
      <c r="SDO5" s="531"/>
      <c r="SDP5" s="531"/>
      <c r="SDQ5" s="531"/>
      <c r="SDR5" s="531"/>
      <c r="SDS5" s="531"/>
      <c r="SDT5" s="531"/>
      <c r="SDU5" s="531"/>
      <c r="SDV5" s="531"/>
      <c r="SDW5" s="531"/>
      <c r="SDX5" s="531"/>
      <c r="SDY5" s="531"/>
      <c r="SDZ5" s="531"/>
      <c r="SEA5" s="531"/>
      <c r="SEB5" s="531"/>
      <c r="SEC5" s="531"/>
      <c r="SED5" s="531"/>
      <c r="SEE5" s="531"/>
      <c r="SEF5" s="531"/>
      <c r="SEG5" s="531"/>
      <c r="SEH5" s="531"/>
      <c r="SEI5" s="531"/>
      <c r="SEJ5" s="531"/>
      <c r="SEK5" s="531"/>
      <c r="SEL5" s="531"/>
      <c r="SEM5" s="531"/>
      <c r="SEN5" s="531"/>
      <c r="SEO5" s="531"/>
      <c r="SEP5" s="531"/>
      <c r="SEQ5" s="531"/>
      <c r="SER5" s="531"/>
      <c r="SES5" s="531"/>
      <c r="SET5" s="531"/>
      <c r="SEU5" s="531"/>
      <c r="SEV5" s="531"/>
      <c r="SEW5" s="531"/>
      <c r="SEX5" s="531"/>
      <c r="SEY5" s="531"/>
      <c r="SEZ5" s="531"/>
      <c r="SFA5" s="531"/>
      <c r="SFB5" s="531"/>
      <c r="SFC5" s="531"/>
      <c r="SFD5" s="531"/>
      <c r="SFE5" s="531"/>
      <c r="SFF5" s="531"/>
      <c r="SFG5" s="531"/>
      <c r="SFH5" s="531"/>
      <c r="SFI5" s="531"/>
      <c r="SFJ5" s="531"/>
      <c r="SFK5" s="531"/>
      <c r="SFL5" s="531"/>
      <c r="SFM5" s="531"/>
      <c r="SFN5" s="531"/>
      <c r="SFO5" s="531"/>
      <c r="SFP5" s="531"/>
      <c r="SFQ5" s="531"/>
      <c r="SFR5" s="531"/>
      <c r="SFS5" s="531"/>
      <c r="SFT5" s="531"/>
      <c r="SFU5" s="531"/>
      <c r="SFV5" s="531"/>
      <c r="SFW5" s="531"/>
      <c r="SFX5" s="531"/>
      <c r="SFY5" s="531"/>
      <c r="SFZ5" s="531"/>
      <c r="SGA5" s="531"/>
      <c r="SGB5" s="531"/>
      <c r="SGC5" s="531"/>
      <c r="SGD5" s="531"/>
      <c r="SGE5" s="531"/>
      <c r="SGF5" s="531"/>
      <c r="SGG5" s="531"/>
      <c r="SGH5" s="531"/>
      <c r="SGI5" s="531"/>
      <c r="SGJ5" s="531"/>
      <c r="SGK5" s="531"/>
      <c r="SGL5" s="531"/>
      <c r="SGM5" s="531"/>
      <c r="SGN5" s="531"/>
      <c r="SGO5" s="531"/>
      <c r="SGP5" s="531"/>
      <c r="SGQ5" s="531"/>
      <c r="SGR5" s="531"/>
      <c r="SGS5" s="531"/>
      <c r="SGT5" s="531"/>
      <c r="SGU5" s="531"/>
      <c r="SGV5" s="531"/>
      <c r="SGW5" s="531"/>
      <c r="SGX5" s="531"/>
      <c r="SGY5" s="531"/>
      <c r="SGZ5" s="531"/>
      <c r="SHA5" s="531"/>
      <c r="SHB5" s="531"/>
      <c r="SHC5" s="531"/>
      <c r="SHD5" s="531"/>
      <c r="SHE5" s="531"/>
      <c r="SHF5" s="531"/>
      <c r="SHG5" s="531"/>
      <c r="SHH5" s="531"/>
      <c r="SHI5" s="531"/>
      <c r="SHJ5" s="531"/>
      <c r="SHK5" s="531"/>
      <c r="SHL5" s="531"/>
      <c r="SHM5" s="531"/>
      <c r="SHN5" s="531"/>
      <c r="SHO5" s="531"/>
      <c r="SHP5" s="531"/>
      <c r="SHQ5" s="531"/>
      <c r="SHR5" s="531"/>
      <c r="SHS5" s="531"/>
      <c r="SHT5" s="531"/>
      <c r="SHU5" s="531"/>
      <c r="SHV5" s="531"/>
      <c r="SHW5" s="531"/>
      <c r="SHX5" s="531"/>
      <c r="SHY5" s="531"/>
      <c r="SHZ5" s="531"/>
      <c r="SIA5" s="531"/>
      <c r="SIB5" s="531"/>
      <c r="SIC5" s="531"/>
      <c r="SID5" s="531"/>
      <c r="SIE5" s="531"/>
      <c r="SIF5" s="531"/>
      <c r="SIG5" s="531"/>
      <c r="SIH5" s="531"/>
      <c r="SII5" s="531"/>
      <c r="SIJ5" s="531"/>
      <c r="SIK5" s="531"/>
      <c r="SIL5" s="531"/>
      <c r="SIM5" s="531"/>
      <c r="SIN5" s="531"/>
      <c r="SIO5" s="531"/>
      <c r="SIP5" s="531"/>
      <c r="SIQ5" s="531"/>
      <c r="SIR5" s="531"/>
      <c r="SIS5" s="531"/>
      <c r="SIT5" s="531"/>
      <c r="SIU5" s="531"/>
      <c r="SIV5" s="531"/>
      <c r="SIW5" s="531"/>
      <c r="SIX5" s="531"/>
      <c r="SIY5" s="531"/>
      <c r="SIZ5" s="531"/>
      <c r="SJA5" s="531"/>
      <c r="SJB5" s="531"/>
      <c r="SJC5" s="531"/>
      <c r="SJD5" s="531"/>
      <c r="SJE5" s="531"/>
      <c r="SJF5" s="531"/>
      <c r="SJG5" s="531"/>
      <c r="SJH5" s="531"/>
      <c r="SJI5" s="531"/>
      <c r="SJJ5" s="531"/>
      <c r="SJK5" s="531"/>
      <c r="SJL5" s="531"/>
      <c r="SJM5" s="531"/>
      <c r="SJN5" s="531"/>
      <c r="SJO5" s="531"/>
      <c r="SJP5" s="531"/>
      <c r="SJQ5" s="531"/>
      <c r="SJR5" s="531"/>
      <c r="SJS5" s="531"/>
      <c r="SJT5" s="531"/>
      <c r="SJU5" s="531"/>
      <c r="SJV5" s="531"/>
      <c r="SJW5" s="531"/>
      <c r="SJX5" s="531"/>
      <c r="SJY5" s="531"/>
      <c r="SJZ5" s="531"/>
      <c r="SKA5" s="531"/>
      <c r="SKB5" s="531"/>
      <c r="SKC5" s="531"/>
      <c r="SKD5" s="531"/>
      <c r="SKE5" s="531"/>
      <c r="SKF5" s="531"/>
      <c r="SKG5" s="531"/>
      <c r="SKH5" s="531"/>
      <c r="SKI5" s="531"/>
      <c r="SKJ5" s="531"/>
      <c r="SKK5" s="531"/>
      <c r="SKL5" s="531"/>
      <c r="SKM5" s="531"/>
      <c r="SKN5" s="531"/>
      <c r="SKO5" s="531"/>
      <c r="SKP5" s="531"/>
      <c r="SKQ5" s="531"/>
      <c r="SKR5" s="531"/>
      <c r="SKS5" s="531"/>
      <c r="SKT5" s="531"/>
      <c r="SKU5" s="531"/>
      <c r="SKV5" s="531"/>
      <c r="SKW5" s="531"/>
      <c r="SKX5" s="531"/>
      <c r="SKY5" s="531"/>
      <c r="SKZ5" s="531"/>
      <c r="SLA5" s="531"/>
      <c r="SLB5" s="531"/>
      <c r="SLC5" s="531"/>
      <c r="SLD5" s="531"/>
      <c r="SLE5" s="531"/>
      <c r="SLF5" s="531"/>
      <c r="SLG5" s="531"/>
      <c r="SLH5" s="531"/>
      <c r="SLI5" s="531"/>
      <c r="SLJ5" s="531"/>
      <c r="SLK5" s="531"/>
      <c r="SLL5" s="531"/>
      <c r="SLM5" s="531"/>
      <c r="SLN5" s="531"/>
      <c r="SLO5" s="531"/>
      <c r="SLP5" s="531"/>
      <c r="SLQ5" s="531"/>
      <c r="SLR5" s="531"/>
      <c r="SLS5" s="531"/>
      <c r="SLT5" s="531"/>
      <c r="SLU5" s="531"/>
      <c r="SLV5" s="531"/>
      <c r="SLW5" s="531"/>
      <c r="SLX5" s="531"/>
      <c r="SLY5" s="531"/>
      <c r="SLZ5" s="531"/>
      <c r="SMA5" s="531"/>
      <c r="SMB5" s="531"/>
      <c r="SMC5" s="531"/>
      <c r="SMD5" s="531"/>
      <c r="SME5" s="531"/>
      <c r="SMF5" s="531"/>
      <c r="SMG5" s="531"/>
      <c r="SMH5" s="531"/>
      <c r="SMI5" s="531"/>
      <c r="SMJ5" s="531"/>
      <c r="SMK5" s="531"/>
      <c r="SML5" s="531"/>
      <c r="SMM5" s="531"/>
      <c r="SMN5" s="531"/>
      <c r="SMO5" s="531"/>
      <c r="SMP5" s="531"/>
      <c r="SMQ5" s="531"/>
      <c r="SMR5" s="531"/>
      <c r="SMS5" s="531"/>
      <c r="SMT5" s="531"/>
      <c r="SMU5" s="531"/>
      <c r="SMV5" s="531"/>
      <c r="SMW5" s="531"/>
      <c r="SMX5" s="531"/>
      <c r="SMY5" s="531"/>
      <c r="SMZ5" s="531"/>
      <c r="SNA5" s="531"/>
      <c r="SNB5" s="531"/>
      <c r="SNC5" s="531"/>
      <c r="SND5" s="531"/>
      <c r="SNE5" s="531"/>
      <c r="SNF5" s="531"/>
      <c r="SNG5" s="531"/>
      <c r="SNH5" s="531"/>
      <c r="SNI5" s="531"/>
      <c r="SNJ5" s="531"/>
      <c r="SNK5" s="531"/>
      <c r="SNL5" s="531"/>
      <c r="SNM5" s="531"/>
      <c r="SNN5" s="531"/>
      <c r="SNO5" s="531"/>
      <c r="SNP5" s="531"/>
      <c r="SNQ5" s="531"/>
      <c r="SNR5" s="531"/>
      <c r="SNS5" s="531"/>
      <c r="SNT5" s="531"/>
      <c r="SNU5" s="531"/>
      <c r="SNV5" s="531"/>
      <c r="SNW5" s="531"/>
      <c r="SNX5" s="531"/>
      <c r="SNY5" s="531"/>
      <c r="SNZ5" s="531"/>
      <c r="SOA5" s="531"/>
      <c r="SOB5" s="531"/>
      <c r="SOC5" s="531"/>
      <c r="SOD5" s="531"/>
      <c r="SOE5" s="531"/>
      <c r="SOF5" s="531"/>
      <c r="SOG5" s="531"/>
      <c r="SOH5" s="531"/>
      <c r="SOI5" s="531"/>
      <c r="SOJ5" s="531"/>
      <c r="SOK5" s="531"/>
      <c r="SOL5" s="531"/>
      <c r="SOM5" s="531"/>
      <c r="SON5" s="531"/>
      <c r="SOO5" s="531"/>
      <c r="SOP5" s="531"/>
      <c r="SOQ5" s="531"/>
      <c r="SOR5" s="531"/>
      <c r="SOS5" s="531"/>
      <c r="SOT5" s="531"/>
      <c r="SOU5" s="531"/>
      <c r="SOV5" s="531"/>
      <c r="SOW5" s="531"/>
      <c r="SOX5" s="531"/>
      <c r="SOY5" s="531"/>
      <c r="SOZ5" s="531"/>
      <c r="SPA5" s="531"/>
      <c r="SPB5" s="531"/>
      <c r="SPC5" s="531"/>
      <c r="SPD5" s="531"/>
      <c r="SPE5" s="531"/>
      <c r="SPF5" s="531"/>
      <c r="SPG5" s="531"/>
      <c r="SPH5" s="531"/>
      <c r="SPI5" s="531"/>
      <c r="SPJ5" s="531"/>
      <c r="SPK5" s="531"/>
      <c r="SPL5" s="531"/>
      <c r="SPM5" s="531"/>
      <c r="SPN5" s="531"/>
      <c r="SPO5" s="531"/>
      <c r="SPP5" s="531"/>
      <c r="SPQ5" s="531"/>
      <c r="SPR5" s="531"/>
      <c r="SPS5" s="531"/>
      <c r="SPT5" s="531"/>
      <c r="SPU5" s="531"/>
      <c r="SPV5" s="531"/>
      <c r="SPW5" s="531"/>
      <c r="SPX5" s="531"/>
      <c r="SPY5" s="531"/>
      <c r="SPZ5" s="531"/>
      <c r="SQA5" s="531"/>
      <c r="SQB5" s="531"/>
      <c r="SQC5" s="531"/>
      <c r="SQD5" s="531"/>
      <c r="SQE5" s="531"/>
      <c r="SQF5" s="531"/>
      <c r="SQG5" s="531"/>
      <c r="SQH5" s="531"/>
      <c r="SQI5" s="531"/>
      <c r="SQJ5" s="531"/>
      <c r="SQK5" s="531"/>
      <c r="SQL5" s="531"/>
      <c r="SQM5" s="531"/>
      <c r="SQN5" s="531"/>
      <c r="SQO5" s="531"/>
      <c r="SQP5" s="531"/>
      <c r="SQQ5" s="531"/>
      <c r="SQR5" s="531"/>
      <c r="SQS5" s="531"/>
      <c r="SQT5" s="531"/>
      <c r="SQU5" s="531"/>
      <c r="SQV5" s="531"/>
      <c r="SQW5" s="531"/>
      <c r="SQX5" s="531"/>
      <c r="SQY5" s="531"/>
      <c r="SQZ5" s="531"/>
      <c r="SRA5" s="531"/>
      <c r="SRB5" s="531"/>
      <c r="SRC5" s="531"/>
      <c r="SRD5" s="531"/>
      <c r="SRE5" s="531"/>
      <c r="SRF5" s="531"/>
      <c r="SRG5" s="531"/>
      <c r="SRH5" s="531"/>
      <c r="SRI5" s="531"/>
      <c r="SRJ5" s="531"/>
      <c r="SRK5" s="531"/>
      <c r="SRL5" s="531"/>
      <c r="SRM5" s="531"/>
      <c r="SRN5" s="531"/>
      <c r="SRO5" s="531"/>
      <c r="SRP5" s="531"/>
      <c r="SRQ5" s="531"/>
      <c r="SRR5" s="531"/>
      <c r="SRS5" s="531"/>
      <c r="SRT5" s="531"/>
      <c r="SRU5" s="531"/>
      <c r="SRV5" s="531"/>
      <c r="SRW5" s="531"/>
      <c r="SRX5" s="531"/>
      <c r="SRY5" s="531"/>
      <c r="SRZ5" s="531"/>
      <c r="SSA5" s="531"/>
      <c r="SSB5" s="531"/>
      <c r="SSC5" s="531"/>
      <c r="SSD5" s="531"/>
      <c r="SSE5" s="531"/>
      <c r="SSF5" s="531"/>
      <c r="SSG5" s="531"/>
      <c r="SSH5" s="531"/>
      <c r="SSI5" s="531"/>
      <c r="SSJ5" s="531"/>
      <c r="SSK5" s="531"/>
      <c r="SSL5" s="531"/>
      <c r="SSM5" s="531"/>
      <c r="SSN5" s="531"/>
      <c r="SSO5" s="531"/>
      <c r="SSP5" s="531"/>
      <c r="SSQ5" s="531"/>
      <c r="SSR5" s="531"/>
      <c r="SSS5" s="531"/>
      <c r="SST5" s="531"/>
      <c r="SSU5" s="531"/>
      <c r="SSV5" s="531"/>
      <c r="SSW5" s="531"/>
      <c r="SSX5" s="531"/>
      <c r="SSY5" s="531"/>
      <c r="SSZ5" s="531"/>
      <c r="STA5" s="531"/>
      <c r="STB5" s="531"/>
      <c r="STC5" s="531"/>
      <c r="STD5" s="531"/>
      <c r="STE5" s="531"/>
      <c r="STF5" s="531"/>
      <c r="STG5" s="531"/>
      <c r="STH5" s="531"/>
      <c r="STI5" s="531"/>
      <c r="STJ5" s="531"/>
      <c r="STK5" s="531"/>
      <c r="STL5" s="531"/>
      <c r="STM5" s="531"/>
      <c r="STN5" s="531"/>
      <c r="STO5" s="531"/>
      <c r="STP5" s="531"/>
      <c r="STQ5" s="531"/>
      <c r="STR5" s="531"/>
      <c r="STS5" s="531"/>
      <c r="STT5" s="531"/>
      <c r="STU5" s="531"/>
      <c r="STV5" s="531"/>
      <c r="STW5" s="531"/>
      <c r="STX5" s="531"/>
      <c r="STY5" s="531"/>
      <c r="STZ5" s="531"/>
      <c r="SUA5" s="531"/>
      <c r="SUB5" s="531"/>
      <c r="SUC5" s="531"/>
      <c r="SUD5" s="531"/>
      <c r="SUE5" s="531"/>
      <c r="SUF5" s="531"/>
      <c r="SUG5" s="531"/>
      <c r="SUH5" s="531"/>
      <c r="SUI5" s="531"/>
      <c r="SUJ5" s="531"/>
      <c r="SUK5" s="531"/>
      <c r="SUL5" s="531"/>
      <c r="SUM5" s="531"/>
      <c r="SUN5" s="531"/>
      <c r="SUO5" s="531"/>
      <c r="SUP5" s="531"/>
      <c r="SUQ5" s="531"/>
      <c r="SUR5" s="531"/>
      <c r="SUS5" s="531"/>
      <c r="SUT5" s="531"/>
      <c r="SUU5" s="531"/>
      <c r="SUV5" s="531"/>
      <c r="SUW5" s="531"/>
      <c r="SUX5" s="531"/>
      <c r="SUY5" s="531"/>
      <c r="SUZ5" s="531"/>
      <c r="SVA5" s="531"/>
      <c r="SVB5" s="531"/>
      <c r="SVC5" s="531"/>
      <c r="SVD5" s="531"/>
      <c r="SVE5" s="531"/>
      <c r="SVF5" s="531"/>
      <c r="SVG5" s="531"/>
      <c r="SVH5" s="531"/>
      <c r="SVI5" s="531"/>
      <c r="SVJ5" s="531"/>
      <c r="SVK5" s="531"/>
      <c r="SVL5" s="531"/>
      <c r="SVM5" s="531"/>
      <c r="SVN5" s="531"/>
      <c r="SVO5" s="531"/>
      <c r="SVP5" s="531"/>
      <c r="SVQ5" s="531"/>
      <c r="SVR5" s="531"/>
      <c r="SVS5" s="531"/>
      <c r="SVT5" s="531"/>
      <c r="SVU5" s="531"/>
      <c r="SVV5" s="531"/>
      <c r="SVW5" s="531"/>
      <c r="SVX5" s="531"/>
      <c r="SVY5" s="531"/>
      <c r="SVZ5" s="531"/>
      <c r="SWA5" s="531"/>
      <c r="SWB5" s="531"/>
      <c r="SWC5" s="531"/>
      <c r="SWD5" s="531"/>
      <c r="SWE5" s="531"/>
      <c r="SWF5" s="531"/>
      <c r="SWG5" s="531"/>
      <c r="SWH5" s="531"/>
      <c r="SWI5" s="531"/>
      <c r="SWJ5" s="531"/>
      <c r="SWK5" s="531"/>
      <c r="SWL5" s="531"/>
      <c r="SWM5" s="531"/>
      <c r="SWN5" s="531"/>
      <c r="SWO5" s="531"/>
      <c r="SWP5" s="531"/>
      <c r="SWQ5" s="531"/>
      <c r="SWR5" s="531"/>
      <c r="SWS5" s="531"/>
      <c r="SWT5" s="531"/>
      <c r="SWU5" s="531"/>
      <c r="SWV5" s="531"/>
      <c r="SWW5" s="531"/>
      <c r="SWX5" s="531"/>
      <c r="SWY5" s="531"/>
      <c r="SWZ5" s="531"/>
      <c r="SXA5" s="531"/>
      <c r="SXB5" s="531"/>
      <c r="SXC5" s="531"/>
      <c r="SXD5" s="531"/>
      <c r="SXE5" s="531"/>
      <c r="SXF5" s="531"/>
      <c r="SXG5" s="531"/>
      <c r="SXH5" s="531"/>
      <c r="SXI5" s="531"/>
      <c r="SXJ5" s="531"/>
      <c r="SXK5" s="531"/>
      <c r="SXL5" s="531"/>
      <c r="SXM5" s="531"/>
      <c r="SXN5" s="531"/>
      <c r="SXO5" s="531"/>
      <c r="SXP5" s="531"/>
      <c r="SXQ5" s="531"/>
      <c r="SXR5" s="531"/>
      <c r="SXS5" s="531"/>
      <c r="SXT5" s="531"/>
      <c r="SXU5" s="531"/>
      <c r="SXV5" s="531"/>
      <c r="SXW5" s="531"/>
      <c r="SXX5" s="531"/>
      <c r="SXY5" s="531"/>
      <c r="SXZ5" s="531"/>
      <c r="SYA5" s="531"/>
      <c r="SYB5" s="531"/>
      <c r="SYC5" s="531"/>
      <c r="SYD5" s="531"/>
      <c r="SYE5" s="531"/>
      <c r="SYF5" s="531"/>
      <c r="SYG5" s="531"/>
      <c r="SYH5" s="531"/>
      <c r="SYI5" s="531"/>
      <c r="SYJ5" s="531"/>
      <c r="SYK5" s="531"/>
      <c r="SYL5" s="531"/>
      <c r="SYM5" s="531"/>
      <c r="SYN5" s="531"/>
      <c r="SYO5" s="531"/>
      <c r="SYP5" s="531"/>
      <c r="SYQ5" s="531"/>
      <c r="SYR5" s="531"/>
      <c r="SYS5" s="531"/>
      <c r="SYT5" s="531"/>
      <c r="SYU5" s="531"/>
      <c r="SYV5" s="531"/>
      <c r="SYW5" s="531"/>
      <c r="SYX5" s="531"/>
      <c r="SYY5" s="531"/>
      <c r="SYZ5" s="531"/>
      <c r="SZA5" s="531"/>
      <c r="SZB5" s="531"/>
      <c r="SZC5" s="531"/>
      <c r="SZD5" s="531"/>
      <c r="SZE5" s="531"/>
      <c r="SZF5" s="531"/>
      <c r="SZG5" s="531"/>
      <c r="SZH5" s="531"/>
      <c r="SZI5" s="531"/>
      <c r="SZJ5" s="531"/>
      <c r="SZK5" s="531"/>
      <c r="SZL5" s="531"/>
      <c r="SZM5" s="531"/>
      <c r="SZN5" s="531"/>
      <c r="SZO5" s="531"/>
      <c r="SZP5" s="531"/>
      <c r="SZQ5" s="531"/>
      <c r="SZR5" s="531"/>
      <c r="SZS5" s="531"/>
      <c r="SZT5" s="531"/>
      <c r="SZU5" s="531"/>
      <c r="SZV5" s="531"/>
      <c r="SZW5" s="531"/>
      <c r="SZX5" s="531"/>
      <c r="SZY5" s="531"/>
      <c r="SZZ5" s="531"/>
      <c r="TAA5" s="531"/>
      <c r="TAB5" s="531"/>
      <c r="TAC5" s="531"/>
      <c r="TAD5" s="531"/>
      <c r="TAE5" s="531"/>
      <c r="TAF5" s="531"/>
      <c r="TAG5" s="531"/>
      <c r="TAH5" s="531"/>
      <c r="TAI5" s="531"/>
      <c r="TAJ5" s="531"/>
      <c r="TAK5" s="531"/>
      <c r="TAL5" s="531"/>
      <c r="TAM5" s="531"/>
      <c r="TAN5" s="531"/>
      <c r="TAO5" s="531"/>
      <c r="TAP5" s="531"/>
      <c r="TAQ5" s="531"/>
      <c r="TAR5" s="531"/>
      <c r="TAS5" s="531"/>
      <c r="TAT5" s="531"/>
      <c r="TAU5" s="531"/>
      <c r="TAV5" s="531"/>
      <c r="TAW5" s="531"/>
      <c r="TAX5" s="531"/>
      <c r="TAY5" s="531"/>
      <c r="TAZ5" s="531"/>
      <c r="TBA5" s="531"/>
      <c r="TBB5" s="531"/>
      <c r="TBC5" s="531"/>
      <c r="TBD5" s="531"/>
      <c r="TBE5" s="531"/>
      <c r="TBF5" s="531"/>
      <c r="TBG5" s="531"/>
      <c r="TBH5" s="531"/>
      <c r="TBI5" s="531"/>
      <c r="TBJ5" s="531"/>
      <c r="TBK5" s="531"/>
      <c r="TBL5" s="531"/>
      <c r="TBM5" s="531"/>
      <c r="TBN5" s="531"/>
      <c r="TBO5" s="531"/>
      <c r="TBP5" s="531"/>
      <c r="TBQ5" s="531"/>
      <c r="TBR5" s="531"/>
      <c r="TBS5" s="531"/>
      <c r="TBT5" s="531"/>
      <c r="TBU5" s="531"/>
      <c r="TBV5" s="531"/>
      <c r="TBW5" s="531"/>
      <c r="TBX5" s="531"/>
      <c r="TBY5" s="531"/>
      <c r="TBZ5" s="531"/>
      <c r="TCA5" s="531"/>
      <c r="TCB5" s="531"/>
      <c r="TCC5" s="531"/>
      <c r="TCD5" s="531"/>
      <c r="TCE5" s="531"/>
      <c r="TCF5" s="531"/>
      <c r="TCG5" s="531"/>
      <c r="TCH5" s="531"/>
      <c r="TCI5" s="531"/>
      <c r="TCJ5" s="531"/>
      <c r="TCK5" s="531"/>
      <c r="TCL5" s="531"/>
      <c r="TCM5" s="531"/>
      <c r="TCN5" s="531"/>
      <c r="TCO5" s="531"/>
      <c r="TCP5" s="531"/>
      <c r="TCQ5" s="531"/>
      <c r="TCR5" s="531"/>
      <c r="TCS5" s="531"/>
      <c r="TCT5" s="531"/>
      <c r="TCU5" s="531"/>
      <c r="TCV5" s="531"/>
      <c r="TCW5" s="531"/>
      <c r="TCX5" s="531"/>
      <c r="TCY5" s="531"/>
      <c r="TCZ5" s="531"/>
      <c r="TDA5" s="531"/>
      <c r="TDB5" s="531"/>
      <c r="TDC5" s="531"/>
      <c r="TDD5" s="531"/>
      <c r="TDE5" s="531"/>
      <c r="TDF5" s="531"/>
      <c r="TDG5" s="531"/>
      <c r="TDH5" s="531"/>
      <c r="TDI5" s="531"/>
      <c r="TDJ5" s="531"/>
      <c r="TDK5" s="531"/>
      <c r="TDL5" s="531"/>
      <c r="TDM5" s="531"/>
      <c r="TDN5" s="531"/>
      <c r="TDO5" s="531"/>
      <c r="TDP5" s="531"/>
      <c r="TDQ5" s="531"/>
      <c r="TDR5" s="531"/>
      <c r="TDS5" s="531"/>
      <c r="TDT5" s="531"/>
      <c r="TDU5" s="531"/>
      <c r="TDV5" s="531"/>
      <c r="TDW5" s="531"/>
      <c r="TDX5" s="531"/>
      <c r="TDY5" s="531"/>
      <c r="TDZ5" s="531"/>
      <c r="TEA5" s="531"/>
      <c r="TEB5" s="531"/>
      <c r="TEC5" s="531"/>
      <c r="TED5" s="531"/>
      <c r="TEE5" s="531"/>
      <c r="TEF5" s="531"/>
      <c r="TEG5" s="531"/>
      <c r="TEH5" s="531"/>
      <c r="TEI5" s="531"/>
      <c r="TEJ5" s="531"/>
      <c r="TEK5" s="531"/>
      <c r="TEL5" s="531"/>
      <c r="TEM5" s="531"/>
      <c r="TEN5" s="531"/>
      <c r="TEO5" s="531"/>
      <c r="TEP5" s="531"/>
      <c r="TEQ5" s="531"/>
      <c r="TER5" s="531"/>
      <c r="TES5" s="531"/>
      <c r="TET5" s="531"/>
      <c r="TEU5" s="531"/>
      <c r="TEV5" s="531"/>
      <c r="TEW5" s="531"/>
      <c r="TEX5" s="531"/>
      <c r="TEY5" s="531"/>
      <c r="TEZ5" s="531"/>
      <c r="TFA5" s="531"/>
      <c r="TFB5" s="531"/>
      <c r="TFC5" s="531"/>
      <c r="TFD5" s="531"/>
      <c r="TFE5" s="531"/>
      <c r="TFF5" s="531"/>
      <c r="TFG5" s="531"/>
      <c r="TFH5" s="531"/>
      <c r="TFI5" s="531"/>
      <c r="TFJ5" s="531"/>
      <c r="TFK5" s="531"/>
      <c r="TFL5" s="531"/>
      <c r="TFM5" s="531"/>
      <c r="TFN5" s="531"/>
      <c r="TFO5" s="531"/>
      <c r="TFP5" s="531"/>
      <c r="TFQ5" s="531"/>
      <c r="TFR5" s="531"/>
      <c r="TFS5" s="531"/>
      <c r="TFT5" s="531"/>
      <c r="TFU5" s="531"/>
      <c r="TFV5" s="531"/>
      <c r="TFW5" s="531"/>
      <c r="TFX5" s="531"/>
      <c r="TFY5" s="531"/>
      <c r="TFZ5" s="531"/>
      <c r="TGA5" s="531"/>
      <c r="TGB5" s="531"/>
      <c r="TGC5" s="531"/>
      <c r="TGD5" s="531"/>
      <c r="TGE5" s="531"/>
      <c r="TGF5" s="531"/>
      <c r="TGG5" s="531"/>
      <c r="TGH5" s="531"/>
      <c r="TGI5" s="531"/>
      <c r="TGJ5" s="531"/>
      <c r="TGK5" s="531"/>
      <c r="TGL5" s="531"/>
      <c r="TGM5" s="531"/>
      <c r="TGN5" s="531"/>
      <c r="TGO5" s="531"/>
      <c r="TGP5" s="531"/>
      <c r="TGQ5" s="531"/>
      <c r="TGR5" s="531"/>
      <c r="TGS5" s="531"/>
      <c r="TGT5" s="531"/>
      <c r="TGU5" s="531"/>
      <c r="TGV5" s="531"/>
      <c r="TGW5" s="531"/>
      <c r="TGX5" s="531"/>
      <c r="TGY5" s="531"/>
      <c r="TGZ5" s="531"/>
      <c r="THA5" s="531"/>
      <c r="THB5" s="531"/>
      <c r="THC5" s="531"/>
      <c r="THD5" s="531"/>
      <c r="THE5" s="531"/>
      <c r="THF5" s="531"/>
      <c r="THG5" s="531"/>
      <c r="THH5" s="531"/>
      <c r="THI5" s="531"/>
      <c r="THJ5" s="531"/>
      <c r="THK5" s="531"/>
      <c r="THL5" s="531"/>
      <c r="THM5" s="531"/>
      <c r="THN5" s="531"/>
      <c r="THO5" s="531"/>
      <c r="THP5" s="531"/>
      <c r="THQ5" s="531"/>
      <c r="THR5" s="531"/>
      <c r="THS5" s="531"/>
      <c r="THT5" s="531"/>
      <c r="THU5" s="531"/>
      <c r="THV5" s="531"/>
      <c r="THW5" s="531"/>
      <c r="THX5" s="531"/>
      <c r="THY5" s="531"/>
      <c r="THZ5" s="531"/>
      <c r="TIA5" s="531"/>
      <c r="TIB5" s="531"/>
      <c r="TIC5" s="531"/>
      <c r="TID5" s="531"/>
      <c r="TIE5" s="531"/>
      <c r="TIF5" s="531"/>
      <c r="TIG5" s="531"/>
      <c r="TIH5" s="531"/>
      <c r="TII5" s="531"/>
      <c r="TIJ5" s="531"/>
      <c r="TIK5" s="531"/>
      <c r="TIL5" s="531"/>
      <c r="TIM5" s="531"/>
      <c r="TIN5" s="531"/>
      <c r="TIO5" s="531"/>
      <c r="TIP5" s="531"/>
      <c r="TIQ5" s="531"/>
      <c r="TIR5" s="531"/>
      <c r="TIS5" s="531"/>
      <c r="TIT5" s="531"/>
      <c r="TIU5" s="531"/>
      <c r="TIV5" s="531"/>
      <c r="TIW5" s="531"/>
      <c r="TIX5" s="531"/>
      <c r="TIY5" s="531"/>
      <c r="TIZ5" s="531"/>
      <c r="TJA5" s="531"/>
      <c r="TJB5" s="531"/>
      <c r="TJC5" s="531"/>
      <c r="TJD5" s="531"/>
      <c r="TJE5" s="531"/>
      <c r="TJF5" s="531"/>
      <c r="TJG5" s="531"/>
      <c r="TJH5" s="531"/>
      <c r="TJI5" s="531"/>
      <c r="TJJ5" s="531"/>
      <c r="TJK5" s="531"/>
      <c r="TJL5" s="531"/>
      <c r="TJM5" s="531"/>
      <c r="TJN5" s="531"/>
      <c r="TJO5" s="531"/>
      <c r="TJP5" s="531"/>
      <c r="TJQ5" s="531"/>
      <c r="TJR5" s="531"/>
      <c r="TJS5" s="531"/>
      <c r="TJT5" s="531"/>
      <c r="TJU5" s="531"/>
      <c r="TJV5" s="531"/>
      <c r="TJW5" s="531"/>
      <c r="TJX5" s="531"/>
      <c r="TJY5" s="531"/>
      <c r="TJZ5" s="531"/>
      <c r="TKA5" s="531"/>
      <c r="TKB5" s="531"/>
      <c r="TKC5" s="531"/>
      <c r="TKD5" s="531"/>
      <c r="TKE5" s="531"/>
      <c r="TKF5" s="531"/>
      <c r="TKG5" s="531"/>
      <c r="TKH5" s="531"/>
      <c r="TKI5" s="531"/>
      <c r="TKJ5" s="531"/>
      <c r="TKK5" s="531"/>
      <c r="TKL5" s="531"/>
      <c r="TKM5" s="531"/>
      <c r="TKN5" s="531"/>
      <c r="TKO5" s="531"/>
      <c r="TKP5" s="531"/>
      <c r="TKQ5" s="531"/>
      <c r="TKR5" s="531"/>
      <c r="TKS5" s="531"/>
      <c r="TKT5" s="531"/>
      <c r="TKU5" s="531"/>
      <c r="TKV5" s="531"/>
      <c r="TKW5" s="531"/>
      <c r="TKX5" s="531"/>
      <c r="TKY5" s="531"/>
      <c r="TKZ5" s="531"/>
      <c r="TLA5" s="531"/>
      <c r="TLB5" s="531"/>
      <c r="TLC5" s="531"/>
      <c r="TLD5" s="531"/>
      <c r="TLE5" s="531"/>
      <c r="TLF5" s="531"/>
      <c r="TLG5" s="531"/>
      <c r="TLH5" s="531"/>
      <c r="TLI5" s="531"/>
      <c r="TLJ5" s="531"/>
      <c r="TLK5" s="531"/>
      <c r="TLL5" s="531"/>
      <c r="TLM5" s="531"/>
      <c r="TLN5" s="531"/>
      <c r="TLO5" s="531"/>
      <c r="TLP5" s="531"/>
      <c r="TLQ5" s="531"/>
      <c r="TLR5" s="531"/>
      <c r="TLS5" s="531"/>
      <c r="TLT5" s="531"/>
      <c r="TLU5" s="531"/>
      <c r="TLV5" s="531"/>
      <c r="TLW5" s="531"/>
      <c r="TLX5" s="531"/>
      <c r="TLY5" s="531"/>
      <c r="TLZ5" s="531"/>
      <c r="TMA5" s="531"/>
      <c r="TMB5" s="531"/>
      <c r="TMC5" s="531"/>
      <c r="TMD5" s="531"/>
      <c r="TME5" s="531"/>
      <c r="TMF5" s="531"/>
      <c r="TMG5" s="531"/>
      <c r="TMH5" s="531"/>
      <c r="TMI5" s="531"/>
      <c r="TMJ5" s="531"/>
      <c r="TMK5" s="531"/>
      <c r="TML5" s="531"/>
      <c r="TMM5" s="531"/>
      <c r="TMN5" s="531"/>
      <c r="TMO5" s="531"/>
      <c r="TMP5" s="531"/>
      <c r="TMQ5" s="531"/>
      <c r="TMR5" s="531"/>
      <c r="TMS5" s="531"/>
      <c r="TMT5" s="531"/>
      <c r="TMU5" s="531"/>
      <c r="TMV5" s="531"/>
      <c r="TMW5" s="531"/>
      <c r="TMX5" s="531"/>
      <c r="TMY5" s="531"/>
      <c r="TMZ5" s="531"/>
      <c r="TNA5" s="531"/>
      <c r="TNB5" s="531"/>
      <c r="TNC5" s="531"/>
      <c r="TND5" s="531"/>
      <c r="TNE5" s="531"/>
      <c r="TNF5" s="531"/>
      <c r="TNG5" s="531"/>
      <c r="TNH5" s="531"/>
      <c r="TNI5" s="531"/>
      <c r="TNJ5" s="531"/>
      <c r="TNK5" s="531"/>
      <c r="TNL5" s="531"/>
      <c r="TNM5" s="531"/>
      <c r="TNN5" s="531"/>
      <c r="TNO5" s="531"/>
      <c r="TNP5" s="531"/>
      <c r="TNQ5" s="531"/>
      <c r="TNR5" s="531"/>
      <c r="TNS5" s="531"/>
      <c r="TNT5" s="531"/>
      <c r="TNU5" s="531"/>
      <c r="TNV5" s="531"/>
      <c r="TNW5" s="531"/>
      <c r="TNX5" s="531"/>
      <c r="TNY5" s="531"/>
      <c r="TNZ5" s="531"/>
      <c r="TOA5" s="531"/>
      <c r="TOB5" s="531"/>
      <c r="TOC5" s="531"/>
      <c r="TOD5" s="531"/>
      <c r="TOE5" s="531"/>
      <c r="TOF5" s="531"/>
      <c r="TOG5" s="531"/>
      <c r="TOH5" s="531"/>
      <c r="TOI5" s="531"/>
      <c r="TOJ5" s="531"/>
      <c r="TOK5" s="531"/>
      <c r="TOL5" s="531"/>
      <c r="TOM5" s="531"/>
      <c r="TON5" s="531"/>
      <c r="TOO5" s="531"/>
      <c r="TOP5" s="531"/>
      <c r="TOQ5" s="531"/>
      <c r="TOR5" s="531"/>
      <c r="TOS5" s="531"/>
      <c r="TOT5" s="531"/>
      <c r="TOU5" s="531"/>
      <c r="TOV5" s="531"/>
      <c r="TOW5" s="531"/>
      <c r="TOX5" s="531"/>
      <c r="TOY5" s="531"/>
      <c r="TOZ5" s="531"/>
      <c r="TPA5" s="531"/>
      <c r="TPB5" s="531"/>
      <c r="TPC5" s="531"/>
      <c r="TPD5" s="531"/>
      <c r="TPE5" s="531"/>
      <c r="TPF5" s="531"/>
      <c r="TPG5" s="531"/>
      <c r="TPH5" s="531"/>
      <c r="TPI5" s="531"/>
      <c r="TPJ5" s="531"/>
      <c r="TPK5" s="531"/>
      <c r="TPL5" s="531"/>
      <c r="TPM5" s="531"/>
      <c r="TPN5" s="531"/>
      <c r="TPO5" s="531"/>
      <c r="TPP5" s="531"/>
      <c r="TPQ5" s="531"/>
      <c r="TPR5" s="531"/>
      <c r="TPS5" s="531"/>
      <c r="TPT5" s="531"/>
      <c r="TPU5" s="531"/>
      <c r="TPV5" s="531"/>
      <c r="TPW5" s="531"/>
      <c r="TPX5" s="531"/>
      <c r="TPY5" s="531"/>
      <c r="TPZ5" s="531"/>
      <c r="TQA5" s="531"/>
      <c r="TQB5" s="531"/>
      <c r="TQC5" s="531"/>
      <c r="TQD5" s="531"/>
      <c r="TQE5" s="531"/>
      <c r="TQF5" s="531"/>
      <c r="TQG5" s="531"/>
      <c r="TQH5" s="531"/>
      <c r="TQI5" s="531"/>
      <c r="TQJ5" s="531"/>
      <c r="TQK5" s="531"/>
      <c r="TQL5" s="531"/>
      <c r="TQM5" s="531"/>
      <c r="TQN5" s="531"/>
      <c r="TQO5" s="531"/>
      <c r="TQP5" s="531"/>
      <c r="TQQ5" s="531"/>
      <c r="TQR5" s="531"/>
      <c r="TQS5" s="531"/>
      <c r="TQT5" s="531"/>
      <c r="TQU5" s="531"/>
      <c r="TQV5" s="531"/>
      <c r="TQW5" s="531"/>
      <c r="TQX5" s="531"/>
      <c r="TQY5" s="531"/>
      <c r="TQZ5" s="531"/>
      <c r="TRA5" s="531"/>
      <c r="TRB5" s="531"/>
      <c r="TRC5" s="531"/>
      <c r="TRD5" s="531"/>
      <c r="TRE5" s="531"/>
      <c r="TRF5" s="531"/>
      <c r="TRG5" s="531"/>
      <c r="TRH5" s="531"/>
      <c r="TRI5" s="531"/>
      <c r="TRJ5" s="531"/>
      <c r="TRK5" s="531"/>
      <c r="TRL5" s="531"/>
      <c r="TRM5" s="531"/>
      <c r="TRN5" s="531"/>
      <c r="TRO5" s="531"/>
      <c r="TRP5" s="531"/>
      <c r="TRQ5" s="531"/>
      <c r="TRR5" s="531"/>
      <c r="TRS5" s="531"/>
      <c r="TRT5" s="531"/>
      <c r="TRU5" s="531"/>
      <c r="TRV5" s="531"/>
      <c r="TRW5" s="531"/>
      <c r="TRX5" s="531"/>
      <c r="TRY5" s="531"/>
      <c r="TRZ5" s="531"/>
      <c r="TSA5" s="531"/>
      <c r="TSB5" s="531"/>
      <c r="TSC5" s="531"/>
      <c r="TSD5" s="531"/>
      <c r="TSE5" s="531"/>
      <c r="TSF5" s="531"/>
      <c r="TSG5" s="531"/>
      <c r="TSH5" s="531"/>
      <c r="TSI5" s="531"/>
      <c r="TSJ5" s="531"/>
      <c r="TSK5" s="531"/>
      <c r="TSL5" s="531"/>
      <c r="TSM5" s="531"/>
      <c r="TSN5" s="531"/>
      <c r="TSO5" s="531"/>
      <c r="TSP5" s="531"/>
      <c r="TSQ5" s="531"/>
      <c r="TSR5" s="531"/>
      <c r="TSS5" s="531"/>
      <c r="TST5" s="531"/>
      <c r="TSU5" s="531"/>
      <c r="TSV5" s="531"/>
      <c r="TSW5" s="531"/>
      <c r="TSX5" s="531"/>
      <c r="TSY5" s="531"/>
      <c r="TSZ5" s="531"/>
      <c r="TTA5" s="531"/>
      <c r="TTB5" s="531"/>
      <c r="TTC5" s="531"/>
      <c r="TTD5" s="531"/>
      <c r="TTE5" s="531"/>
      <c r="TTF5" s="531"/>
      <c r="TTG5" s="531"/>
      <c r="TTH5" s="531"/>
      <c r="TTI5" s="531"/>
      <c r="TTJ5" s="531"/>
      <c r="TTK5" s="531"/>
      <c r="TTL5" s="531"/>
      <c r="TTM5" s="531"/>
      <c r="TTN5" s="531"/>
      <c r="TTO5" s="531"/>
      <c r="TTP5" s="531"/>
      <c r="TTQ5" s="531"/>
      <c r="TTR5" s="531"/>
      <c r="TTS5" s="531"/>
      <c r="TTT5" s="531"/>
      <c r="TTU5" s="531"/>
      <c r="TTV5" s="531"/>
      <c r="TTW5" s="531"/>
      <c r="TTX5" s="531"/>
      <c r="TTY5" s="531"/>
      <c r="TTZ5" s="531"/>
      <c r="TUA5" s="531"/>
      <c r="TUB5" s="531"/>
      <c r="TUC5" s="531"/>
      <c r="TUD5" s="531"/>
      <c r="TUE5" s="531"/>
      <c r="TUF5" s="531"/>
      <c r="TUG5" s="531"/>
      <c r="TUH5" s="531"/>
      <c r="TUI5" s="531"/>
      <c r="TUJ5" s="531"/>
      <c r="TUK5" s="531"/>
      <c r="TUL5" s="531"/>
      <c r="TUM5" s="531"/>
      <c r="TUN5" s="531"/>
      <c r="TUO5" s="531"/>
      <c r="TUP5" s="531"/>
      <c r="TUQ5" s="531"/>
      <c r="TUR5" s="531"/>
      <c r="TUS5" s="531"/>
      <c r="TUT5" s="531"/>
      <c r="TUU5" s="531"/>
      <c r="TUV5" s="531"/>
      <c r="TUW5" s="531"/>
      <c r="TUX5" s="531"/>
      <c r="TUY5" s="531"/>
      <c r="TUZ5" s="531"/>
      <c r="TVA5" s="531"/>
      <c r="TVB5" s="531"/>
      <c r="TVC5" s="531"/>
      <c r="TVD5" s="531"/>
      <c r="TVE5" s="531"/>
      <c r="TVF5" s="531"/>
      <c r="TVG5" s="531"/>
      <c r="TVH5" s="531"/>
      <c r="TVI5" s="531"/>
      <c r="TVJ5" s="531"/>
      <c r="TVK5" s="531"/>
      <c r="TVL5" s="531"/>
      <c r="TVM5" s="531"/>
      <c r="TVN5" s="531"/>
      <c r="TVO5" s="531"/>
      <c r="TVP5" s="531"/>
      <c r="TVQ5" s="531"/>
      <c r="TVR5" s="531"/>
      <c r="TVS5" s="531"/>
      <c r="TVT5" s="531"/>
      <c r="TVU5" s="531"/>
      <c r="TVV5" s="531"/>
      <c r="TVW5" s="531"/>
      <c r="TVX5" s="531"/>
      <c r="TVY5" s="531"/>
      <c r="TVZ5" s="531"/>
      <c r="TWA5" s="531"/>
      <c r="TWB5" s="531"/>
      <c r="TWC5" s="531"/>
      <c r="TWD5" s="531"/>
      <c r="TWE5" s="531"/>
      <c r="TWF5" s="531"/>
      <c r="TWG5" s="531"/>
      <c r="TWH5" s="531"/>
      <c r="TWI5" s="531"/>
      <c r="TWJ5" s="531"/>
      <c r="TWK5" s="531"/>
      <c r="TWL5" s="531"/>
      <c r="TWM5" s="531"/>
      <c r="TWN5" s="531"/>
      <c r="TWO5" s="531"/>
      <c r="TWP5" s="531"/>
      <c r="TWQ5" s="531"/>
      <c r="TWR5" s="531"/>
      <c r="TWS5" s="531"/>
      <c r="TWT5" s="531"/>
      <c r="TWU5" s="531"/>
      <c r="TWV5" s="531"/>
      <c r="TWW5" s="531"/>
      <c r="TWX5" s="531"/>
      <c r="TWY5" s="531"/>
      <c r="TWZ5" s="531"/>
      <c r="TXA5" s="531"/>
      <c r="TXB5" s="531"/>
      <c r="TXC5" s="531"/>
      <c r="TXD5" s="531"/>
      <c r="TXE5" s="531"/>
      <c r="TXF5" s="531"/>
      <c r="TXG5" s="531"/>
      <c r="TXH5" s="531"/>
      <c r="TXI5" s="531"/>
      <c r="TXJ5" s="531"/>
      <c r="TXK5" s="531"/>
      <c r="TXL5" s="531"/>
      <c r="TXM5" s="531"/>
      <c r="TXN5" s="531"/>
      <c r="TXO5" s="531"/>
      <c r="TXP5" s="531"/>
      <c r="TXQ5" s="531"/>
      <c r="TXR5" s="531"/>
      <c r="TXS5" s="531"/>
      <c r="TXT5" s="531"/>
      <c r="TXU5" s="531"/>
      <c r="TXV5" s="531"/>
      <c r="TXW5" s="531"/>
      <c r="TXX5" s="531"/>
      <c r="TXY5" s="531"/>
      <c r="TXZ5" s="531"/>
      <c r="TYA5" s="531"/>
      <c r="TYB5" s="531"/>
      <c r="TYC5" s="531"/>
      <c r="TYD5" s="531"/>
      <c r="TYE5" s="531"/>
      <c r="TYF5" s="531"/>
      <c r="TYG5" s="531"/>
      <c r="TYH5" s="531"/>
      <c r="TYI5" s="531"/>
      <c r="TYJ5" s="531"/>
      <c r="TYK5" s="531"/>
      <c r="TYL5" s="531"/>
      <c r="TYM5" s="531"/>
      <c r="TYN5" s="531"/>
      <c r="TYO5" s="531"/>
      <c r="TYP5" s="531"/>
      <c r="TYQ5" s="531"/>
      <c r="TYR5" s="531"/>
      <c r="TYS5" s="531"/>
      <c r="TYT5" s="531"/>
      <c r="TYU5" s="531"/>
      <c r="TYV5" s="531"/>
      <c r="TYW5" s="531"/>
      <c r="TYX5" s="531"/>
      <c r="TYY5" s="531"/>
      <c r="TYZ5" s="531"/>
      <c r="TZA5" s="531"/>
      <c r="TZB5" s="531"/>
      <c r="TZC5" s="531"/>
      <c r="TZD5" s="531"/>
      <c r="TZE5" s="531"/>
      <c r="TZF5" s="531"/>
      <c r="TZG5" s="531"/>
      <c r="TZH5" s="531"/>
      <c r="TZI5" s="531"/>
      <c r="TZJ5" s="531"/>
      <c r="TZK5" s="531"/>
      <c r="TZL5" s="531"/>
      <c r="TZM5" s="531"/>
      <c r="TZN5" s="531"/>
      <c r="TZO5" s="531"/>
      <c r="TZP5" s="531"/>
      <c r="TZQ5" s="531"/>
      <c r="TZR5" s="531"/>
      <c r="TZS5" s="531"/>
      <c r="TZT5" s="531"/>
      <c r="TZU5" s="531"/>
      <c r="TZV5" s="531"/>
      <c r="TZW5" s="531"/>
      <c r="TZX5" s="531"/>
      <c r="TZY5" s="531"/>
      <c r="TZZ5" s="531"/>
      <c r="UAA5" s="531"/>
      <c r="UAB5" s="531"/>
      <c r="UAC5" s="531"/>
      <c r="UAD5" s="531"/>
      <c r="UAE5" s="531"/>
      <c r="UAF5" s="531"/>
      <c r="UAG5" s="531"/>
      <c r="UAH5" s="531"/>
      <c r="UAI5" s="531"/>
      <c r="UAJ5" s="531"/>
      <c r="UAK5" s="531"/>
      <c r="UAL5" s="531"/>
      <c r="UAM5" s="531"/>
      <c r="UAN5" s="531"/>
      <c r="UAO5" s="531"/>
      <c r="UAP5" s="531"/>
      <c r="UAQ5" s="531"/>
      <c r="UAR5" s="531"/>
      <c r="UAS5" s="531"/>
      <c r="UAT5" s="531"/>
      <c r="UAU5" s="531"/>
      <c r="UAV5" s="531"/>
      <c r="UAW5" s="531"/>
      <c r="UAX5" s="531"/>
      <c r="UAY5" s="531"/>
      <c r="UAZ5" s="531"/>
      <c r="UBA5" s="531"/>
      <c r="UBB5" s="531"/>
      <c r="UBC5" s="531"/>
      <c r="UBD5" s="531"/>
      <c r="UBE5" s="531"/>
      <c r="UBF5" s="531"/>
      <c r="UBG5" s="531"/>
      <c r="UBH5" s="531"/>
      <c r="UBI5" s="531"/>
      <c r="UBJ5" s="531"/>
      <c r="UBK5" s="531"/>
      <c r="UBL5" s="531"/>
      <c r="UBM5" s="531"/>
      <c r="UBN5" s="531"/>
      <c r="UBO5" s="531"/>
      <c r="UBP5" s="531"/>
      <c r="UBQ5" s="531"/>
      <c r="UBR5" s="531"/>
      <c r="UBS5" s="531"/>
      <c r="UBT5" s="531"/>
      <c r="UBU5" s="531"/>
      <c r="UBV5" s="531"/>
      <c r="UBW5" s="531"/>
      <c r="UBX5" s="531"/>
      <c r="UBY5" s="531"/>
      <c r="UBZ5" s="531"/>
      <c r="UCA5" s="531"/>
      <c r="UCB5" s="531"/>
      <c r="UCC5" s="531"/>
      <c r="UCD5" s="531"/>
      <c r="UCE5" s="531"/>
      <c r="UCF5" s="531"/>
      <c r="UCG5" s="531"/>
      <c r="UCH5" s="531"/>
      <c r="UCI5" s="531"/>
      <c r="UCJ5" s="531"/>
      <c r="UCK5" s="531"/>
      <c r="UCL5" s="531"/>
      <c r="UCM5" s="531"/>
      <c r="UCN5" s="531"/>
      <c r="UCO5" s="531"/>
      <c r="UCP5" s="531"/>
      <c r="UCQ5" s="531"/>
      <c r="UCR5" s="531"/>
      <c r="UCS5" s="531"/>
      <c r="UCT5" s="531"/>
      <c r="UCU5" s="531"/>
      <c r="UCV5" s="531"/>
      <c r="UCW5" s="531"/>
      <c r="UCX5" s="531"/>
      <c r="UCY5" s="531"/>
      <c r="UCZ5" s="531"/>
      <c r="UDA5" s="531"/>
      <c r="UDB5" s="531"/>
      <c r="UDC5" s="531"/>
      <c r="UDD5" s="531"/>
      <c r="UDE5" s="531"/>
      <c r="UDF5" s="531"/>
      <c r="UDG5" s="531"/>
      <c r="UDH5" s="531"/>
      <c r="UDI5" s="531"/>
      <c r="UDJ5" s="531"/>
      <c r="UDK5" s="531"/>
      <c r="UDL5" s="531"/>
      <c r="UDM5" s="531"/>
      <c r="UDN5" s="531"/>
      <c r="UDO5" s="531"/>
      <c r="UDP5" s="531"/>
      <c r="UDQ5" s="531"/>
      <c r="UDR5" s="531"/>
      <c r="UDS5" s="531"/>
      <c r="UDT5" s="531"/>
      <c r="UDU5" s="531"/>
      <c r="UDV5" s="531"/>
      <c r="UDW5" s="531"/>
      <c r="UDX5" s="531"/>
      <c r="UDY5" s="531"/>
      <c r="UDZ5" s="531"/>
      <c r="UEA5" s="531"/>
      <c r="UEB5" s="531"/>
      <c r="UEC5" s="531"/>
      <c r="UED5" s="531"/>
      <c r="UEE5" s="531"/>
      <c r="UEF5" s="531"/>
      <c r="UEG5" s="531"/>
      <c r="UEH5" s="531"/>
      <c r="UEI5" s="531"/>
      <c r="UEJ5" s="531"/>
      <c r="UEK5" s="531"/>
      <c r="UEL5" s="531"/>
      <c r="UEM5" s="531"/>
      <c r="UEN5" s="531"/>
      <c r="UEO5" s="531"/>
      <c r="UEP5" s="531"/>
      <c r="UEQ5" s="531"/>
      <c r="UER5" s="531"/>
      <c r="UES5" s="531"/>
      <c r="UET5" s="531"/>
      <c r="UEU5" s="531"/>
      <c r="UEV5" s="531"/>
      <c r="UEW5" s="531"/>
      <c r="UEX5" s="531"/>
      <c r="UEY5" s="531"/>
      <c r="UEZ5" s="531"/>
      <c r="UFA5" s="531"/>
      <c r="UFB5" s="531"/>
      <c r="UFC5" s="531"/>
      <c r="UFD5" s="531"/>
      <c r="UFE5" s="531"/>
      <c r="UFF5" s="531"/>
      <c r="UFG5" s="531"/>
      <c r="UFH5" s="531"/>
      <c r="UFI5" s="531"/>
      <c r="UFJ5" s="531"/>
      <c r="UFK5" s="531"/>
      <c r="UFL5" s="531"/>
      <c r="UFM5" s="531"/>
      <c r="UFN5" s="531"/>
      <c r="UFO5" s="531"/>
      <c r="UFP5" s="531"/>
      <c r="UFQ5" s="531"/>
      <c r="UFR5" s="531"/>
      <c r="UFS5" s="531"/>
      <c r="UFT5" s="531"/>
      <c r="UFU5" s="531"/>
      <c r="UFV5" s="531"/>
      <c r="UFW5" s="531"/>
      <c r="UFX5" s="531"/>
      <c r="UFY5" s="531"/>
      <c r="UFZ5" s="531"/>
      <c r="UGA5" s="531"/>
      <c r="UGB5" s="531"/>
      <c r="UGC5" s="531"/>
      <c r="UGD5" s="531"/>
      <c r="UGE5" s="531"/>
      <c r="UGF5" s="531"/>
      <c r="UGG5" s="531"/>
      <c r="UGH5" s="531"/>
      <c r="UGI5" s="531"/>
      <c r="UGJ5" s="531"/>
      <c r="UGK5" s="531"/>
      <c r="UGL5" s="531"/>
      <c r="UGM5" s="531"/>
      <c r="UGN5" s="531"/>
      <c r="UGO5" s="531"/>
      <c r="UGP5" s="531"/>
      <c r="UGQ5" s="531"/>
      <c r="UGR5" s="531"/>
      <c r="UGS5" s="531"/>
      <c r="UGT5" s="531"/>
      <c r="UGU5" s="531"/>
      <c r="UGV5" s="531"/>
      <c r="UGW5" s="531"/>
      <c r="UGX5" s="531"/>
      <c r="UGY5" s="531"/>
      <c r="UGZ5" s="531"/>
      <c r="UHA5" s="531"/>
      <c r="UHB5" s="531"/>
      <c r="UHC5" s="531"/>
      <c r="UHD5" s="531"/>
      <c r="UHE5" s="531"/>
      <c r="UHF5" s="531"/>
      <c r="UHG5" s="531"/>
      <c r="UHH5" s="531"/>
      <c r="UHI5" s="531"/>
      <c r="UHJ5" s="531"/>
      <c r="UHK5" s="531"/>
      <c r="UHL5" s="531"/>
      <c r="UHM5" s="531"/>
      <c r="UHN5" s="531"/>
      <c r="UHO5" s="531"/>
      <c r="UHP5" s="531"/>
      <c r="UHQ5" s="531"/>
      <c r="UHR5" s="531"/>
      <c r="UHS5" s="531"/>
      <c r="UHT5" s="531"/>
      <c r="UHU5" s="531"/>
      <c r="UHV5" s="531"/>
      <c r="UHW5" s="531"/>
      <c r="UHX5" s="531"/>
      <c r="UHY5" s="531"/>
      <c r="UHZ5" s="531"/>
      <c r="UIA5" s="531"/>
      <c r="UIB5" s="531"/>
      <c r="UIC5" s="531"/>
      <c r="UID5" s="531"/>
      <c r="UIE5" s="531"/>
      <c r="UIF5" s="531"/>
      <c r="UIG5" s="531"/>
      <c r="UIH5" s="531"/>
      <c r="UII5" s="531"/>
      <c r="UIJ5" s="531"/>
      <c r="UIK5" s="531"/>
      <c r="UIL5" s="531"/>
      <c r="UIM5" s="531"/>
      <c r="UIN5" s="531"/>
      <c r="UIO5" s="531"/>
      <c r="UIP5" s="531"/>
      <c r="UIQ5" s="531"/>
      <c r="UIR5" s="531"/>
      <c r="UIS5" s="531"/>
      <c r="UIT5" s="531"/>
      <c r="UIU5" s="531"/>
      <c r="UIV5" s="531"/>
      <c r="UIW5" s="531"/>
      <c r="UIX5" s="531"/>
      <c r="UIY5" s="531"/>
      <c r="UIZ5" s="531"/>
      <c r="UJA5" s="531"/>
      <c r="UJB5" s="531"/>
      <c r="UJC5" s="531"/>
      <c r="UJD5" s="531"/>
      <c r="UJE5" s="531"/>
      <c r="UJF5" s="531"/>
      <c r="UJG5" s="531"/>
      <c r="UJH5" s="531"/>
      <c r="UJI5" s="531"/>
      <c r="UJJ5" s="531"/>
      <c r="UJK5" s="531"/>
      <c r="UJL5" s="531"/>
      <c r="UJM5" s="531"/>
      <c r="UJN5" s="531"/>
      <c r="UJO5" s="531"/>
      <c r="UJP5" s="531"/>
      <c r="UJQ5" s="531"/>
      <c r="UJR5" s="531"/>
      <c r="UJS5" s="531"/>
      <c r="UJT5" s="531"/>
      <c r="UJU5" s="531"/>
      <c r="UJV5" s="531"/>
      <c r="UJW5" s="531"/>
      <c r="UJX5" s="531"/>
      <c r="UJY5" s="531"/>
      <c r="UJZ5" s="531"/>
      <c r="UKA5" s="531"/>
      <c r="UKB5" s="531"/>
      <c r="UKC5" s="531"/>
      <c r="UKD5" s="531"/>
      <c r="UKE5" s="531"/>
      <c r="UKF5" s="531"/>
      <c r="UKG5" s="531"/>
      <c r="UKH5" s="531"/>
      <c r="UKI5" s="531"/>
      <c r="UKJ5" s="531"/>
      <c r="UKK5" s="531"/>
      <c r="UKL5" s="531"/>
      <c r="UKM5" s="531"/>
      <c r="UKN5" s="531"/>
      <c r="UKO5" s="531"/>
      <c r="UKP5" s="531"/>
      <c r="UKQ5" s="531"/>
      <c r="UKR5" s="531"/>
      <c r="UKS5" s="531"/>
      <c r="UKT5" s="531"/>
      <c r="UKU5" s="531"/>
      <c r="UKV5" s="531"/>
      <c r="UKW5" s="531"/>
      <c r="UKX5" s="531"/>
      <c r="UKY5" s="531"/>
      <c r="UKZ5" s="531"/>
      <c r="ULA5" s="531"/>
      <c r="ULB5" s="531"/>
      <c r="ULC5" s="531"/>
      <c r="ULD5" s="531"/>
      <c r="ULE5" s="531"/>
      <c r="ULF5" s="531"/>
      <c r="ULG5" s="531"/>
      <c r="ULH5" s="531"/>
      <c r="ULI5" s="531"/>
      <c r="ULJ5" s="531"/>
      <c r="ULK5" s="531"/>
      <c r="ULL5" s="531"/>
      <c r="ULM5" s="531"/>
      <c r="ULN5" s="531"/>
      <c r="ULO5" s="531"/>
      <c r="ULP5" s="531"/>
      <c r="ULQ5" s="531"/>
      <c r="ULR5" s="531"/>
      <c r="ULS5" s="531"/>
      <c r="ULT5" s="531"/>
      <c r="ULU5" s="531"/>
      <c r="ULV5" s="531"/>
      <c r="ULW5" s="531"/>
      <c r="ULX5" s="531"/>
      <c r="ULY5" s="531"/>
      <c r="ULZ5" s="531"/>
      <c r="UMA5" s="531"/>
      <c r="UMB5" s="531"/>
      <c r="UMC5" s="531"/>
      <c r="UMD5" s="531"/>
      <c r="UME5" s="531"/>
      <c r="UMF5" s="531"/>
      <c r="UMG5" s="531"/>
      <c r="UMH5" s="531"/>
      <c r="UMI5" s="531"/>
      <c r="UMJ5" s="531"/>
      <c r="UMK5" s="531"/>
      <c r="UML5" s="531"/>
      <c r="UMM5" s="531"/>
      <c r="UMN5" s="531"/>
      <c r="UMO5" s="531"/>
      <c r="UMP5" s="531"/>
      <c r="UMQ5" s="531"/>
      <c r="UMR5" s="531"/>
      <c r="UMS5" s="531"/>
      <c r="UMT5" s="531"/>
      <c r="UMU5" s="531"/>
      <c r="UMV5" s="531"/>
      <c r="UMW5" s="531"/>
      <c r="UMX5" s="531"/>
      <c r="UMY5" s="531"/>
      <c r="UMZ5" s="531"/>
      <c r="UNA5" s="531"/>
      <c r="UNB5" s="531"/>
      <c r="UNC5" s="531"/>
      <c r="UND5" s="531"/>
      <c r="UNE5" s="531"/>
      <c r="UNF5" s="531"/>
      <c r="UNG5" s="531"/>
      <c r="UNH5" s="531"/>
      <c r="UNI5" s="531"/>
      <c r="UNJ5" s="531"/>
      <c r="UNK5" s="531"/>
      <c r="UNL5" s="531"/>
      <c r="UNM5" s="531"/>
      <c r="UNN5" s="531"/>
      <c r="UNO5" s="531"/>
      <c r="UNP5" s="531"/>
      <c r="UNQ5" s="531"/>
      <c r="UNR5" s="531"/>
      <c r="UNS5" s="531"/>
      <c r="UNT5" s="531"/>
      <c r="UNU5" s="531"/>
      <c r="UNV5" s="531"/>
      <c r="UNW5" s="531"/>
      <c r="UNX5" s="531"/>
      <c r="UNY5" s="531"/>
      <c r="UNZ5" s="531"/>
      <c r="UOA5" s="531"/>
      <c r="UOB5" s="531"/>
      <c r="UOC5" s="531"/>
      <c r="UOD5" s="531"/>
      <c r="UOE5" s="531"/>
      <c r="UOF5" s="531"/>
      <c r="UOG5" s="531"/>
      <c r="UOH5" s="531"/>
      <c r="UOI5" s="531"/>
      <c r="UOJ5" s="531"/>
      <c r="UOK5" s="531"/>
      <c r="UOL5" s="531"/>
      <c r="UOM5" s="531"/>
      <c r="UON5" s="531"/>
      <c r="UOO5" s="531"/>
      <c r="UOP5" s="531"/>
      <c r="UOQ5" s="531"/>
      <c r="UOR5" s="531"/>
      <c r="UOS5" s="531"/>
      <c r="UOT5" s="531"/>
      <c r="UOU5" s="531"/>
      <c r="UOV5" s="531"/>
      <c r="UOW5" s="531"/>
      <c r="UOX5" s="531"/>
      <c r="UOY5" s="531"/>
      <c r="UOZ5" s="531"/>
      <c r="UPA5" s="531"/>
      <c r="UPB5" s="531"/>
      <c r="UPC5" s="531"/>
      <c r="UPD5" s="531"/>
      <c r="UPE5" s="531"/>
      <c r="UPF5" s="531"/>
      <c r="UPG5" s="531"/>
      <c r="UPH5" s="531"/>
      <c r="UPI5" s="531"/>
      <c r="UPJ5" s="531"/>
      <c r="UPK5" s="531"/>
      <c r="UPL5" s="531"/>
      <c r="UPM5" s="531"/>
      <c r="UPN5" s="531"/>
      <c r="UPO5" s="531"/>
      <c r="UPP5" s="531"/>
      <c r="UPQ5" s="531"/>
      <c r="UPR5" s="531"/>
      <c r="UPS5" s="531"/>
      <c r="UPT5" s="531"/>
      <c r="UPU5" s="531"/>
      <c r="UPV5" s="531"/>
      <c r="UPW5" s="531"/>
      <c r="UPX5" s="531"/>
      <c r="UPY5" s="531"/>
      <c r="UPZ5" s="531"/>
      <c r="UQA5" s="531"/>
      <c r="UQB5" s="531"/>
      <c r="UQC5" s="531"/>
      <c r="UQD5" s="531"/>
      <c r="UQE5" s="531"/>
      <c r="UQF5" s="531"/>
      <c r="UQG5" s="531"/>
      <c r="UQH5" s="531"/>
      <c r="UQI5" s="531"/>
      <c r="UQJ5" s="531"/>
      <c r="UQK5" s="531"/>
      <c r="UQL5" s="531"/>
      <c r="UQM5" s="531"/>
      <c r="UQN5" s="531"/>
      <c r="UQO5" s="531"/>
      <c r="UQP5" s="531"/>
      <c r="UQQ5" s="531"/>
      <c r="UQR5" s="531"/>
      <c r="UQS5" s="531"/>
      <c r="UQT5" s="531"/>
      <c r="UQU5" s="531"/>
      <c r="UQV5" s="531"/>
      <c r="UQW5" s="531"/>
      <c r="UQX5" s="531"/>
      <c r="UQY5" s="531"/>
      <c r="UQZ5" s="531"/>
      <c r="URA5" s="531"/>
      <c r="URB5" s="531"/>
      <c r="URC5" s="531"/>
      <c r="URD5" s="531"/>
      <c r="URE5" s="531"/>
      <c r="URF5" s="531"/>
      <c r="URG5" s="531"/>
      <c r="URH5" s="531"/>
      <c r="URI5" s="531"/>
      <c r="URJ5" s="531"/>
      <c r="URK5" s="531"/>
      <c r="URL5" s="531"/>
      <c r="URM5" s="531"/>
      <c r="URN5" s="531"/>
      <c r="URO5" s="531"/>
      <c r="URP5" s="531"/>
      <c r="URQ5" s="531"/>
      <c r="URR5" s="531"/>
      <c r="URS5" s="531"/>
      <c r="URT5" s="531"/>
      <c r="URU5" s="531"/>
      <c r="URV5" s="531"/>
      <c r="URW5" s="531"/>
      <c r="URX5" s="531"/>
      <c r="URY5" s="531"/>
      <c r="URZ5" s="531"/>
      <c r="USA5" s="531"/>
      <c r="USB5" s="531"/>
      <c r="USC5" s="531"/>
      <c r="USD5" s="531"/>
      <c r="USE5" s="531"/>
      <c r="USF5" s="531"/>
      <c r="USG5" s="531"/>
      <c r="USH5" s="531"/>
      <c r="USI5" s="531"/>
      <c r="USJ5" s="531"/>
      <c r="USK5" s="531"/>
      <c r="USL5" s="531"/>
      <c r="USM5" s="531"/>
      <c r="USN5" s="531"/>
      <c r="USO5" s="531"/>
      <c r="USP5" s="531"/>
      <c r="USQ5" s="531"/>
      <c r="USR5" s="531"/>
      <c r="USS5" s="531"/>
      <c r="UST5" s="531"/>
      <c r="USU5" s="531"/>
      <c r="USV5" s="531"/>
      <c r="USW5" s="531"/>
      <c r="USX5" s="531"/>
      <c r="USY5" s="531"/>
      <c r="USZ5" s="531"/>
      <c r="UTA5" s="531"/>
      <c r="UTB5" s="531"/>
      <c r="UTC5" s="531"/>
      <c r="UTD5" s="531"/>
      <c r="UTE5" s="531"/>
      <c r="UTF5" s="531"/>
      <c r="UTG5" s="531"/>
      <c r="UTH5" s="531"/>
      <c r="UTI5" s="531"/>
      <c r="UTJ5" s="531"/>
      <c r="UTK5" s="531"/>
      <c r="UTL5" s="531"/>
      <c r="UTM5" s="531"/>
      <c r="UTN5" s="531"/>
      <c r="UTO5" s="531"/>
      <c r="UTP5" s="531"/>
      <c r="UTQ5" s="531"/>
      <c r="UTR5" s="531"/>
      <c r="UTS5" s="531"/>
      <c r="UTT5" s="531"/>
      <c r="UTU5" s="531"/>
      <c r="UTV5" s="531"/>
      <c r="UTW5" s="531"/>
      <c r="UTX5" s="531"/>
      <c r="UTY5" s="531"/>
      <c r="UTZ5" s="531"/>
      <c r="UUA5" s="531"/>
      <c r="UUB5" s="531"/>
      <c r="UUC5" s="531"/>
      <c r="UUD5" s="531"/>
      <c r="UUE5" s="531"/>
      <c r="UUF5" s="531"/>
      <c r="UUG5" s="531"/>
      <c r="UUH5" s="531"/>
      <c r="UUI5" s="531"/>
      <c r="UUJ5" s="531"/>
      <c r="UUK5" s="531"/>
      <c r="UUL5" s="531"/>
      <c r="UUM5" s="531"/>
      <c r="UUN5" s="531"/>
      <c r="UUO5" s="531"/>
      <c r="UUP5" s="531"/>
      <c r="UUQ5" s="531"/>
      <c r="UUR5" s="531"/>
      <c r="UUS5" s="531"/>
      <c r="UUT5" s="531"/>
      <c r="UUU5" s="531"/>
      <c r="UUV5" s="531"/>
      <c r="UUW5" s="531"/>
      <c r="UUX5" s="531"/>
      <c r="UUY5" s="531"/>
      <c r="UUZ5" s="531"/>
      <c r="UVA5" s="531"/>
      <c r="UVB5" s="531"/>
      <c r="UVC5" s="531"/>
      <c r="UVD5" s="531"/>
      <c r="UVE5" s="531"/>
      <c r="UVF5" s="531"/>
      <c r="UVG5" s="531"/>
      <c r="UVH5" s="531"/>
      <c r="UVI5" s="531"/>
      <c r="UVJ5" s="531"/>
      <c r="UVK5" s="531"/>
      <c r="UVL5" s="531"/>
      <c r="UVM5" s="531"/>
      <c r="UVN5" s="531"/>
      <c r="UVO5" s="531"/>
      <c r="UVP5" s="531"/>
      <c r="UVQ5" s="531"/>
      <c r="UVR5" s="531"/>
      <c r="UVS5" s="531"/>
      <c r="UVT5" s="531"/>
      <c r="UVU5" s="531"/>
      <c r="UVV5" s="531"/>
      <c r="UVW5" s="531"/>
      <c r="UVX5" s="531"/>
      <c r="UVY5" s="531"/>
      <c r="UVZ5" s="531"/>
      <c r="UWA5" s="531"/>
      <c r="UWB5" s="531"/>
      <c r="UWC5" s="531"/>
      <c r="UWD5" s="531"/>
      <c r="UWE5" s="531"/>
      <c r="UWF5" s="531"/>
      <c r="UWG5" s="531"/>
      <c r="UWH5" s="531"/>
      <c r="UWI5" s="531"/>
      <c r="UWJ5" s="531"/>
      <c r="UWK5" s="531"/>
      <c r="UWL5" s="531"/>
      <c r="UWM5" s="531"/>
      <c r="UWN5" s="531"/>
      <c r="UWO5" s="531"/>
      <c r="UWP5" s="531"/>
      <c r="UWQ5" s="531"/>
      <c r="UWR5" s="531"/>
      <c r="UWS5" s="531"/>
      <c r="UWT5" s="531"/>
      <c r="UWU5" s="531"/>
      <c r="UWV5" s="531"/>
      <c r="UWW5" s="531"/>
      <c r="UWX5" s="531"/>
      <c r="UWY5" s="531"/>
      <c r="UWZ5" s="531"/>
      <c r="UXA5" s="531"/>
      <c r="UXB5" s="531"/>
      <c r="UXC5" s="531"/>
      <c r="UXD5" s="531"/>
      <c r="UXE5" s="531"/>
      <c r="UXF5" s="531"/>
      <c r="UXG5" s="531"/>
      <c r="UXH5" s="531"/>
      <c r="UXI5" s="531"/>
      <c r="UXJ5" s="531"/>
      <c r="UXK5" s="531"/>
      <c r="UXL5" s="531"/>
      <c r="UXM5" s="531"/>
      <c r="UXN5" s="531"/>
      <c r="UXO5" s="531"/>
      <c r="UXP5" s="531"/>
      <c r="UXQ5" s="531"/>
      <c r="UXR5" s="531"/>
      <c r="UXS5" s="531"/>
      <c r="UXT5" s="531"/>
      <c r="UXU5" s="531"/>
      <c r="UXV5" s="531"/>
      <c r="UXW5" s="531"/>
      <c r="UXX5" s="531"/>
      <c r="UXY5" s="531"/>
      <c r="UXZ5" s="531"/>
      <c r="UYA5" s="531"/>
      <c r="UYB5" s="531"/>
      <c r="UYC5" s="531"/>
      <c r="UYD5" s="531"/>
      <c r="UYE5" s="531"/>
      <c r="UYF5" s="531"/>
      <c r="UYG5" s="531"/>
      <c r="UYH5" s="531"/>
      <c r="UYI5" s="531"/>
      <c r="UYJ5" s="531"/>
      <c r="UYK5" s="531"/>
      <c r="UYL5" s="531"/>
      <c r="UYM5" s="531"/>
      <c r="UYN5" s="531"/>
      <c r="UYO5" s="531"/>
      <c r="UYP5" s="531"/>
      <c r="UYQ5" s="531"/>
      <c r="UYR5" s="531"/>
      <c r="UYS5" s="531"/>
      <c r="UYT5" s="531"/>
      <c r="UYU5" s="531"/>
      <c r="UYV5" s="531"/>
      <c r="UYW5" s="531"/>
      <c r="UYX5" s="531"/>
      <c r="UYY5" s="531"/>
      <c r="UYZ5" s="531"/>
      <c r="UZA5" s="531"/>
      <c r="UZB5" s="531"/>
      <c r="UZC5" s="531"/>
      <c r="UZD5" s="531"/>
      <c r="UZE5" s="531"/>
      <c r="UZF5" s="531"/>
      <c r="UZG5" s="531"/>
      <c r="UZH5" s="531"/>
      <c r="UZI5" s="531"/>
      <c r="UZJ5" s="531"/>
      <c r="UZK5" s="531"/>
      <c r="UZL5" s="531"/>
      <c r="UZM5" s="531"/>
      <c r="UZN5" s="531"/>
      <c r="UZO5" s="531"/>
      <c r="UZP5" s="531"/>
      <c r="UZQ5" s="531"/>
      <c r="UZR5" s="531"/>
      <c r="UZS5" s="531"/>
      <c r="UZT5" s="531"/>
      <c r="UZU5" s="531"/>
      <c r="UZV5" s="531"/>
      <c r="UZW5" s="531"/>
      <c r="UZX5" s="531"/>
      <c r="UZY5" s="531"/>
      <c r="UZZ5" s="531"/>
      <c r="VAA5" s="531"/>
      <c r="VAB5" s="531"/>
      <c r="VAC5" s="531"/>
      <c r="VAD5" s="531"/>
      <c r="VAE5" s="531"/>
      <c r="VAF5" s="531"/>
      <c r="VAG5" s="531"/>
      <c r="VAH5" s="531"/>
      <c r="VAI5" s="531"/>
      <c r="VAJ5" s="531"/>
      <c r="VAK5" s="531"/>
      <c r="VAL5" s="531"/>
      <c r="VAM5" s="531"/>
      <c r="VAN5" s="531"/>
      <c r="VAO5" s="531"/>
      <c r="VAP5" s="531"/>
      <c r="VAQ5" s="531"/>
      <c r="VAR5" s="531"/>
      <c r="VAS5" s="531"/>
      <c r="VAT5" s="531"/>
      <c r="VAU5" s="531"/>
      <c r="VAV5" s="531"/>
      <c r="VAW5" s="531"/>
      <c r="VAX5" s="531"/>
      <c r="VAY5" s="531"/>
      <c r="VAZ5" s="531"/>
      <c r="VBA5" s="531"/>
      <c r="VBB5" s="531"/>
      <c r="VBC5" s="531"/>
      <c r="VBD5" s="531"/>
      <c r="VBE5" s="531"/>
      <c r="VBF5" s="531"/>
      <c r="VBG5" s="531"/>
      <c r="VBH5" s="531"/>
      <c r="VBI5" s="531"/>
      <c r="VBJ5" s="531"/>
      <c r="VBK5" s="531"/>
      <c r="VBL5" s="531"/>
      <c r="VBM5" s="531"/>
      <c r="VBN5" s="531"/>
      <c r="VBO5" s="531"/>
      <c r="VBP5" s="531"/>
      <c r="VBQ5" s="531"/>
      <c r="VBR5" s="531"/>
      <c r="VBS5" s="531"/>
      <c r="VBT5" s="531"/>
      <c r="VBU5" s="531"/>
      <c r="VBV5" s="531"/>
      <c r="VBW5" s="531"/>
      <c r="VBX5" s="531"/>
      <c r="VBY5" s="531"/>
      <c r="VBZ5" s="531"/>
      <c r="VCA5" s="531"/>
      <c r="VCB5" s="531"/>
      <c r="VCC5" s="531"/>
      <c r="VCD5" s="531"/>
      <c r="VCE5" s="531"/>
      <c r="VCF5" s="531"/>
      <c r="VCG5" s="531"/>
      <c r="VCH5" s="531"/>
      <c r="VCI5" s="531"/>
      <c r="VCJ5" s="531"/>
      <c r="VCK5" s="531"/>
      <c r="VCL5" s="531"/>
      <c r="VCM5" s="531"/>
      <c r="VCN5" s="531"/>
      <c r="VCO5" s="531"/>
      <c r="VCP5" s="531"/>
      <c r="VCQ5" s="531"/>
      <c r="VCR5" s="531"/>
      <c r="VCS5" s="531"/>
      <c r="VCT5" s="531"/>
      <c r="VCU5" s="531"/>
      <c r="VCV5" s="531"/>
      <c r="VCW5" s="531"/>
      <c r="VCX5" s="531"/>
      <c r="VCY5" s="531"/>
      <c r="VCZ5" s="531"/>
      <c r="VDA5" s="531"/>
      <c r="VDB5" s="531"/>
      <c r="VDC5" s="531"/>
      <c r="VDD5" s="531"/>
      <c r="VDE5" s="531"/>
      <c r="VDF5" s="531"/>
      <c r="VDG5" s="531"/>
      <c r="VDH5" s="531"/>
      <c r="VDI5" s="531"/>
      <c r="VDJ5" s="531"/>
      <c r="VDK5" s="531"/>
      <c r="VDL5" s="531"/>
      <c r="VDM5" s="531"/>
      <c r="VDN5" s="531"/>
      <c r="VDO5" s="531"/>
      <c r="VDP5" s="531"/>
      <c r="VDQ5" s="531"/>
      <c r="VDR5" s="531"/>
      <c r="VDS5" s="531"/>
      <c r="VDT5" s="531"/>
      <c r="VDU5" s="531"/>
      <c r="VDV5" s="531"/>
      <c r="VDW5" s="531"/>
      <c r="VDX5" s="531"/>
      <c r="VDY5" s="531"/>
      <c r="VDZ5" s="531"/>
      <c r="VEA5" s="531"/>
      <c r="VEB5" s="531"/>
      <c r="VEC5" s="531"/>
      <c r="VED5" s="531"/>
      <c r="VEE5" s="531"/>
      <c r="VEF5" s="531"/>
      <c r="VEG5" s="531"/>
      <c r="VEH5" s="531"/>
      <c r="VEI5" s="531"/>
      <c r="VEJ5" s="531"/>
      <c r="VEK5" s="531"/>
      <c r="VEL5" s="531"/>
      <c r="VEM5" s="531"/>
      <c r="VEN5" s="531"/>
      <c r="VEO5" s="531"/>
      <c r="VEP5" s="531"/>
      <c r="VEQ5" s="531"/>
      <c r="VER5" s="531"/>
      <c r="VES5" s="531"/>
      <c r="VET5" s="531"/>
      <c r="VEU5" s="531"/>
      <c r="VEV5" s="531"/>
      <c r="VEW5" s="531"/>
      <c r="VEX5" s="531"/>
      <c r="VEY5" s="531"/>
      <c r="VEZ5" s="531"/>
      <c r="VFA5" s="531"/>
      <c r="VFB5" s="531"/>
      <c r="VFC5" s="531"/>
      <c r="VFD5" s="531"/>
      <c r="VFE5" s="531"/>
      <c r="VFF5" s="531"/>
      <c r="VFG5" s="531"/>
      <c r="VFH5" s="531"/>
      <c r="VFI5" s="531"/>
      <c r="VFJ5" s="531"/>
      <c r="VFK5" s="531"/>
      <c r="VFL5" s="531"/>
      <c r="VFM5" s="531"/>
      <c r="VFN5" s="531"/>
      <c r="VFO5" s="531"/>
      <c r="VFP5" s="531"/>
      <c r="VFQ5" s="531"/>
      <c r="VFR5" s="531"/>
      <c r="VFS5" s="531"/>
      <c r="VFT5" s="531"/>
      <c r="VFU5" s="531"/>
      <c r="VFV5" s="531"/>
      <c r="VFW5" s="531"/>
      <c r="VFX5" s="531"/>
      <c r="VFY5" s="531"/>
      <c r="VFZ5" s="531"/>
      <c r="VGA5" s="531"/>
      <c r="VGB5" s="531"/>
      <c r="VGC5" s="531"/>
      <c r="VGD5" s="531"/>
      <c r="VGE5" s="531"/>
      <c r="VGF5" s="531"/>
      <c r="VGG5" s="531"/>
      <c r="VGH5" s="531"/>
      <c r="VGI5" s="531"/>
      <c r="VGJ5" s="531"/>
      <c r="VGK5" s="531"/>
      <c r="VGL5" s="531"/>
      <c r="VGM5" s="531"/>
      <c r="VGN5" s="531"/>
      <c r="VGO5" s="531"/>
      <c r="VGP5" s="531"/>
      <c r="VGQ5" s="531"/>
      <c r="VGR5" s="531"/>
      <c r="VGS5" s="531"/>
      <c r="VGT5" s="531"/>
      <c r="VGU5" s="531"/>
      <c r="VGV5" s="531"/>
      <c r="VGW5" s="531"/>
      <c r="VGX5" s="531"/>
      <c r="VGY5" s="531"/>
      <c r="VGZ5" s="531"/>
      <c r="VHA5" s="531"/>
      <c r="VHB5" s="531"/>
      <c r="VHC5" s="531"/>
      <c r="VHD5" s="531"/>
      <c r="VHE5" s="531"/>
      <c r="VHF5" s="531"/>
      <c r="VHG5" s="531"/>
      <c r="VHH5" s="531"/>
      <c r="VHI5" s="531"/>
      <c r="VHJ5" s="531"/>
      <c r="VHK5" s="531"/>
      <c r="VHL5" s="531"/>
      <c r="VHM5" s="531"/>
      <c r="VHN5" s="531"/>
      <c r="VHO5" s="531"/>
      <c r="VHP5" s="531"/>
      <c r="VHQ5" s="531"/>
      <c r="VHR5" s="531"/>
      <c r="VHS5" s="531"/>
      <c r="VHT5" s="531"/>
      <c r="VHU5" s="531"/>
      <c r="VHV5" s="531"/>
      <c r="VHW5" s="531"/>
      <c r="VHX5" s="531"/>
      <c r="VHY5" s="531"/>
      <c r="VHZ5" s="531"/>
      <c r="VIA5" s="531"/>
      <c r="VIB5" s="531"/>
      <c r="VIC5" s="531"/>
      <c r="VID5" s="531"/>
      <c r="VIE5" s="531"/>
      <c r="VIF5" s="531"/>
      <c r="VIG5" s="531"/>
      <c r="VIH5" s="531"/>
      <c r="VII5" s="531"/>
      <c r="VIJ5" s="531"/>
      <c r="VIK5" s="531"/>
      <c r="VIL5" s="531"/>
      <c r="VIM5" s="531"/>
      <c r="VIN5" s="531"/>
      <c r="VIO5" s="531"/>
      <c r="VIP5" s="531"/>
      <c r="VIQ5" s="531"/>
      <c r="VIR5" s="531"/>
      <c r="VIS5" s="531"/>
      <c r="VIT5" s="531"/>
      <c r="VIU5" s="531"/>
      <c r="VIV5" s="531"/>
      <c r="VIW5" s="531"/>
      <c r="VIX5" s="531"/>
      <c r="VIY5" s="531"/>
      <c r="VIZ5" s="531"/>
      <c r="VJA5" s="531"/>
      <c r="VJB5" s="531"/>
      <c r="VJC5" s="531"/>
      <c r="VJD5" s="531"/>
      <c r="VJE5" s="531"/>
      <c r="VJF5" s="531"/>
      <c r="VJG5" s="531"/>
      <c r="VJH5" s="531"/>
      <c r="VJI5" s="531"/>
      <c r="VJJ5" s="531"/>
      <c r="VJK5" s="531"/>
      <c r="VJL5" s="531"/>
      <c r="VJM5" s="531"/>
      <c r="VJN5" s="531"/>
      <c r="VJO5" s="531"/>
      <c r="VJP5" s="531"/>
      <c r="VJQ5" s="531"/>
      <c r="VJR5" s="531"/>
      <c r="VJS5" s="531"/>
      <c r="VJT5" s="531"/>
      <c r="VJU5" s="531"/>
      <c r="VJV5" s="531"/>
      <c r="VJW5" s="531"/>
      <c r="VJX5" s="531"/>
      <c r="VJY5" s="531"/>
      <c r="VJZ5" s="531"/>
      <c r="VKA5" s="531"/>
      <c r="VKB5" s="531"/>
      <c r="VKC5" s="531"/>
      <c r="VKD5" s="531"/>
      <c r="VKE5" s="531"/>
      <c r="VKF5" s="531"/>
      <c r="VKG5" s="531"/>
      <c r="VKH5" s="531"/>
      <c r="VKI5" s="531"/>
      <c r="VKJ5" s="531"/>
      <c r="VKK5" s="531"/>
      <c r="VKL5" s="531"/>
      <c r="VKM5" s="531"/>
      <c r="VKN5" s="531"/>
      <c r="VKO5" s="531"/>
      <c r="VKP5" s="531"/>
      <c r="VKQ5" s="531"/>
      <c r="VKR5" s="531"/>
      <c r="VKS5" s="531"/>
      <c r="VKT5" s="531"/>
      <c r="VKU5" s="531"/>
      <c r="VKV5" s="531"/>
      <c r="VKW5" s="531"/>
      <c r="VKX5" s="531"/>
      <c r="VKY5" s="531"/>
      <c r="VKZ5" s="531"/>
      <c r="VLA5" s="531"/>
      <c r="VLB5" s="531"/>
      <c r="VLC5" s="531"/>
      <c r="VLD5" s="531"/>
      <c r="VLE5" s="531"/>
      <c r="VLF5" s="531"/>
      <c r="VLG5" s="531"/>
      <c r="VLH5" s="531"/>
      <c r="VLI5" s="531"/>
      <c r="VLJ5" s="531"/>
      <c r="VLK5" s="531"/>
      <c r="VLL5" s="531"/>
      <c r="VLM5" s="531"/>
      <c r="VLN5" s="531"/>
      <c r="VLO5" s="531"/>
      <c r="VLP5" s="531"/>
      <c r="VLQ5" s="531"/>
      <c r="VLR5" s="531"/>
      <c r="VLS5" s="531"/>
      <c r="VLT5" s="531"/>
      <c r="VLU5" s="531"/>
      <c r="VLV5" s="531"/>
      <c r="VLW5" s="531"/>
      <c r="VLX5" s="531"/>
      <c r="VLY5" s="531"/>
      <c r="VLZ5" s="531"/>
      <c r="VMA5" s="531"/>
      <c r="VMB5" s="531"/>
      <c r="VMC5" s="531"/>
      <c r="VMD5" s="531"/>
      <c r="VME5" s="531"/>
      <c r="VMF5" s="531"/>
      <c r="VMG5" s="531"/>
      <c r="VMH5" s="531"/>
      <c r="VMI5" s="531"/>
      <c r="VMJ5" s="531"/>
      <c r="VMK5" s="531"/>
      <c r="VML5" s="531"/>
      <c r="VMM5" s="531"/>
      <c r="VMN5" s="531"/>
      <c r="VMO5" s="531"/>
      <c r="VMP5" s="531"/>
      <c r="VMQ5" s="531"/>
      <c r="VMR5" s="531"/>
      <c r="VMS5" s="531"/>
      <c r="VMT5" s="531"/>
      <c r="VMU5" s="531"/>
      <c r="VMV5" s="531"/>
      <c r="VMW5" s="531"/>
      <c r="VMX5" s="531"/>
      <c r="VMY5" s="531"/>
      <c r="VMZ5" s="531"/>
      <c r="VNA5" s="531"/>
      <c r="VNB5" s="531"/>
      <c r="VNC5" s="531"/>
      <c r="VND5" s="531"/>
      <c r="VNE5" s="531"/>
      <c r="VNF5" s="531"/>
      <c r="VNG5" s="531"/>
      <c r="VNH5" s="531"/>
      <c r="VNI5" s="531"/>
      <c r="VNJ5" s="531"/>
      <c r="VNK5" s="531"/>
      <c r="VNL5" s="531"/>
      <c r="VNM5" s="531"/>
      <c r="VNN5" s="531"/>
      <c r="VNO5" s="531"/>
      <c r="VNP5" s="531"/>
      <c r="VNQ5" s="531"/>
      <c r="VNR5" s="531"/>
      <c r="VNS5" s="531"/>
      <c r="VNT5" s="531"/>
      <c r="VNU5" s="531"/>
      <c r="VNV5" s="531"/>
      <c r="VNW5" s="531"/>
      <c r="VNX5" s="531"/>
      <c r="VNY5" s="531"/>
      <c r="VNZ5" s="531"/>
      <c r="VOA5" s="531"/>
      <c r="VOB5" s="531"/>
      <c r="VOC5" s="531"/>
      <c r="VOD5" s="531"/>
      <c r="VOE5" s="531"/>
      <c r="VOF5" s="531"/>
      <c r="VOG5" s="531"/>
      <c r="VOH5" s="531"/>
      <c r="VOI5" s="531"/>
      <c r="VOJ5" s="531"/>
      <c r="VOK5" s="531"/>
      <c r="VOL5" s="531"/>
      <c r="VOM5" s="531"/>
      <c r="VON5" s="531"/>
      <c r="VOO5" s="531"/>
      <c r="VOP5" s="531"/>
      <c r="VOQ5" s="531"/>
      <c r="VOR5" s="531"/>
      <c r="VOS5" s="531"/>
      <c r="VOT5" s="531"/>
      <c r="VOU5" s="531"/>
      <c r="VOV5" s="531"/>
      <c r="VOW5" s="531"/>
      <c r="VOX5" s="531"/>
      <c r="VOY5" s="531"/>
      <c r="VOZ5" s="531"/>
      <c r="VPA5" s="531"/>
      <c r="VPB5" s="531"/>
      <c r="VPC5" s="531"/>
      <c r="VPD5" s="531"/>
      <c r="VPE5" s="531"/>
      <c r="VPF5" s="531"/>
      <c r="VPG5" s="531"/>
      <c r="VPH5" s="531"/>
      <c r="VPI5" s="531"/>
      <c r="VPJ5" s="531"/>
      <c r="VPK5" s="531"/>
      <c r="VPL5" s="531"/>
      <c r="VPM5" s="531"/>
      <c r="VPN5" s="531"/>
      <c r="VPO5" s="531"/>
      <c r="VPP5" s="531"/>
      <c r="VPQ5" s="531"/>
      <c r="VPR5" s="531"/>
      <c r="VPS5" s="531"/>
      <c r="VPT5" s="531"/>
      <c r="VPU5" s="531"/>
      <c r="VPV5" s="531"/>
      <c r="VPW5" s="531"/>
      <c r="VPX5" s="531"/>
      <c r="VPY5" s="531"/>
      <c r="VPZ5" s="531"/>
      <c r="VQA5" s="531"/>
      <c r="VQB5" s="531"/>
      <c r="VQC5" s="531"/>
      <c r="VQD5" s="531"/>
      <c r="VQE5" s="531"/>
      <c r="VQF5" s="531"/>
      <c r="VQG5" s="531"/>
      <c r="VQH5" s="531"/>
      <c r="VQI5" s="531"/>
      <c r="VQJ5" s="531"/>
      <c r="VQK5" s="531"/>
      <c r="VQL5" s="531"/>
      <c r="VQM5" s="531"/>
      <c r="VQN5" s="531"/>
      <c r="VQO5" s="531"/>
      <c r="VQP5" s="531"/>
      <c r="VQQ5" s="531"/>
      <c r="VQR5" s="531"/>
      <c r="VQS5" s="531"/>
      <c r="VQT5" s="531"/>
      <c r="VQU5" s="531"/>
      <c r="VQV5" s="531"/>
      <c r="VQW5" s="531"/>
      <c r="VQX5" s="531"/>
      <c r="VQY5" s="531"/>
      <c r="VQZ5" s="531"/>
      <c r="VRA5" s="531"/>
      <c r="VRB5" s="531"/>
      <c r="VRC5" s="531"/>
      <c r="VRD5" s="531"/>
      <c r="VRE5" s="531"/>
      <c r="VRF5" s="531"/>
      <c r="VRG5" s="531"/>
      <c r="VRH5" s="531"/>
      <c r="VRI5" s="531"/>
      <c r="VRJ5" s="531"/>
      <c r="VRK5" s="531"/>
      <c r="VRL5" s="531"/>
      <c r="VRM5" s="531"/>
      <c r="VRN5" s="531"/>
      <c r="VRO5" s="531"/>
      <c r="VRP5" s="531"/>
      <c r="VRQ5" s="531"/>
      <c r="VRR5" s="531"/>
      <c r="VRS5" s="531"/>
      <c r="VRT5" s="531"/>
      <c r="VRU5" s="531"/>
      <c r="VRV5" s="531"/>
      <c r="VRW5" s="531"/>
      <c r="VRX5" s="531"/>
      <c r="VRY5" s="531"/>
      <c r="VRZ5" s="531"/>
      <c r="VSA5" s="531"/>
      <c r="VSB5" s="531"/>
      <c r="VSC5" s="531"/>
      <c r="VSD5" s="531"/>
      <c r="VSE5" s="531"/>
      <c r="VSF5" s="531"/>
      <c r="VSG5" s="531"/>
      <c r="VSH5" s="531"/>
      <c r="VSI5" s="531"/>
      <c r="VSJ5" s="531"/>
      <c r="VSK5" s="531"/>
      <c r="VSL5" s="531"/>
      <c r="VSM5" s="531"/>
      <c r="VSN5" s="531"/>
      <c r="VSO5" s="531"/>
      <c r="VSP5" s="531"/>
      <c r="VSQ5" s="531"/>
      <c r="VSR5" s="531"/>
      <c r="VSS5" s="531"/>
      <c r="VST5" s="531"/>
      <c r="VSU5" s="531"/>
      <c r="VSV5" s="531"/>
      <c r="VSW5" s="531"/>
      <c r="VSX5" s="531"/>
      <c r="VSY5" s="531"/>
      <c r="VSZ5" s="531"/>
      <c r="VTA5" s="531"/>
      <c r="VTB5" s="531"/>
      <c r="VTC5" s="531"/>
      <c r="VTD5" s="531"/>
      <c r="VTE5" s="531"/>
      <c r="VTF5" s="531"/>
      <c r="VTG5" s="531"/>
      <c r="VTH5" s="531"/>
      <c r="VTI5" s="531"/>
      <c r="VTJ5" s="531"/>
      <c r="VTK5" s="531"/>
      <c r="VTL5" s="531"/>
      <c r="VTM5" s="531"/>
      <c r="VTN5" s="531"/>
      <c r="VTO5" s="531"/>
      <c r="VTP5" s="531"/>
      <c r="VTQ5" s="531"/>
      <c r="VTR5" s="531"/>
      <c r="VTS5" s="531"/>
      <c r="VTT5" s="531"/>
      <c r="VTU5" s="531"/>
      <c r="VTV5" s="531"/>
      <c r="VTW5" s="531"/>
      <c r="VTX5" s="531"/>
      <c r="VTY5" s="531"/>
      <c r="VTZ5" s="531"/>
      <c r="VUA5" s="531"/>
      <c r="VUB5" s="531"/>
      <c r="VUC5" s="531"/>
      <c r="VUD5" s="531"/>
      <c r="VUE5" s="531"/>
      <c r="VUF5" s="531"/>
      <c r="VUG5" s="531"/>
      <c r="VUH5" s="531"/>
      <c r="VUI5" s="531"/>
      <c r="VUJ5" s="531"/>
      <c r="VUK5" s="531"/>
      <c r="VUL5" s="531"/>
      <c r="VUM5" s="531"/>
      <c r="VUN5" s="531"/>
      <c r="VUO5" s="531"/>
      <c r="VUP5" s="531"/>
      <c r="VUQ5" s="531"/>
      <c r="VUR5" s="531"/>
      <c r="VUS5" s="531"/>
      <c r="VUT5" s="531"/>
      <c r="VUU5" s="531"/>
      <c r="VUV5" s="531"/>
      <c r="VUW5" s="531"/>
      <c r="VUX5" s="531"/>
      <c r="VUY5" s="531"/>
      <c r="VUZ5" s="531"/>
      <c r="VVA5" s="531"/>
      <c r="VVB5" s="531"/>
      <c r="VVC5" s="531"/>
      <c r="VVD5" s="531"/>
      <c r="VVE5" s="531"/>
      <c r="VVF5" s="531"/>
      <c r="VVG5" s="531"/>
      <c r="VVH5" s="531"/>
      <c r="VVI5" s="531"/>
      <c r="VVJ5" s="531"/>
      <c r="VVK5" s="531"/>
      <c r="VVL5" s="531"/>
      <c r="VVM5" s="531"/>
      <c r="VVN5" s="531"/>
      <c r="VVO5" s="531"/>
      <c r="VVP5" s="531"/>
      <c r="VVQ5" s="531"/>
      <c r="VVR5" s="531"/>
      <c r="VVS5" s="531"/>
      <c r="VVT5" s="531"/>
      <c r="VVU5" s="531"/>
      <c r="VVV5" s="531"/>
      <c r="VVW5" s="531"/>
      <c r="VVX5" s="531"/>
      <c r="VVY5" s="531"/>
      <c r="VVZ5" s="531"/>
      <c r="VWA5" s="531"/>
      <c r="VWB5" s="531"/>
      <c r="VWC5" s="531"/>
      <c r="VWD5" s="531"/>
      <c r="VWE5" s="531"/>
      <c r="VWF5" s="531"/>
      <c r="VWG5" s="531"/>
      <c r="VWH5" s="531"/>
      <c r="VWI5" s="531"/>
      <c r="VWJ5" s="531"/>
      <c r="VWK5" s="531"/>
      <c r="VWL5" s="531"/>
      <c r="VWM5" s="531"/>
      <c r="VWN5" s="531"/>
      <c r="VWO5" s="531"/>
      <c r="VWP5" s="531"/>
      <c r="VWQ5" s="531"/>
      <c r="VWR5" s="531"/>
      <c r="VWS5" s="531"/>
      <c r="VWT5" s="531"/>
      <c r="VWU5" s="531"/>
      <c r="VWV5" s="531"/>
      <c r="VWW5" s="531"/>
      <c r="VWX5" s="531"/>
      <c r="VWY5" s="531"/>
      <c r="VWZ5" s="531"/>
      <c r="VXA5" s="531"/>
      <c r="VXB5" s="531"/>
      <c r="VXC5" s="531"/>
      <c r="VXD5" s="531"/>
      <c r="VXE5" s="531"/>
      <c r="VXF5" s="531"/>
      <c r="VXG5" s="531"/>
      <c r="VXH5" s="531"/>
      <c r="VXI5" s="531"/>
      <c r="VXJ5" s="531"/>
      <c r="VXK5" s="531"/>
      <c r="VXL5" s="531"/>
      <c r="VXM5" s="531"/>
      <c r="VXN5" s="531"/>
      <c r="VXO5" s="531"/>
      <c r="VXP5" s="531"/>
      <c r="VXQ5" s="531"/>
      <c r="VXR5" s="531"/>
      <c r="VXS5" s="531"/>
      <c r="VXT5" s="531"/>
      <c r="VXU5" s="531"/>
      <c r="VXV5" s="531"/>
      <c r="VXW5" s="531"/>
      <c r="VXX5" s="531"/>
      <c r="VXY5" s="531"/>
      <c r="VXZ5" s="531"/>
      <c r="VYA5" s="531"/>
      <c r="VYB5" s="531"/>
      <c r="VYC5" s="531"/>
      <c r="VYD5" s="531"/>
      <c r="VYE5" s="531"/>
      <c r="VYF5" s="531"/>
      <c r="VYG5" s="531"/>
      <c r="VYH5" s="531"/>
      <c r="VYI5" s="531"/>
      <c r="VYJ5" s="531"/>
      <c r="VYK5" s="531"/>
      <c r="VYL5" s="531"/>
      <c r="VYM5" s="531"/>
      <c r="VYN5" s="531"/>
      <c r="VYO5" s="531"/>
      <c r="VYP5" s="531"/>
      <c r="VYQ5" s="531"/>
      <c r="VYR5" s="531"/>
      <c r="VYS5" s="531"/>
      <c r="VYT5" s="531"/>
      <c r="VYU5" s="531"/>
      <c r="VYV5" s="531"/>
      <c r="VYW5" s="531"/>
      <c r="VYX5" s="531"/>
      <c r="VYY5" s="531"/>
      <c r="VYZ5" s="531"/>
      <c r="VZA5" s="531"/>
      <c r="VZB5" s="531"/>
      <c r="VZC5" s="531"/>
      <c r="VZD5" s="531"/>
      <c r="VZE5" s="531"/>
      <c r="VZF5" s="531"/>
      <c r="VZG5" s="531"/>
      <c r="VZH5" s="531"/>
      <c r="VZI5" s="531"/>
      <c r="VZJ5" s="531"/>
      <c r="VZK5" s="531"/>
      <c r="VZL5" s="531"/>
      <c r="VZM5" s="531"/>
      <c r="VZN5" s="531"/>
      <c r="VZO5" s="531"/>
      <c r="VZP5" s="531"/>
      <c r="VZQ5" s="531"/>
      <c r="VZR5" s="531"/>
      <c r="VZS5" s="531"/>
      <c r="VZT5" s="531"/>
      <c r="VZU5" s="531"/>
      <c r="VZV5" s="531"/>
      <c r="VZW5" s="531"/>
      <c r="VZX5" s="531"/>
      <c r="VZY5" s="531"/>
      <c r="VZZ5" s="531"/>
      <c r="WAA5" s="531"/>
      <c r="WAB5" s="531"/>
      <c r="WAC5" s="531"/>
      <c r="WAD5" s="531"/>
      <c r="WAE5" s="531"/>
      <c r="WAF5" s="531"/>
      <c r="WAG5" s="531"/>
      <c r="WAH5" s="531"/>
      <c r="WAI5" s="531"/>
      <c r="WAJ5" s="531"/>
      <c r="WAK5" s="531"/>
      <c r="WAL5" s="531"/>
      <c r="WAM5" s="531"/>
      <c r="WAN5" s="531"/>
      <c r="WAO5" s="531"/>
      <c r="WAP5" s="531"/>
      <c r="WAQ5" s="531"/>
      <c r="WAR5" s="531"/>
      <c r="WAS5" s="531"/>
      <c r="WAT5" s="531"/>
      <c r="WAU5" s="531"/>
      <c r="WAV5" s="531"/>
      <c r="WAW5" s="531"/>
      <c r="WAX5" s="531"/>
      <c r="WAY5" s="531"/>
      <c r="WAZ5" s="531"/>
      <c r="WBA5" s="531"/>
      <c r="WBB5" s="531"/>
      <c r="WBC5" s="531"/>
      <c r="WBD5" s="531"/>
      <c r="WBE5" s="531"/>
      <c r="WBF5" s="531"/>
      <c r="WBG5" s="531"/>
      <c r="WBH5" s="531"/>
      <c r="WBI5" s="531"/>
      <c r="WBJ5" s="531"/>
      <c r="WBK5" s="531"/>
      <c r="WBL5" s="531"/>
      <c r="WBM5" s="531"/>
      <c r="WBN5" s="531"/>
      <c r="WBO5" s="531"/>
      <c r="WBP5" s="531"/>
      <c r="WBQ5" s="531"/>
      <c r="WBR5" s="531"/>
      <c r="WBS5" s="531"/>
      <c r="WBT5" s="531"/>
      <c r="WBU5" s="531"/>
      <c r="WBV5" s="531"/>
      <c r="WBW5" s="531"/>
      <c r="WBX5" s="531"/>
      <c r="WBY5" s="531"/>
      <c r="WBZ5" s="531"/>
      <c r="WCA5" s="531"/>
      <c r="WCB5" s="531"/>
      <c r="WCC5" s="531"/>
      <c r="WCD5" s="531"/>
      <c r="WCE5" s="531"/>
      <c r="WCF5" s="531"/>
      <c r="WCG5" s="531"/>
      <c r="WCH5" s="531"/>
      <c r="WCI5" s="531"/>
      <c r="WCJ5" s="531"/>
      <c r="WCK5" s="531"/>
      <c r="WCL5" s="531"/>
      <c r="WCM5" s="531"/>
      <c r="WCN5" s="531"/>
      <c r="WCO5" s="531"/>
      <c r="WCP5" s="531"/>
      <c r="WCQ5" s="531"/>
      <c r="WCR5" s="531"/>
      <c r="WCS5" s="531"/>
      <c r="WCT5" s="531"/>
      <c r="WCU5" s="531"/>
      <c r="WCV5" s="531"/>
      <c r="WCW5" s="531"/>
      <c r="WCX5" s="531"/>
      <c r="WCY5" s="531"/>
      <c r="WCZ5" s="531"/>
      <c r="WDA5" s="531"/>
      <c r="WDB5" s="531"/>
      <c r="WDC5" s="531"/>
      <c r="WDD5" s="531"/>
      <c r="WDE5" s="531"/>
      <c r="WDF5" s="531"/>
      <c r="WDG5" s="531"/>
      <c r="WDH5" s="531"/>
      <c r="WDI5" s="531"/>
      <c r="WDJ5" s="531"/>
      <c r="WDK5" s="531"/>
      <c r="WDL5" s="531"/>
      <c r="WDM5" s="531"/>
      <c r="WDN5" s="531"/>
      <c r="WDO5" s="531"/>
      <c r="WDP5" s="531"/>
      <c r="WDQ5" s="531"/>
      <c r="WDR5" s="531"/>
      <c r="WDS5" s="531"/>
      <c r="WDT5" s="531"/>
      <c r="WDU5" s="531"/>
      <c r="WDV5" s="531"/>
      <c r="WDW5" s="531"/>
      <c r="WDX5" s="531"/>
      <c r="WDY5" s="531"/>
      <c r="WDZ5" s="531"/>
      <c r="WEA5" s="531"/>
      <c r="WEB5" s="531"/>
      <c r="WEC5" s="531"/>
      <c r="WED5" s="531"/>
      <c r="WEE5" s="531"/>
      <c r="WEF5" s="531"/>
      <c r="WEG5" s="531"/>
      <c r="WEH5" s="531"/>
      <c r="WEI5" s="531"/>
      <c r="WEJ5" s="531"/>
      <c r="WEK5" s="531"/>
      <c r="WEL5" s="531"/>
      <c r="WEM5" s="531"/>
      <c r="WEN5" s="531"/>
      <c r="WEO5" s="531"/>
      <c r="WEP5" s="531"/>
      <c r="WEQ5" s="531"/>
      <c r="WER5" s="531"/>
      <c r="WES5" s="531"/>
      <c r="WET5" s="531"/>
      <c r="WEU5" s="531"/>
      <c r="WEV5" s="531"/>
      <c r="WEW5" s="531"/>
      <c r="WEX5" s="531"/>
      <c r="WEY5" s="531"/>
      <c r="WEZ5" s="531"/>
      <c r="WFA5" s="531"/>
      <c r="WFB5" s="531"/>
      <c r="WFC5" s="531"/>
      <c r="WFD5" s="531"/>
      <c r="WFE5" s="531"/>
      <c r="WFF5" s="531"/>
      <c r="WFG5" s="531"/>
      <c r="WFH5" s="531"/>
      <c r="WFI5" s="531"/>
      <c r="WFJ5" s="531"/>
      <c r="WFK5" s="531"/>
      <c r="WFL5" s="531"/>
      <c r="WFM5" s="531"/>
      <c r="WFN5" s="531"/>
      <c r="WFO5" s="531"/>
      <c r="WFP5" s="531"/>
      <c r="WFQ5" s="531"/>
      <c r="WFR5" s="531"/>
      <c r="WFS5" s="531"/>
      <c r="WFT5" s="531"/>
      <c r="WFU5" s="531"/>
      <c r="WFV5" s="531"/>
      <c r="WFW5" s="531"/>
      <c r="WFX5" s="531"/>
      <c r="WFY5" s="531"/>
      <c r="WFZ5" s="531"/>
      <c r="WGA5" s="531"/>
      <c r="WGB5" s="531"/>
      <c r="WGC5" s="531"/>
      <c r="WGD5" s="531"/>
      <c r="WGE5" s="531"/>
      <c r="WGF5" s="531"/>
      <c r="WGG5" s="531"/>
      <c r="WGH5" s="531"/>
      <c r="WGI5" s="531"/>
      <c r="WGJ5" s="531"/>
      <c r="WGK5" s="531"/>
      <c r="WGL5" s="531"/>
      <c r="WGM5" s="531"/>
      <c r="WGN5" s="531"/>
      <c r="WGO5" s="531"/>
      <c r="WGP5" s="531"/>
      <c r="WGQ5" s="531"/>
      <c r="WGR5" s="531"/>
      <c r="WGS5" s="531"/>
      <c r="WGT5" s="531"/>
      <c r="WGU5" s="531"/>
      <c r="WGV5" s="531"/>
      <c r="WGW5" s="531"/>
      <c r="WGX5" s="531"/>
      <c r="WGY5" s="531"/>
      <c r="WGZ5" s="531"/>
      <c r="WHA5" s="531"/>
      <c r="WHB5" s="531"/>
      <c r="WHC5" s="531"/>
      <c r="WHD5" s="531"/>
      <c r="WHE5" s="531"/>
      <c r="WHF5" s="531"/>
      <c r="WHG5" s="531"/>
      <c r="WHH5" s="531"/>
      <c r="WHI5" s="531"/>
      <c r="WHJ5" s="531"/>
      <c r="WHK5" s="531"/>
      <c r="WHL5" s="531"/>
      <c r="WHM5" s="531"/>
      <c r="WHN5" s="531"/>
      <c r="WHO5" s="531"/>
      <c r="WHP5" s="531"/>
      <c r="WHQ5" s="531"/>
      <c r="WHR5" s="531"/>
      <c r="WHS5" s="531"/>
      <c r="WHT5" s="531"/>
      <c r="WHU5" s="531"/>
      <c r="WHV5" s="531"/>
      <c r="WHW5" s="531"/>
      <c r="WHX5" s="531"/>
      <c r="WHY5" s="531"/>
      <c r="WHZ5" s="531"/>
      <c r="WIA5" s="531"/>
      <c r="WIB5" s="531"/>
      <c r="WIC5" s="531"/>
      <c r="WID5" s="531"/>
      <c r="WIE5" s="531"/>
      <c r="WIF5" s="531"/>
      <c r="WIG5" s="531"/>
      <c r="WIH5" s="531"/>
      <c r="WII5" s="531"/>
      <c r="WIJ5" s="531"/>
      <c r="WIK5" s="531"/>
      <c r="WIL5" s="531"/>
      <c r="WIM5" s="531"/>
      <c r="WIN5" s="531"/>
      <c r="WIO5" s="531"/>
      <c r="WIP5" s="531"/>
      <c r="WIQ5" s="531"/>
      <c r="WIR5" s="531"/>
      <c r="WIS5" s="531"/>
      <c r="WIT5" s="531"/>
      <c r="WIU5" s="531"/>
      <c r="WIV5" s="531"/>
      <c r="WIW5" s="531"/>
      <c r="WIX5" s="531"/>
      <c r="WIY5" s="531"/>
      <c r="WIZ5" s="531"/>
      <c r="WJA5" s="531"/>
      <c r="WJB5" s="531"/>
      <c r="WJC5" s="531"/>
      <c r="WJD5" s="531"/>
      <c r="WJE5" s="531"/>
      <c r="WJF5" s="531"/>
      <c r="WJG5" s="531"/>
      <c r="WJH5" s="531"/>
      <c r="WJI5" s="531"/>
      <c r="WJJ5" s="531"/>
      <c r="WJK5" s="531"/>
      <c r="WJL5" s="531"/>
      <c r="WJM5" s="531"/>
      <c r="WJN5" s="531"/>
      <c r="WJO5" s="531"/>
      <c r="WJP5" s="531"/>
      <c r="WJQ5" s="531"/>
      <c r="WJR5" s="531"/>
      <c r="WJS5" s="531"/>
      <c r="WJT5" s="531"/>
      <c r="WJU5" s="531"/>
      <c r="WJV5" s="531"/>
      <c r="WJW5" s="531"/>
      <c r="WJX5" s="531"/>
      <c r="WJY5" s="531"/>
      <c r="WJZ5" s="531"/>
      <c r="WKA5" s="531"/>
      <c r="WKB5" s="531"/>
      <c r="WKC5" s="531"/>
      <c r="WKD5" s="531"/>
      <c r="WKE5" s="531"/>
      <c r="WKF5" s="531"/>
      <c r="WKG5" s="531"/>
      <c r="WKH5" s="531"/>
      <c r="WKI5" s="531"/>
      <c r="WKJ5" s="531"/>
      <c r="WKK5" s="531"/>
      <c r="WKL5" s="531"/>
      <c r="WKM5" s="531"/>
      <c r="WKN5" s="531"/>
      <c r="WKO5" s="531"/>
      <c r="WKP5" s="531"/>
      <c r="WKQ5" s="531"/>
      <c r="WKR5" s="531"/>
      <c r="WKS5" s="531"/>
      <c r="WKT5" s="531"/>
      <c r="WKU5" s="531"/>
      <c r="WKV5" s="531"/>
      <c r="WKW5" s="531"/>
      <c r="WKX5" s="531"/>
      <c r="WKY5" s="531"/>
      <c r="WKZ5" s="531"/>
      <c r="WLA5" s="531"/>
      <c r="WLB5" s="531"/>
      <c r="WLC5" s="531"/>
      <c r="WLD5" s="531"/>
      <c r="WLE5" s="531"/>
      <c r="WLF5" s="531"/>
      <c r="WLG5" s="531"/>
      <c r="WLH5" s="531"/>
      <c r="WLI5" s="531"/>
      <c r="WLJ5" s="531"/>
      <c r="WLK5" s="531"/>
      <c r="WLL5" s="531"/>
      <c r="WLM5" s="531"/>
      <c r="WLN5" s="531"/>
      <c r="WLO5" s="531"/>
      <c r="WLP5" s="531"/>
      <c r="WLQ5" s="531"/>
      <c r="WLR5" s="531"/>
      <c r="WLS5" s="531"/>
      <c r="WLT5" s="531"/>
      <c r="WLU5" s="531"/>
      <c r="WLV5" s="531"/>
      <c r="WLW5" s="531"/>
      <c r="WLX5" s="531"/>
      <c r="WLY5" s="531"/>
      <c r="WLZ5" s="531"/>
      <c r="WMA5" s="531"/>
      <c r="WMB5" s="531"/>
      <c r="WMC5" s="531"/>
      <c r="WMD5" s="531"/>
      <c r="WME5" s="531"/>
      <c r="WMF5" s="531"/>
      <c r="WMG5" s="531"/>
      <c r="WMH5" s="531"/>
      <c r="WMI5" s="531"/>
      <c r="WMJ5" s="531"/>
      <c r="WMK5" s="531"/>
      <c r="WML5" s="531"/>
      <c r="WMM5" s="531"/>
      <c r="WMN5" s="531"/>
      <c r="WMO5" s="531"/>
      <c r="WMP5" s="531"/>
      <c r="WMQ5" s="531"/>
      <c r="WMR5" s="531"/>
      <c r="WMS5" s="531"/>
      <c r="WMT5" s="531"/>
      <c r="WMU5" s="531"/>
      <c r="WMV5" s="531"/>
      <c r="WMW5" s="531"/>
      <c r="WMX5" s="531"/>
      <c r="WMY5" s="531"/>
      <c r="WMZ5" s="531"/>
      <c r="WNA5" s="531"/>
      <c r="WNB5" s="531"/>
      <c r="WNC5" s="531"/>
      <c r="WND5" s="531"/>
      <c r="WNE5" s="531"/>
      <c r="WNF5" s="531"/>
      <c r="WNG5" s="531"/>
      <c r="WNH5" s="531"/>
      <c r="WNI5" s="531"/>
      <c r="WNJ5" s="531"/>
      <c r="WNK5" s="531"/>
      <c r="WNL5" s="531"/>
      <c r="WNM5" s="531"/>
      <c r="WNN5" s="531"/>
      <c r="WNO5" s="531"/>
      <c r="WNP5" s="531"/>
      <c r="WNQ5" s="531"/>
      <c r="WNR5" s="531"/>
      <c r="WNS5" s="531"/>
      <c r="WNT5" s="531"/>
      <c r="WNU5" s="531"/>
      <c r="WNV5" s="531"/>
      <c r="WNW5" s="531"/>
      <c r="WNX5" s="531"/>
      <c r="WNY5" s="531"/>
      <c r="WNZ5" s="531"/>
      <c r="WOA5" s="531"/>
      <c r="WOB5" s="531"/>
      <c r="WOC5" s="531"/>
      <c r="WOD5" s="531"/>
      <c r="WOE5" s="531"/>
      <c r="WOF5" s="531"/>
      <c r="WOG5" s="531"/>
      <c r="WOH5" s="531"/>
      <c r="WOI5" s="531"/>
      <c r="WOJ5" s="531"/>
      <c r="WOK5" s="531"/>
      <c r="WOL5" s="531"/>
      <c r="WOM5" s="531"/>
      <c r="WON5" s="531"/>
      <c r="WOO5" s="531"/>
      <c r="WOP5" s="531"/>
      <c r="WOQ5" s="531"/>
      <c r="WOR5" s="531"/>
      <c r="WOS5" s="531"/>
      <c r="WOT5" s="531"/>
      <c r="WOU5" s="531"/>
      <c r="WOV5" s="531"/>
      <c r="WOW5" s="531"/>
      <c r="WOX5" s="531"/>
      <c r="WOY5" s="531"/>
      <c r="WOZ5" s="531"/>
      <c r="WPA5" s="531"/>
      <c r="WPB5" s="531"/>
      <c r="WPC5" s="531"/>
      <c r="WPD5" s="531"/>
      <c r="WPE5" s="531"/>
      <c r="WPF5" s="531"/>
      <c r="WPG5" s="531"/>
      <c r="WPH5" s="531"/>
      <c r="WPI5" s="531"/>
      <c r="WPJ5" s="531"/>
      <c r="WPK5" s="531"/>
      <c r="WPL5" s="531"/>
      <c r="WPM5" s="531"/>
      <c r="WPN5" s="531"/>
      <c r="WPO5" s="531"/>
      <c r="WPP5" s="531"/>
      <c r="WPQ5" s="531"/>
      <c r="WPR5" s="531"/>
      <c r="WPS5" s="531"/>
      <c r="WPT5" s="531"/>
      <c r="WPU5" s="531"/>
      <c r="WPV5" s="531"/>
      <c r="WPW5" s="531"/>
      <c r="WPX5" s="531"/>
      <c r="WPY5" s="531"/>
      <c r="WPZ5" s="531"/>
      <c r="WQA5" s="531"/>
      <c r="WQB5" s="531"/>
      <c r="WQC5" s="531"/>
      <c r="WQD5" s="531"/>
      <c r="WQE5" s="531"/>
      <c r="WQF5" s="531"/>
      <c r="WQG5" s="531"/>
      <c r="WQH5" s="531"/>
      <c r="WQI5" s="531"/>
      <c r="WQJ5" s="531"/>
      <c r="WQK5" s="531"/>
      <c r="WQL5" s="531"/>
      <c r="WQM5" s="531"/>
      <c r="WQN5" s="531"/>
      <c r="WQO5" s="531"/>
      <c r="WQP5" s="531"/>
      <c r="WQQ5" s="531"/>
      <c r="WQR5" s="531"/>
      <c r="WQS5" s="531"/>
      <c r="WQT5" s="531"/>
      <c r="WQU5" s="531"/>
      <c r="WQV5" s="531"/>
      <c r="WQW5" s="531"/>
      <c r="WQX5" s="531"/>
      <c r="WQY5" s="531"/>
      <c r="WQZ5" s="531"/>
      <c r="WRA5" s="531"/>
      <c r="WRB5" s="531"/>
      <c r="WRC5" s="531"/>
      <c r="WRD5" s="531"/>
      <c r="WRE5" s="531"/>
      <c r="WRF5" s="531"/>
      <c r="WRG5" s="531"/>
      <c r="WRH5" s="531"/>
      <c r="WRI5" s="531"/>
      <c r="WRJ5" s="531"/>
      <c r="WRK5" s="531"/>
      <c r="WRL5" s="531"/>
      <c r="WRM5" s="531"/>
      <c r="WRN5" s="531"/>
      <c r="WRO5" s="531"/>
      <c r="WRP5" s="531"/>
      <c r="WRQ5" s="531"/>
      <c r="WRR5" s="531"/>
      <c r="WRS5" s="531"/>
      <c r="WRT5" s="531"/>
      <c r="WRU5" s="531"/>
      <c r="WRV5" s="531"/>
      <c r="WRW5" s="531"/>
      <c r="WRX5" s="531"/>
      <c r="WRY5" s="531"/>
      <c r="WRZ5" s="531"/>
      <c r="WSA5" s="531"/>
      <c r="WSB5" s="531"/>
      <c r="WSC5" s="531"/>
      <c r="WSD5" s="531"/>
      <c r="WSE5" s="531"/>
      <c r="WSF5" s="531"/>
      <c r="WSG5" s="531"/>
      <c r="WSH5" s="531"/>
      <c r="WSI5" s="531"/>
      <c r="WSJ5" s="531"/>
      <c r="WSK5" s="531"/>
      <c r="WSL5" s="531"/>
      <c r="WSM5" s="531"/>
      <c r="WSN5" s="531"/>
      <c r="WSO5" s="531"/>
      <c r="WSP5" s="531"/>
      <c r="WSQ5" s="531"/>
      <c r="WSR5" s="531"/>
      <c r="WSS5" s="531"/>
      <c r="WST5" s="531"/>
      <c r="WSU5" s="531"/>
      <c r="WSV5" s="531"/>
      <c r="WSW5" s="531"/>
      <c r="WSX5" s="531"/>
      <c r="WSY5" s="531"/>
      <c r="WSZ5" s="531"/>
      <c r="WTA5" s="531"/>
      <c r="WTB5" s="531"/>
      <c r="WTC5" s="531"/>
      <c r="WTD5" s="531"/>
      <c r="WTE5" s="531"/>
      <c r="WTF5" s="531"/>
      <c r="WTG5" s="531"/>
      <c r="WTH5" s="531"/>
      <c r="WTI5" s="531"/>
      <c r="WTJ5" s="531"/>
      <c r="WTK5" s="531"/>
      <c r="WTL5" s="531"/>
      <c r="WTM5" s="531"/>
      <c r="WTN5" s="531"/>
      <c r="WTO5" s="531"/>
      <c r="WTP5" s="531"/>
      <c r="WTQ5" s="531"/>
      <c r="WTR5" s="531"/>
      <c r="WTS5" s="531"/>
      <c r="WTT5" s="531"/>
      <c r="WTU5" s="531"/>
      <c r="WTV5" s="531"/>
      <c r="WTW5" s="531"/>
      <c r="WTX5" s="531"/>
      <c r="WTY5" s="531"/>
      <c r="WTZ5" s="531"/>
      <c r="WUA5" s="531"/>
      <c r="WUB5" s="531"/>
      <c r="WUC5" s="531"/>
      <c r="WUD5" s="531"/>
      <c r="WUE5" s="531"/>
      <c r="WUF5" s="531"/>
      <c r="WUG5" s="531"/>
      <c r="WUH5" s="531"/>
      <c r="WUI5" s="531"/>
      <c r="WUJ5" s="531"/>
      <c r="WUK5" s="531"/>
      <c r="WUL5" s="531"/>
      <c r="WUM5" s="531"/>
      <c r="WUN5" s="531"/>
      <c r="WUO5" s="531"/>
      <c r="WUP5" s="531"/>
      <c r="WUQ5" s="531"/>
      <c r="WUR5" s="531"/>
      <c r="WUS5" s="531"/>
      <c r="WUT5" s="531"/>
      <c r="WUU5" s="531"/>
      <c r="WUV5" s="531"/>
      <c r="WUW5" s="531"/>
      <c r="WUX5" s="531"/>
      <c r="WUY5" s="531"/>
      <c r="WUZ5" s="531"/>
      <c r="WVA5" s="531"/>
      <c r="WVB5" s="531"/>
      <c r="WVC5" s="531"/>
      <c r="WVD5" s="531"/>
      <c r="WVE5" s="531"/>
      <c r="WVF5" s="531"/>
      <c r="WVG5" s="531"/>
      <c r="WVH5" s="531"/>
      <c r="WVI5" s="531"/>
      <c r="WVJ5" s="531"/>
      <c r="WVK5" s="531"/>
      <c r="WVL5" s="531"/>
      <c r="WVM5" s="531"/>
      <c r="WVN5" s="531"/>
      <c r="WVO5" s="531"/>
      <c r="WVP5" s="531"/>
      <c r="WVQ5" s="531"/>
      <c r="WVR5" s="531"/>
      <c r="WVS5" s="531"/>
      <c r="WVT5" s="531"/>
      <c r="WVU5" s="531"/>
      <c r="WVV5" s="531"/>
      <c r="WVW5" s="531"/>
      <c r="WVX5" s="531"/>
      <c r="WVY5" s="531"/>
      <c r="WVZ5" s="531"/>
      <c r="WWA5" s="531"/>
      <c r="WWB5" s="531"/>
      <c r="WWC5" s="531"/>
      <c r="WWD5" s="531"/>
      <c r="WWE5" s="531"/>
      <c r="WWF5" s="531"/>
      <c r="WWG5" s="531"/>
      <c r="WWH5" s="531"/>
      <c r="WWI5" s="531"/>
      <c r="WWJ5" s="531"/>
      <c r="WWK5" s="531"/>
      <c r="WWL5" s="531"/>
      <c r="WWM5" s="531"/>
      <c r="WWN5" s="531"/>
      <c r="WWO5" s="531"/>
      <c r="WWP5" s="531"/>
      <c r="WWQ5" s="531"/>
      <c r="WWR5" s="531"/>
      <c r="WWS5" s="531"/>
      <c r="WWT5" s="531"/>
      <c r="WWU5" s="531"/>
      <c r="WWV5" s="531"/>
      <c r="WWW5" s="531"/>
      <c r="WWX5" s="531"/>
      <c r="WWY5" s="531"/>
      <c r="WWZ5" s="531"/>
      <c r="WXA5" s="531"/>
      <c r="WXB5" s="531"/>
      <c r="WXC5" s="531"/>
      <c r="WXD5" s="531"/>
      <c r="WXE5" s="531"/>
      <c r="WXF5" s="531"/>
      <c r="WXG5" s="531"/>
      <c r="WXH5" s="531"/>
      <c r="WXI5" s="531"/>
      <c r="WXJ5" s="531"/>
      <c r="WXK5" s="531"/>
      <c r="WXL5" s="531"/>
      <c r="WXM5" s="531"/>
      <c r="WXN5" s="531"/>
      <c r="WXO5" s="531"/>
      <c r="WXP5" s="531"/>
      <c r="WXQ5" s="531"/>
      <c r="WXR5" s="531"/>
      <c r="WXS5" s="531"/>
      <c r="WXT5" s="531"/>
      <c r="WXU5" s="531"/>
      <c r="WXV5" s="531"/>
      <c r="WXW5" s="531"/>
      <c r="WXX5" s="531"/>
      <c r="WXY5" s="531"/>
      <c r="WXZ5" s="531"/>
      <c r="WYA5" s="531"/>
      <c r="WYB5" s="531"/>
      <c r="WYC5" s="531"/>
      <c r="WYD5" s="531"/>
      <c r="WYE5" s="531"/>
      <c r="WYF5" s="531"/>
      <c r="WYG5" s="531"/>
      <c r="WYH5" s="531"/>
      <c r="WYI5" s="531"/>
      <c r="WYJ5" s="531"/>
      <c r="WYK5" s="531"/>
      <c r="WYL5" s="531"/>
      <c r="WYM5" s="531"/>
      <c r="WYN5" s="531"/>
      <c r="WYO5" s="531"/>
      <c r="WYP5" s="531"/>
      <c r="WYQ5" s="531"/>
      <c r="WYR5" s="531"/>
      <c r="WYS5" s="531"/>
      <c r="WYT5" s="531"/>
      <c r="WYU5" s="531"/>
      <c r="WYV5" s="531"/>
      <c r="WYW5" s="531"/>
      <c r="WYX5" s="531"/>
      <c r="WYY5" s="531"/>
      <c r="WYZ5" s="531"/>
      <c r="WZA5" s="531"/>
      <c r="WZB5" s="531"/>
      <c r="WZC5" s="531"/>
      <c r="WZD5" s="531"/>
      <c r="WZE5" s="531"/>
      <c r="WZF5" s="531"/>
      <c r="WZG5" s="531"/>
      <c r="WZH5" s="531"/>
      <c r="WZI5" s="531"/>
      <c r="WZJ5" s="531"/>
      <c r="WZK5" s="531"/>
      <c r="WZL5" s="531"/>
      <c r="WZM5" s="531"/>
      <c r="WZN5" s="531"/>
      <c r="WZO5" s="531"/>
      <c r="WZP5" s="531"/>
      <c r="WZQ5" s="531"/>
      <c r="WZR5" s="531"/>
      <c r="WZS5" s="531"/>
      <c r="WZT5" s="531"/>
      <c r="WZU5" s="531"/>
      <c r="WZV5" s="531"/>
      <c r="WZW5" s="531"/>
      <c r="WZX5" s="531"/>
      <c r="WZY5" s="531"/>
      <c r="WZZ5" s="531"/>
      <c r="XAA5" s="531"/>
      <c r="XAB5" s="531"/>
      <c r="XAC5" s="531"/>
      <c r="XAD5" s="531"/>
      <c r="XAE5" s="531"/>
      <c r="XAF5" s="531"/>
      <c r="XAG5" s="531"/>
      <c r="XAH5" s="531"/>
      <c r="XAI5" s="531"/>
      <c r="XAJ5" s="531"/>
      <c r="XAK5" s="531"/>
      <c r="XAL5" s="531"/>
      <c r="XAM5" s="531"/>
      <c r="XAN5" s="531"/>
      <c r="XAO5" s="531"/>
      <c r="XAP5" s="531"/>
      <c r="XAQ5" s="531"/>
      <c r="XAR5" s="531"/>
      <c r="XAS5" s="531"/>
      <c r="XAT5" s="531"/>
      <c r="XAU5" s="531"/>
      <c r="XAV5" s="531"/>
      <c r="XAW5" s="531"/>
      <c r="XAX5" s="531"/>
      <c r="XAY5" s="531"/>
      <c r="XAZ5" s="531"/>
      <c r="XBA5" s="531"/>
      <c r="XBB5" s="531"/>
      <c r="XBC5" s="531"/>
      <c r="XBD5" s="531"/>
      <c r="XBE5" s="531"/>
      <c r="XBF5" s="531"/>
      <c r="XBG5" s="531"/>
      <c r="XBH5" s="531"/>
      <c r="XBI5" s="531"/>
      <c r="XBJ5" s="531"/>
      <c r="XBK5" s="531"/>
      <c r="XBL5" s="531"/>
      <c r="XBM5" s="531"/>
      <c r="XBN5" s="531"/>
      <c r="XBO5" s="531"/>
      <c r="XBP5" s="531"/>
      <c r="XBQ5" s="531"/>
      <c r="XBR5" s="531"/>
      <c r="XBS5" s="531"/>
      <c r="XBT5" s="531"/>
      <c r="XBU5" s="531"/>
      <c r="XBV5" s="531"/>
      <c r="XBW5" s="531"/>
      <c r="XBX5" s="531"/>
      <c r="XBY5" s="531"/>
      <c r="XBZ5" s="531"/>
      <c r="XCA5" s="531"/>
      <c r="XCB5" s="531"/>
      <c r="XCC5" s="531"/>
      <c r="XCD5" s="531"/>
      <c r="XCE5" s="531"/>
      <c r="XCF5" s="531"/>
      <c r="XCG5" s="531"/>
      <c r="XCH5" s="531"/>
      <c r="XCI5" s="531"/>
      <c r="XCJ5" s="531"/>
      <c r="XCK5" s="531"/>
      <c r="XCL5" s="531"/>
      <c r="XCM5" s="531"/>
      <c r="XCN5" s="531"/>
      <c r="XCO5" s="531"/>
      <c r="XCP5" s="531"/>
      <c r="XCQ5" s="531"/>
      <c r="XCR5" s="531"/>
      <c r="XCS5" s="531"/>
      <c r="XCT5" s="531"/>
      <c r="XCU5" s="531"/>
      <c r="XCV5" s="531"/>
      <c r="XCW5" s="531"/>
      <c r="XCX5" s="531"/>
      <c r="XCY5" s="531"/>
      <c r="XCZ5" s="531"/>
      <c r="XDA5" s="531"/>
      <c r="XDB5" s="531"/>
      <c r="XDC5" s="531"/>
      <c r="XDD5" s="531"/>
      <c r="XDE5" s="531"/>
      <c r="XDF5" s="531"/>
      <c r="XDG5" s="531"/>
      <c r="XDH5" s="531"/>
      <c r="XDI5" s="531"/>
      <c r="XDJ5" s="531"/>
      <c r="XDK5" s="531"/>
      <c r="XDL5" s="531"/>
      <c r="XDM5" s="531"/>
      <c r="XDN5" s="531"/>
      <c r="XDO5" s="531"/>
      <c r="XDP5" s="531"/>
      <c r="XDQ5" s="531"/>
      <c r="XDR5" s="531"/>
      <c r="XDS5" s="531"/>
      <c r="XDT5" s="531"/>
      <c r="XDU5" s="531"/>
      <c r="XDV5" s="531"/>
      <c r="XDW5" s="531"/>
      <c r="XDX5" s="531"/>
      <c r="XDY5" s="531"/>
      <c r="XDZ5" s="531"/>
      <c r="XEA5" s="531"/>
      <c r="XEB5" s="531"/>
      <c r="XEC5" s="531"/>
      <c r="XED5" s="531"/>
      <c r="XEE5" s="531"/>
      <c r="XEF5" s="531"/>
      <c r="XEG5" s="531"/>
      <c r="XEH5" s="531"/>
      <c r="XEI5" s="531"/>
      <c r="XEJ5" s="531"/>
      <c r="XEK5" s="531"/>
      <c r="XEL5" s="531"/>
      <c r="XEM5" s="531"/>
      <c r="XEN5" s="531"/>
      <c r="XEO5" s="531"/>
      <c r="XEP5" s="531"/>
      <c r="XEQ5" s="531"/>
      <c r="XER5" s="531"/>
      <c r="XES5" s="531"/>
      <c r="XET5" s="531"/>
      <c r="XEU5" s="531"/>
      <c r="XEV5" s="531"/>
      <c r="XEW5" s="531"/>
      <c r="XEX5" s="531"/>
      <c r="XEY5" s="531"/>
      <c r="XEZ5" s="531"/>
      <c r="XFA5" s="531"/>
      <c r="XFB5" s="531"/>
    </row>
    <row r="6" spans="1:16382" x14ac:dyDescent="0.2">
      <c r="A6" s="856" t="s">
        <v>572</v>
      </c>
      <c r="C6" s="532" t="s">
        <v>146</v>
      </c>
      <c r="D6" s="792">
        <v>0.02</v>
      </c>
      <c r="E6" s="533" t="s">
        <v>23</v>
      </c>
      <c r="F6" s="534"/>
      <c r="G6" s="534"/>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c r="BH6" s="534"/>
      <c r="BI6" s="534"/>
      <c r="BJ6" s="534"/>
      <c r="BK6" s="534"/>
      <c r="BL6" s="534"/>
      <c r="BM6" s="534"/>
      <c r="BN6" s="534"/>
      <c r="BO6" s="534"/>
      <c r="BP6" s="534"/>
      <c r="BQ6" s="534"/>
      <c r="BR6" s="534"/>
      <c r="BS6" s="534"/>
      <c r="BT6" s="534"/>
      <c r="BU6" s="534"/>
      <c r="BV6" s="534"/>
      <c r="BW6" s="534"/>
      <c r="BX6" s="534"/>
      <c r="BY6" s="534"/>
      <c r="BZ6" s="534"/>
      <c r="CA6" s="534"/>
      <c r="CB6" s="534"/>
      <c r="CC6" s="534"/>
      <c r="CD6" s="534"/>
      <c r="CE6" s="534"/>
      <c r="CF6" s="534"/>
      <c r="CG6" s="534"/>
      <c r="CH6" s="534"/>
      <c r="CI6" s="534"/>
      <c r="CJ6" s="534"/>
      <c r="CK6" s="534"/>
      <c r="CL6" s="534"/>
      <c r="CM6" s="534"/>
      <c r="CN6" s="534"/>
      <c r="CO6" s="534"/>
      <c r="CP6" s="534"/>
      <c r="CQ6" s="534"/>
      <c r="CR6" s="534"/>
      <c r="CS6" s="534"/>
      <c r="CT6" s="534"/>
      <c r="CU6" s="534"/>
      <c r="CV6" s="534"/>
      <c r="CW6" s="534"/>
      <c r="CX6" s="534"/>
      <c r="CY6" s="534"/>
      <c r="CZ6" s="534"/>
      <c r="DA6" s="534"/>
      <c r="DB6" s="534"/>
      <c r="DC6" s="534"/>
      <c r="DD6" s="534"/>
      <c r="DE6" s="534"/>
      <c r="DF6" s="534"/>
      <c r="DG6" s="534"/>
      <c r="DH6" s="534"/>
      <c r="DI6" s="534"/>
      <c r="DJ6" s="534"/>
      <c r="DK6" s="534"/>
      <c r="DL6" s="534"/>
      <c r="DM6" s="534"/>
      <c r="DN6" s="534"/>
      <c r="DO6" s="534"/>
      <c r="DP6" s="534"/>
      <c r="DQ6" s="534"/>
      <c r="DR6" s="534"/>
      <c r="DS6" s="534"/>
      <c r="DT6" s="534"/>
      <c r="DU6" s="534"/>
      <c r="DV6" s="534"/>
      <c r="DW6" s="534"/>
      <c r="DX6" s="534"/>
      <c r="DY6" s="534"/>
      <c r="DZ6" s="534"/>
      <c r="EA6" s="534"/>
      <c r="EB6" s="534"/>
      <c r="EC6" s="534"/>
      <c r="ED6" s="534"/>
      <c r="EE6" s="534"/>
      <c r="EF6" s="534"/>
      <c r="EG6" s="534"/>
      <c r="EH6" s="534"/>
      <c r="EI6" s="534"/>
      <c r="EJ6" s="534"/>
      <c r="EK6" s="534"/>
      <c r="EL6" s="534"/>
      <c r="EM6" s="534"/>
      <c r="EN6" s="534"/>
      <c r="EO6" s="534"/>
      <c r="EP6" s="534"/>
      <c r="EQ6" s="534"/>
      <c r="ER6" s="534"/>
      <c r="ES6" s="534"/>
      <c r="ET6" s="534"/>
      <c r="EU6" s="534"/>
      <c r="EV6" s="534"/>
      <c r="EW6" s="534"/>
      <c r="EX6" s="534"/>
      <c r="EY6" s="534"/>
      <c r="EZ6" s="534"/>
      <c r="FA6" s="534"/>
      <c r="FB6" s="534"/>
      <c r="FC6" s="534"/>
      <c r="FD6" s="534"/>
      <c r="FE6" s="534"/>
      <c r="FF6" s="534"/>
      <c r="FG6" s="534"/>
      <c r="FH6" s="534"/>
      <c r="FI6" s="534"/>
      <c r="FJ6" s="534"/>
      <c r="FK6" s="534"/>
      <c r="FL6" s="534"/>
      <c r="FM6" s="534"/>
      <c r="FN6" s="534"/>
      <c r="FO6" s="534"/>
      <c r="FP6" s="534"/>
      <c r="FQ6" s="534"/>
      <c r="FR6" s="534"/>
      <c r="FS6" s="534"/>
      <c r="FT6" s="534"/>
      <c r="FU6" s="534"/>
      <c r="FV6" s="534"/>
      <c r="FW6" s="534"/>
      <c r="FX6" s="534"/>
      <c r="FY6" s="534"/>
      <c r="FZ6" s="534"/>
      <c r="GA6" s="534"/>
      <c r="GB6" s="534"/>
      <c r="GC6" s="534"/>
      <c r="GD6" s="534"/>
      <c r="GE6" s="534"/>
      <c r="GF6" s="534"/>
      <c r="GG6" s="534"/>
      <c r="GH6" s="534"/>
      <c r="GI6" s="534"/>
      <c r="GJ6" s="534"/>
      <c r="GK6" s="534"/>
      <c r="GL6" s="534"/>
      <c r="GM6" s="534"/>
      <c r="GN6" s="534"/>
      <c r="GO6" s="534"/>
      <c r="GP6" s="535"/>
      <c r="GQ6" s="535"/>
      <c r="GR6" s="534"/>
      <c r="GS6" s="534"/>
      <c r="GT6" s="534"/>
      <c r="GU6" s="534"/>
      <c r="GV6" s="534"/>
      <c r="GW6" s="531"/>
      <c r="GX6" s="531"/>
      <c r="GY6" s="531"/>
      <c r="GZ6" s="531"/>
      <c r="HA6" s="531"/>
      <c r="HB6" s="531"/>
      <c r="HC6" s="531"/>
      <c r="HD6" s="531"/>
      <c r="HE6" s="531"/>
      <c r="HF6" s="531"/>
      <c r="HG6" s="531"/>
      <c r="HH6" s="531"/>
      <c r="HI6" s="531"/>
      <c r="HJ6" s="531"/>
      <c r="HK6" s="531"/>
      <c r="HL6" s="531"/>
      <c r="HM6" s="531"/>
      <c r="HN6" s="531"/>
      <c r="HO6" s="531"/>
      <c r="HP6" s="531"/>
      <c r="HQ6" s="531"/>
      <c r="HR6" s="531"/>
      <c r="HS6" s="531"/>
      <c r="HT6" s="531"/>
      <c r="HU6" s="531"/>
      <c r="HV6" s="531"/>
      <c r="HW6" s="531"/>
      <c r="HX6" s="531"/>
      <c r="HY6" s="531"/>
      <c r="HZ6" s="531"/>
      <c r="IA6" s="531"/>
      <c r="IB6" s="531"/>
      <c r="IC6" s="531"/>
      <c r="ID6" s="531"/>
      <c r="IE6" s="531"/>
      <c r="IF6" s="531"/>
      <c r="IG6" s="531"/>
      <c r="IH6" s="531"/>
      <c r="II6" s="531"/>
      <c r="IJ6" s="531"/>
      <c r="IK6" s="531"/>
      <c r="IL6" s="531"/>
      <c r="IM6" s="531"/>
      <c r="IN6" s="531"/>
      <c r="IO6" s="531"/>
      <c r="IP6" s="531"/>
      <c r="IQ6" s="531"/>
      <c r="IR6" s="531"/>
      <c r="IS6" s="531"/>
      <c r="IT6" s="531"/>
      <c r="IU6" s="531"/>
      <c r="IV6" s="531"/>
      <c r="IW6" s="531"/>
      <c r="IX6" s="531"/>
      <c r="IY6" s="531"/>
      <c r="IZ6" s="531"/>
      <c r="JA6" s="531"/>
      <c r="JB6" s="531"/>
      <c r="JC6" s="531"/>
      <c r="JD6" s="531"/>
      <c r="JE6" s="531"/>
      <c r="JF6" s="531"/>
      <c r="JG6" s="531"/>
      <c r="JH6" s="531"/>
      <c r="JI6" s="531"/>
      <c r="JJ6" s="531"/>
      <c r="JK6" s="531"/>
      <c r="JL6" s="531"/>
      <c r="JM6" s="531"/>
      <c r="JN6" s="531"/>
      <c r="JO6" s="531"/>
      <c r="JP6" s="531"/>
      <c r="JQ6" s="531"/>
      <c r="JR6" s="531"/>
      <c r="JS6" s="531"/>
      <c r="JT6" s="531"/>
      <c r="JU6" s="531"/>
      <c r="JV6" s="531"/>
      <c r="JW6" s="531"/>
      <c r="JX6" s="531"/>
      <c r="JY6" s="531"/>
      <c r="JZ6" s="531"/>
      <c r="KA6" s="531"/>
      <c r="KB6" s="531"/>
      <c r="KC6" s="531"/>
      <c r="KD6" s="531"/>
      <c r="KE6" s="531"/>
      <c r="KF6" s="531"/>
      <c r="KG6" s="531"/>
      <c r="KH6" s="531"/>
      <c r="KI6" s="531"/>
      <c r="KJ6" s="531"/>
      <c r="KK6" s="531"/>
      <c r="KL6" s="531"/>
      <c r="KM6" s="531"/>
      <c r="KN6" s="531"/>
      <c r="KO6" s="531"/>
      <c r="KP6" s="531"/>
      <c r="KQ6" s="531"/>
      <c r="KR6" s="531"/>
      <c r="KS6" s="531"/>
      <c r="KT6" s="531"/>
      <c r="KU6" s="531"/>
      <c r="KV6" s="531"/>
      <c r="KW6" s="531"/>
      <c r="KX6" s="531"/>
      <c r="KY6" s="531"/>
      <c r="KZ6" s="531"/>
      <c r="LA6" s="531"/>
      <c r="LB6" s="531"/>
      <c r="LC6" s="531"/>
      <c r="LD6" s="531"/>
      <c r="LE6" s="531"/>
      <c r="LF6" s="531"/>
      <c r="LG6" s="531"/>
      <c r="LH6" s="531"/>
      <c r="LI6" s="531"/>
      <c r="LJ6" s="531"/>
      <c r="LK6" s="531"/>
      <c r="LL6" s="531"/>
      <c r="LM6" s="531"/>
      <c r="LN6" s="531"/>
      <c r="LO6" s="531"/>
      <c r="LP6" s="531"/>
      <c r="LQ6" s="531"/>
      <c r="LR6" s="531"/>
      <c r="LS6" s="531"/>
      <c r="LT6" s="531"/>
      <c r="LU6" s="531"/>
      <c r="LV6" s="531"/>
      <c r="LW6" s="531"/>
      <c r="LX6" s="531"/>
      <c r="LY6" s="531"/>
      <c r="LZ6" s="531"/>
      <c r="MA6" s="531"/>
      <c r="MB6" s="531"/>
      <c r="MC6" s="531"/>
      <c r="MD6" s="531"/>
      <c r="ME6" s="531"/>
      <c r="MF6" s="531"/>
      <c r="MG6" s="531"/>
      <c r="MH6" s="531"/>
      <c r="MI6" s="531"/>
      <c r="MJ6" s="531"/>
      <c r="MK6" s="531"/>
      <c r="ML6" s="531"/>
      <c r="MM6" s="531"/>
      <c r="MN6" s="531"/>
      <c r="MO6" s="531"/>
      <c r="MP6" s="531"/>
      <c r="MQ6" s="531"/>
      <c r="MR6" s="531"/>
      <c r="MS6" s="531"/>
      <c r="MT6" s="531"/>
      <c r="MU6" s="531"/>
      <c r="MV6" s="531"/>
      <c r="MW6" s="531"/>
      <c r="MX6" s="531"/>
      <c r="MY6" s="531"/>
      <c r="MZ6" s="531"/>
      <c r="NA6" s="531"/>
      <c r="NB6" s="531"/>
      <c r="NC6" s="531"/>
      <c r="ND6" s="531"/>
      <c r="NE6" s="531"/>
      <c r="NF6" s="531"/>
      <c r="NG6" s="531"/>
      <c r="NH6" s="531"/>
      <c r="NI6" s="531"/>
      <c r="NJ6" s="531"/>
      <c r="NK6" s="531"/>
      <c r="NL6" s="531"/>
      <c r="NM6" s="531"/>
      <c r="NN6" s="531"/>
      <c r="NO6" s="531"/>
      <c r="NP6" s="531"/>
      <c r="NQ6" s="531"/>
      <c r="NR6" s="531"/>
      <c r="NS6" s="531"/>
      <c r="NT6" s="531"/>
      <c r="NU6" s="531"/>
      <c r="NV6" s="531"/>
      <c r="NW6" s="531"/>
      <c r="NX6" s="531"/>
      <c r="NY6" s="531"/>
      <c r="NZ6" s="531"/>
      <c r="OA6" s="531"/>
      <c r="OB6" s="531"/>
      <c r="OC6" s="531"/>
      <c r="OD6" s="531"/>
      <c r="OE6" s="531"/>
      <c r="OF6" s="531"/>
      <c r="OG6" s="531"/>
      <c r="OH6" s="531"/>
      <c r="OI6" s="531"/>
      <c r="OJ6" s="531"/>
      <c r="OK6" s="531"/>
      <c r="OL6" s="531"/>
      <c r="OM6" s="531"/>
      <c r="ON6" s="531"/>
      <c r="OO6" s="531"/>
      <c r="OP6" s="531"/>
      <c r="OQ6" s="531"/>
      <c r="OR6" s="531"/>
      <c r="OS6" s="531"/>
      <c r="OT6" s="531"/>
      <c r="OU6" s="531"/>
      <c r="OV6" s="531"/>
      <c r="OW6" s="531"/>
      <c r="OX6" s="531"/>
      <c r="OY6" s="531"/>
      <c r="OZ6" s="531"/>
      <c r="PA6" s="531"/>
      <c r="PB6" s="531"/>
      <c r="PC6" s="531"/>
      <c r="PD6" s="531"/>
      <c r="PE6" s="531"/>
      <c r="PF6" s="531"/>
      <c r="PG6" s="531"/>
      <c r="PH6" s="531"/>
      <c r="PI6" s="531"/>
      <c r="PJ6" s="531"/>
      <c r="PK6" s="531"/>
      <c r="PL6" s="531"/>
      <c r="PM6" s="531"/>
      <c r="PN6" s="531"/>
      <c r="PO6" s="531"/>
      <c r="PP6" s="531"/>
      <c r="PQ6" s="531"/>
      <c r="PR6" s="531"/>
      <c r="PS6" s="531"/>
      <c r="PT6" s="531"/>
      <c r="PU6" s="531"/>
      <c r="PV6" s="531"/>
      <c r="PW6" s="531"/>
      <c r="PX6" s="531"/>
      <c r="PY6" s="531"/>
      <c r="PZ6" s="531"/>
      <c r="QA6" s="531"/>
      <c r="QB6" s="531"/>
      <c r="QC6" s="531"/>
      <c r="QD6" s="531"/>
      <c r="QE6" s="531"/>
      <c r="QF6" s="531"/>
      <c r="QG6" s="531"/>
      <c r="QH6" s="531"/>
      <c r="QI6" s="531"/>
      <c r="QJ6" s="531"/>
      <c r="QK6" s="531"/>
      <c r="QL6" s="531"/>
      <c r="QM6" s="531"/>
      <c r="QN6" s="531"/>
      <c r="QO6" s="531"/>
      <c r="QP6" s="531"/>
      <c r="QQ6" s="531"/>
      <c r="QR6" s="531"/>
      <c r="QS6" s="531"/>
      <c r="QT6" s="531"/>
      <c r="QU6" s="531"/>
      <c r="QV6" s="531"/>
      <c r="QW6" s="531"/>
      <c r="QX6" s="531"/>
      <c r="QY6" s="531"/>
      <c r="QZ6" s="531"/>
      <c r="RA6" s="531"/>
      <c r="RB6" s="531"/>
      <c r="RC6" s="531"/>
      <c r="RD6" s="531"/>
      <c r="RE6" s="531"/>
      <c r="RF6" s="531"/>
      <c r="RG6" s="531"/>
      <c r="RH6" s="531"/>
      <c r="RI6" s="531"/>
      <c r="RJ6" s="531"/>
      <c r="RK6" s="531"/>
      <c r="RL6" s="531"/>
      <c r="RM6" s="531"/>
      <c r="RN6" s="531"/>
      <c r="RO6" s="531"/>
      <c r="RP6" s="531"/>
      <c r="RQ6" s="531"/>
      <c r="RR6" s="531"/>
      <c r="RS6" s="531"/>
      <c r="RT6" s="531"/>
      <c r="RU6" s="531"/>
      <c r="RV6" s="531"/>
      <c r="RW6" s="531"/>
      <c r="RX6" s="531"/>
      <c r="RY6" s="531"/>
      <c r="RZ6" s="531"/>
      <c r="SA6" s="531"/>
      <c r="SB6" s="531"/>
      <c r="SC6" s="531"/>
      <c r="SD6" s="531"/>
      <c r="SE6" s="531"/>
      <c r="SF6" s="531"/>
      <c r="SG6" s="531"/>
      <c r="SH6" s="531"/>
      <c r="SI6" s="531"/>
      <c r="SJ6" s="531"/>
      <c r="SK6" s="531"/>
      <c r="SL6" s="531"/>
      <c r="SM6" s="531"/>
      <c r="SN6" s="531"/>
      <c r="SO6" s="531"/>
      <c r="SP6" s="531"/>
      <c r="SQ6" s="531"/>
      <c r="SR6" s="531"/>
      <c r="SS6" s="531"/>
      <c r="ST6" s="531"/>
      <c r="SU6" s="531"/>
      <c r="SV6" s="531"/>
      <c r="SW6" s="531"/>
      <c r="SX6" s="531"/>
      <c r="SY6" s="531"/>
      <c r="SZ6" s="531"/>
      <c r="TA6" s="531"/>
      <c r="TB6" s="531"/>
      <c r="TC6" s="531"/>
      <c r="TD6" s="531"/>
      <c r="TE6" s="531"/>
      <c r="TF6" s="531"/>
      <c r="TG6" s="531"/>
      <c r="TH6" s="531"/>
      <c r="TI6" s="531"/>
      <c r="TJ6" s="531"/>
      <c r="TK6" s="531"/>
      <c r="TL6" s="531"/>
      <c r="TM6" s="531"/>
      <c r="TN6" s="531"/>
      <c r="TO6" s="531"/>
      <c r="TP6" s="531"/>
      <c r="TQ6" s="531"/>
      <c r="TR6" s="531"/>
      <c r="TS6" s="531"/>
      <c r="TT6" s="531"/>
      <c r="TU6" s="531"/>
      <c r="TV6" s="531"/>
      <c r="TW6" s="531"/>
      <c r="TX6" s="531"/>
      <c r="TY6" s="531"/>
      <c r="TZ6" s="531"/>
      <c r="UA6" s="531"/>
      <c r="UB6" s="531"/>
      <c r="UC6" s="531"/>
      <c r="UD6" s="531"/>
      <c r="UE6" s="531"/>
      <c r="UF6" s="531"/>
      <c r="UG6" s="531"/>
      <c r="UH6" s="531"/>
      <c r="UI6" s="531"/>
      <c r="UJ6" s="531"/>
      <c r="UK6" s="531"/>
      <c r="UL6" s="531"/>
      <c r="UM6" s="531"/>
      <c r="UN6" s="531"/>
      <c r="UO6" s="531"/>
      <c r="UP6" s="531"/>
      <c r="UQ6" s="531"/>
      <c r="UR6" s="531"/>
      <c r="US6" s="531"/>
      <c r="UT6" s="531"/>
      <c r="UU6" s="531"/>
      <c r="UV6" s="531"/>
      <c r="UW6" s="531"/>
      <c r="UX6" s="531"/>
      <c r="UY6" s="531"/>
      <c r="UZ6" s="531"/>
      <c r="VA6" s="531"/>
      <c r="VB6" s="531"/>
      <c r="VC6" s="531"/>
      <c r="VD6" s="531"/>
      <c r="VE6" s="531"/>
      <c r="VF6" s="531"/>
      <c r="VG6" s="531"/>
      <c r="VH6" s="531"/>
      <c r="VI6" s="531"/>
      <c r="VJ6" s="531"/>
      <c r="VK6" s="531"/>
      <c r="VL6" s="531"/>
      <c r="VM6" s="531"/>
      <c r="VN6" s="531"/>
      <c r="VO6" s="531"/>
      <c r="VP6" s="531"/>
      <c r="VQ6" s="531"/>
      <c r="VR6" s="531"/>
      <c r="VS6" s="531"/>
      <c r="VT6" s="531"/>
      <c r="VU6" s="531"/>
      <c r="VV6" s="531"/>
      <c r="VW6" s="531"/>
      <c r="VX6" s="531"/>
      <c r="VY6" s="531"/>
      <c r="VZ6" s="531"/>
      <c r="WA6" s="531"/>
      <c r="WB6" s="531"/>
      <c r="WC6" s="531"/>
      <c r="WD6" s="531"/>
      <c r="WE6" s="531"/>
      <c r="WF6" s="531"/>
      <c r="WG6" s="531"/>
      <c r="WH6" s="531"/>
      <c r="WI6" s="531"/>
      <c r="WJ6" s="531"/>
      <c r="WK6" s="531"/>
      <c r="WL6" s="531"/>
      <c r="WM6" s="531"/>
      <c r="WN6" s="531"/>
      <c r="WO6" s="531"/>
      <c r="WP6" s="531"/>
      <c r="WQ6" s="531"/>
      <c r="WR6" s="531"/>
      <c r="WS6" s="531"/>
      <c r="WT6" s="531"/>
      <c r="WU6" s="531"/>
      <c r="WV6" s="531"/>
      <c r="WW6" s="531"/>
      <c r="WX6" s="531"/>
      <c r="WY6" s="531"/>
      <c r="WZ6" s="531"/>
      <c r="XA6" s="531"/>
      <c r="XB6" s="531"/>
      <c r="XC6" s="531"/>
      <c r="XD6" s="531"/>
      <c r="XE6" s="531"/>
      <c r="XF6" s="531"/>
      <c r="XG6" s="531"/>
      <c r="XH6" s="531"/>
      <c r="XI6" s="531"/>
      <c r="XJ6" s="531"/>
      <c r="XK6" s="531"/>
      <c r="XL6" s="531"/>
      <c r="XM6" s="531"/>
      <c r="XN6" s="531"/>
      <c r="XO6" s="531"/>
      <c r="XP6" s="531"/>
      <c r="XQ6" s="531"/>
      <c r="XR6" s="531"/>
      <c r="XS6" s="531"/>
      <c r="XT6" s="531"/>
      <c r="XU6" s="531"/>
      <c r="XV6" s="531"/>
      <c r="XW6" s="531"/>
      <c r="XX6" s="531"/>
      <c r="XY6" s="531"/>
      <c r="XZ6" s="531"/>
      <c r="YA6" s="531"/>
      <c r="YB6" s="531"/>
      <c r="YC6" s="531"/>
      <c r="YD6" s="531"/>
      <c r="YE6" s="531"/>
      <c r="YF6" s="531"/>
      <c r="YG6" s="531"/>
      <c r="YH6" s="531"/>
      <c r="YI6" s="531"/>
      <c r="YJ6" s="531"/>
      <c r="YK6" s="531"/>
      <c r="YL6" s="531"/>
      <c r="YM6" s="531"/>
      <c r="YN6" s="531"/>
      <c r="YO6" s="531"/>
      <c r="YP6" s="531"/>
      <c r="YQ6" s="531"/>
      <c r="YR6" s="531"/>
      <c r="YS6" s="531"/>
      <c r="YT6" s="531"/>
      <c r="YU6" s="531"/>
      <c r="YV6" s="531"/>
      <c r="YW6" s="531"/>
      <c r="YX6" s="531"/>
      <c r="YY6" s="531"/>
      <c r="YZ6" s="531"/>
      <c r="ZA6" s="531"/>
      <c r="ZB6" s="531"/>
      <c r="ZC6" s="531"/>
      <c r="ZD6" s="531"/>
      <c r="ZE6" s="531"/>
      <c r="ZF6" s="531"/>
      <c r="ZG6" s="531"/>
      <c r="ZH6" s="531"/>
      <c r="ZI6" s="531"/>
      <c r="ZJ6" s="531"/>
      <c r="ZK6" s="531"/>
      <c r="ZL6" s="531"/>
      <c r="ZM6" s="531"/>
      <c r="ZN6" s="531"/>
      <c r="ZO6" s="531"/>
      <c r="ZP6" s="531"/>
      <c r="ZQ6" s="531"/>
      <c r="ZR6" s="531"/>
      <c r="ZS6" s="531"/>
      <c r="ZT6" s="531"/>
      <c r="ZU6" s="531"/>
      <c r="ZV6" s="531"/>
      <c r="ZW6" s="531"/>
      <c r="ZX6" s="531"/>
      <c r="ZY6" s="531"/>
      <c r="ZZ6" s="531"/>
      <c r="AAA6" s="531"/>
      <c r="AAB6" s="531"/>
      <c r="AAC6" s="531"/>
      <c r="AAD6" s="531"/>
      <c r="AAE6" s="531"/>
      <c r="AAF6" s="531"/>
      <c r="AAG6" s="531"/>
      <c r="AAH6" s="531"/>
      <c r="AAI6" s="531"/>
      <c r="AAJ6" s="531"/>
      <c r="AAK6" s="531"/>
      <c r="AAL6" s="531"/>
      <c r="AAM6" s="531"/>
      <c r="AAN6" s="531"/>
      <c r="AAO6" s="531"/>
      <c r="AAP6" s="531"/>
      <c r="AAQ6" s="531"/>
      <c r="AAR6" s="531"/>
      <c r="AAS6" s="531"/>
      <c r="AAT6" s="531"/>
      <c r="AAU6" s="531"/>
      <c r="AAV6" s="531"/>
      <c r="AAW6" s="531"/>
      <c r="AAX6" s="531"/>
      <c r="AAY6" s="531"/>
      <c r="AAZ6" s="531"/>
      <c r="ABA6" s="531"/>
      <c r="ABB6" s="531"/>
      <c r="ABC6" s="531"/>
      <c r="ABD6" s="531"/>
      <c r="ABE6" s="531"/>
      <c r="ABF6" s="531"/>
      <c r="ABG6" s="531"/>
      <c r="ABH6" s="531"/>
      <c r="ABI6" s="531"/>
      <c r="ABJ6" s="531"/>
      <c r="ABK6" s="531"/>
      <c r="ABL6" s="531"/>
      <c r="ABM6" s="531"/>
      <c r="ABN6" s="531"/>
      <c r="ABO6" s="531"/>
      <c r="ABP6" s="531"/>
      <c r="ABQ6" s="531"/>
      <c r="ABR6" s="531"/>
      <c r="ABS6" s="531"/>
      <c r="ABT6" s="531"/>
      <c r="ABU6" s="531"/>
      <c r="ABV6" s="531"/>
      <c r="ABW6" s="531"/>
      <c r="ABX6" s="531"/>
      <c r="ABY6" s="531"/>
      <c r="ABZ6" s="531"/>
      <c r="ACA6" s="531"/>
      <c r="ACB6" s="531"/>
      <c r="ACC6" s="531"/>
      <c r="ACD6" s="531"/>
      <c r="ACE6" s="531"/>
      <c r="ACF6" s="531"/>
      <c r="ACG6" s="531"/>
      <c r="ACH6" s="531"/>
      <c r="ACI6" s="531"/>
      <c r="ACJ6" s="531"/>
      <c r="ACK6" s="531"/>
      <c r="ACL6" s="531"/>
      <c r="ACM6" s="531"/>
      <c r="ACN6" s="531"/>
      <c r="ACO6" s="531"/>
      <c r="ACP6" s="531"/>
      <c r="ACQ6" s="531"/>
      <c r="ACR6" s="531"/>
      <c r="ACS6" s="531"/>
      <c r="ACT6" s="531"/>
      <c r="ACU6" s="531"/>
      <c r="ACV6" s="531"/>
      <c r="ACW6" s="531"/>
      <c r="ACX6" s="531"/>
      <c r="ACY6" s="531"/>
      <c r="ACZ6" s="531"/>
      <c r="ADA6" s="531"/>
      <c r="ADB6" s="531"/>
      <c r="ADC6" s="531"/>
      <c r="ADD6" s="531"/>
      <c r="ADE6" s="531"/>
      <c r="ADF6" s="531"/>
      <c r="ADG6" s="531"/>
      <c r="ADH6" s="531"/>
      <c r="ADI6" s="531"/>
      <c r="ADJ6" s="531"/>
      <c r="ADK6" s="531"/>
      <c r="ADL6" s="531"/>
      <c r="ADM6" s="531"/>
      <c r="ADN6" s="531"/>
      <c r="ADO6" s="531"/>
      <c r="ADP6" s="531"/>
      <c r="ADQ6" s="531"/>
      <c r="ADR6" s="531"/>
      <c r="ADS6" s="531"/>
      <c r="ADT6" s="531"/>
      <c r="ADU6" s="531"/>
      <c r="ADV6" s="531"/>
      <c r="ADW6" s="531"/>
      <c r="ADX6" s="531"/>
      <c r="ADY6" s="531"/>
      <c r="ADZ6" s="531"/>
      <c r="AEA6" s="531"/>
      <c r="AEB6" s="531"/>
      <c r="AEC6" s="531"/>
      <c r="AED6" s="531"/>
      <c r="AEE6" s="531"/>
      <c r="AEF6" s="531"/>
      <c r="AEG6" s="531"/>
      <c r="AEH6" s="531"/>
      <c r="AEI6" s="531"/>
      <c r="AEJ6" s="531"/>
      <c r="AEK6" s="531"/>
      <c r="AEL6" s="531"/>
      <c r="AEM6" s="531"/>
      <c r="AEN6" s="531"/>
      <c r="AEO6" s="531"/>
      <c r="AEP6" s="531"/>
      <c r="AEQ6" s="531"/>
      <c r="AER6" s="531"/>
      <c r="AES6" s="531"/>
      <c r="AET6" s="531"/>
      <c r="AEU6" s="531"/>
      <c r="AEV6" s="531"/>
      <c r="AEW6" s="531"/>
      <c r="AEX6" s="531"/>
      <c r="AEY6" s="531"/>
      <c r="AEZ6" s="531"/>
      <c r="AFA6" s="531"/>
      <c r="AFB6" s="531"/>
      <c r="AFC6" s="531"/>
      <c r="AFD6" s="531"/>
      <c r="AFE6" s="531"/>
      <c r="AFF6" s="531"/>
      <c r="AFG6" s="531"/>
      <c r="AFH6" s="531"/>
      <c r="AFI6" s="531"/>
      <c r="AFJ6" s="531"/>
      <c r="AFK6" s="531"/>
      <c r="AFL6" s="531"/>
      <c r="AFM6" s="531"/>
      <c r="AFN6" s="531"/>
      <c r="AFO6" s="531"/>
      <c r="AFP6" s="531"/>
      <c r="AFQ6" s="531"/>
      <c r="AFR6" s="531"/>
      <c r="AFS6" s="531"/>
      <c r="AFT6" s="531"/>
      <c r="AFU6" s="531"/>
      <c r="AFV6" s="531"/>
      <c r="AFW6" s="531"/>
      <c r="AFX6" s="531"/>
      <c r="AFY6" s="531"/>
      <c r="AFZ6" s="531"/>
      <c r="AGA6" s="531"/>
      <c r="AGB6" s="531"/>
      <c r="AGC6" s="531"/>
      <c r="AGD6" s="531"/>
      <c r="AGE6" s="531"/>
      <c r="AGF6" s="531"/>
      <c r="AGG6" s="531"/>
      <c r="AGH6" s="531"/>
      <c r="AGI6" s="531"/>
      <c r="AGJ6" s="531"/>
      <c r="AGK6" s="531"/>
      <c r="AGL6" s="531"/>
      <c r="AGM6" s="531"/>
      <c r="AGN6" s="531"/>
      <c r="AGO6" s="531"/>
      <c r="AGP6" s="531"/>
      <c r="AGQ6" s="531"/>
      <c r="AGR6" s="531"/>
      <c r="AGS6" s="531"/>
      <c r="AGT6" s="531"/>
      <c r="AGU6" s="531"/>
      <c r="AGV6" s="531"/>
      <c r="AGW6" s="531"/>
      <c r="AGX6" s="531"/>
      <c r="AGY6" s="531"/>
      <c r="AGZ6" s="531"/>
      <c r="AHA6" s="531"/>
      <c r="AHB6" s="531"/>
      <c r="AHC6" s="531"/>
      <c r="AHD6" s="531"/>
      <c r="AHE6" s="531"/>
      <c r="AHF6" s="531"/>
      <c r="AHG6" s="531"/>
      <c r="AHH6" s="531"/>
      <c r="AHI6" s="531"/>
      <c r="AHJ6" s="531"/>
      <c r="AHK6" s="531"/>
      <c r="AHL6" s="531"/>
      <c r="AHM6" s="531"/>
      <c r="AHN6" s="531"/>
      <c r="AHO6" s="531"/>
      <c r="AHP6" s="531"/>
      <c r="AHQ6" s="531"/>
      <c r="AHR6" s="531"/>
      <c r="AHS6" s="531"/>
      <c r="AHT6" s="531"/>
      <c r="AHU6" s="531"/>
      <c r="AHV6" s="531"/>
      <c r="AHW6" s="531"/>
      <c r="AHX6" s="531"/>
      <c r="AHY6" s="531"/>
      <c r="AHZ6" s="531"/>
      <c r="AIA6" s="531"/>
      <c r="AIB6" s="531"/>
      <c r="AIC6" s="531"/>
      <c r="AID6" s="531"/>
      <c r="AIE6" s="531"/>
      <c r="AIF6" s="531"/>
      <c r="AIG6" s="531"/>
      <c r="AIH6" s="531"/>
      <c r="AII6" s="531"/>
      <c r="AIJ6" s="531"/>
      <c r="AIK6" s="531"/>
      <c r="AIL6" s="531"/>
      <c r="AIM6" s="531"/>
      <c r="AIN6" s="531"/>
      <c r="AIO6" s="531"/>
      <c r="AIP6" s="531"/>
      <c r="AIQ6" s="531"/>
      <c r="AIR6" s="531"/>
      <c r="AIS6" s="531"/>
      <c r="AIT6" s="531"/>
      <c r="AIU6" s="531"/>
      <c r="AIV6" s="531"/>
      <c r="AIW6" s="531"/>
      <c r="AIX6" s="531"/>
      <c r="AIY6" s="531"/>
      <c r="AIZ6" s="531"/>
      <c r="AJA6" s="531"/>
      <c r="AJB6" s="531"/>
      <c r="AJC6" s="531"/>
      <c r="AJD6" s="531"/>
      <c r="AJE6" s="531"/>
      <c r="AJF6" s="531"/>
      <c r="AJG6" s="531"/>
      <c r="AJH6" s="531"/>
      <c r="AJI6" s="531"/>
      <c r="AJJ6" s="531"/>
      <c r="AJK6" s="531"/>
      <c r="AJL6" s="531"/>
      <c r="AJM6" s="531"/>
      <c r="AJN6" s="531"/>
      <c r="AJO6" s="531"/>
      <c r="AJP6" s="531"/>
      <c r="AJQ6" s="531"/>
      <c r="AJR6" s="531"/>
      <c r="AJS6" s="531"/>
      <c r="AJT6" s="531"/>
      <c r="AJU6" s="531"/>
      <c r="AJV6" s="531"/>
      <c r="AJW6" s="531"/>
      <c r="AJX6" s="531"/>
      <c r="AJY6" s="531"/>
      <c r="AJZ6" s="531"/>
      <c r="AKA6" s="531"/>
      <c r="AKB6" s="531"/>
      <c r="AKC6" s="531"/>
      <c r="AKD6" s="531"/>
      <c r="AKE6" s="531"/>
      <c r="AKF6" s="531"/>
      <c r="AKG6" s="531"/>
      <c r="AKH6" s="531"/>
      <c r="AKI6" s="531"/>
      <c r="AKJ6" s="531"/>
      <c r="AKK6" s="531"/>
      <c r="AKL6" s="531"/>
      <c r="AKM6" s="531"/>
      <c r="AKN6" s="531"/>
      <c r="AKO6" s="531"/>
      <c r="AKP6" s="531"/>
      <c r="AKQ6" s="531"/>
      <c r="AKR6" s="531"/>
      <c r="AKS6" s="531"/>
      <c r="AKT6" s="531"/>
      <c r="AKU6" s="531"/>
      <c r="AKV6" s="531"/>
      <c r="AKW6" s="531"/>
      <c r="AKX6" s="531"/>
      <c r="AKY6" s="531"/>
      <c r="AKZ6" s="531"/>
      <c r="ALA6" s="531"/>
      <c r="ALB6" s="531"/>
      <c r="ALC6" s="531"/>
      <c r="ALD6" s="531"/>
      <c r="ALE6" s="531"/>
      <c r="ALF6" s="531"/>
      <c r="ALG6" s="531"/>
      <c r="ALH6" s="531"/>
      <c r="ALI6" s="531"/>
      <c r="ALJ6" s="531"/>
      <c r="ALK6" s="531"/>
      <c r="ALL6" s="531"/>
      <c r="ALM6" s="531"/>
      <c r="ALN6" s="531"/>
      <c r="ALO6" s="531"/>
      <c r="ALP6" s="531"/>
      <c r="ALQ6" s="531"/>
      <c r="ALR6" s="531"/>
      <c r="ALS6" s="531"/>
      <c r="ALT6" s="531"/>
      <c r="ALU6" s="531"/>
      <c r="ALV6" s="531"/>
      <c r="ALW6" s="531"/>
      <c r="ALX6" s="531"/>
      <c r="ALY6" s="531"/>
      <c r="ALZ6" s="531"/>
      <c r="AMA6" s="531"/>
      <c r="AMB6" s="531"/>
      <c r="AMC6" s="531"/>
      <c r="AMD6" s="531"/>
      <c r="AME6" s="531"/>
      <c r="AMF6" s="531"/>
      <c r="AMG6" s="531"/>
      <c r="AMH6" s="531"/>
      <c r="AMI6" s="531"/>
      <c r="AMJ6" s="531"/>
      <c r="AMK6" s="531"/>
      <c r="AML6" s="531"/>
      <c r="AMM6" s="531"/>
      <c r="AMN6" s="531"/>
      <c r="AMO6" s="531"/>
      <c r="AMP6" s="531"/>
      <c r="AMQ6" s="531"/>
      <c r="AMR6" s="531"/>
      <c r="AMS6" s="531"/>
      <c r="AMT6" s="531"/>
      <c r="AMU6" s="531"/>
      <c r="AMV6" s="531"/>
      <c r="AMW6" s="531"/>
      <c r="AMX6" s="531"/>
      <c r="AMY6" s="531"/>
      <c r="AMZ6" s="531"/>
      <c r="ANA6" s="531"/>
      <c r="ANB6" s="531"/>
      <c r="ANC6" s="531"/>
      <c r="AND6" s="531"/>
      <c r="ANE6" s="531"/>
      <c r="ANF6" s="531"/>
      <c r="ANG6" s="531"/>
      <c r="ANH6" s="531"/>
      <c r="ANI6" s="531"/>
      <c r="ANJ6" s="531"/>
      <c r="ANK6" s="531"/>
      <c r="ANL6" s="531"/>
      <c r="ANM6" s="531"/>
      <c r="ANN6" s="531"/>
      <c r="ANO6" s="531"/>
      <c r="ANP6" s="531"/>
      <c r="ANQ6" s="531"/>
      <c r="ANR6" s="531"/>
      <c r="ANS6" s="531"/>
      <c r="ANT6" s="531"/>
      <c r="ANU6" s="531"/>
      <c r="ANV6" s="531"/>
      <c r="ANW6" s="531"/>
      <c r="ANX6" s="531"/>
      <c r="ANY6" s="531"/>
      <c r="ANZ6" s="531"/>
      <c r="AOA6" s="531"/>
      <c r="AOB6" s="531"/>
      <c r="AOC6" s="531"/>
      <c r="AOD6" s="531"/>
      <c r="AOE6" s="531"/>
      <c r="AOF6" s="531"/>
      <c r="AOG6" s="531"/>
      <c r="AOH6" s="531"/>
      <c r="AOI6" s="531"/>
      <c r="AOJ6" s="531"/>
      <c r="AOK6" s="531"/>
      <c r="AOL6" s="531"/>
      <c r="AOM6" s="531"/>
      <c r="AON6" s="531"/>
      <c r="AOO6" s="531"/>
      <c r="AOP6" s="531"/>
      <c r="AOQ6" s="531"/>
      <c r="AOR6" s="531"/>
      <c r="AOS6" s="531"/>
      <c r="AOT6" s="531"/>
      <c r="AOU6" s="531"/>
      <c r="AOV6" s="531"/>
      <c r="AOW6" s="531"/>
      <c r="AOX6" s="531"/>
      <c r="AOY6" s="531"/>
      <c r="AOZ6" s="531"/>
      <c r="APA6" s="531"/>
      <c r="APB6" s="531"/>
      <c r="APC6" s="531"/>
      <c r="APD6" s="531"/>
      <c r="APE6" s="531"/>
      <c r="APF6" s="531"/>
      <c r="APG6" s="531"/>
      <c r="APH6" s="531"/>
      <c r="API6" s="531"/>
      <c r="APJ6" s="531"/>
      <c r="APK6" s="531"/>
      <c r="APL6" s="531"/>
      <c r="APM6" s="531"/>
      <c r="APN6" s="531"/>
      <c r="APO6" s="531"/>
      <c r="APP6" s="531"/>
      <c r="APQ6" s="531"/>
      <c r="APR6" s="531"/>
      <c r="APS6" s="531"/>
      <c r="APT6" s="531"/>
      <c r="APU6" s="531"/>
      <c r="APV6" s="531"/>
      <c r="APW6" s="531"/>
      <c r="APX6" s="531"/>
      <c r="APY6" s="531"/>
      <c r="APZ6" s="531"/>
      <c r="AQA6" s="531"/>
      <c r="AQB6" s="531"/>
      <c r="AQC6" s="531"/>
      <c r="AQD6" s="531"/>
      <c r="AQE6" s="531"/>
      <c r="AQF6" s="531"/>
      <c r="AQG6" s="531"/>
      <c r="AQH6" s="531"/>
      <c r="AQI6" s="531"/>
      <c r="AQJ6" s="531"/>
      <c r="AQK6" s="531"/>
      <c r="AQL6" s="531"/>
      <c r="AQM6" s="531"/>
      <c r="AQN6" s="531"/>
      <c r="AQO6" s="531"/>
      <c r="AQP6" s="531"/>
      <c r="AQQ6" s="531"/>
      <c r="AQR6" s="531"/>
      <c r="AQS6" s="531"/>
      <c r="AQT6" s="531"/>
      <c r="AQU6" s="531"/>
      <c r="AQV6" s="531"/>
      <c r="AQW6" s="531"/>
      <c r="AQX6" s="531"/>
      <c r="AQY6" s="531"/>
      <c r="AQZ6" s="531"/>
      <c r="ARA6" s="531"/>
      <c r="ARB6" s="531"/>
      <c r="ARC6" s="531"/>
      <c r="ARD6" s="531"/>
      <c r="ARE6" s="531"/>
      <c r="ARF6" s="531"/>
      <c r="ARG6" s="531"/>
      <c r="ARH6" s="531"/>
      <c r="ARI6" s="531"/>
      <c r="ARJ6" s="531"/>
      <c r="ARK6" s="531"/>
      <c r="ARL6" s="531"/>
      <c r="ARM6" s="531"/>
      <c r="ARN6" s="531"/>
      <c r="ARO6" s="531"/>
      <c r="ARP6" s="531"/>
      <c r="ARQ6" s="531"/>
      <c r="ARR6" s="531"/>
      <c r="ARS6" s="531"/>
      <c r="ART6" s="531"/>
      <c r="ARU6" s="531"/>
      <c r="ARV6" s="531"/>
      <c r="ARW6" s="531"/>
      <c r="ARX6" s="531"/>
      <c r="ARY6" s="531"/>
      <c r="ARZ6" s="531"/>
      <c r="ASA6" s="531"/>
      <c r="ASB6" s="531"/>
      <c r="ASC6" s="531"/>
      <c r="ASD6" s="531"/>
      <c r="ASE6" s="531"/>
      <c r="ASF6" s="531"/>
      <c r="ASG6" s="531"/>
      <c r="ASH6" s="531"/>
      <c r="ASI6" s="531"/>
      <c r="ASJ6" s="531"/>
      <c r="ASK6" s="531"/>
      <c r="ASL6" s="531"/>
      <c r="ASM6" s="531"/>
      <c r="ASN6" s="531"/>
      <c r="ASO6" s="531"/>
      <c r="ASP6" s="531"/>
      <c r="ASQ6" s="531"/>
      <c r="ASR6" s="531"/>
      <c r="ASS6" s="531"/>
      <c r="AST6" s="531"/>
      <c r="ASU6" s="531"/>
      <c r="ASV6" s="531"/>
      <c r="ASW6" s="531"/>
      <c r="ASX6" s="531"/>
      <c r="ASY6" s="531"/>
      <c r="ASZ6" s="531"/>
      <c r="ATA6" s="531"/>
      <c r="ATB6" s="531"/>
      <c r="ATC6" s="531"/>
      <c r="ATD6" s="531"/>
      <c r="ATE6" s="531"/>
      <c r="ATF6" s="531"/>
      <c r="ATG6" s="531"/>
      <c r="ATH6" s="531"/>
      <c r="ATI6" s="531"/>
      <c r="ATJ6" s="531"/>
      <c r="ATK6" s="531"/>
      <c r="ATL6" s="531"/>
      <c r="ATM6" s="531"/>
      <c r="ATN6" s="531"/>
      <c r="ATO6" s="531"/>
      <c r="ATP6" s="531"/>
      <c r="ATQ6" s="531"/>
      <c r="ATR6" s="531"/>
      <c r="ATS6" s="531"/>
      <c r="ATT6" s="531"/>
      <c r="ATU6" s="531"/>
      <c r="ATV6" s="531"/>
      <c r="ATW6" s="531"/>
      <c r="ATX6" s="531"/>
      <c r="ATY6" s="531"/>
      <c r="ATZ6" s="531"/>
      <c r="AUA6" s="531"/>
      <c r="AUB6" s="531"/>
      <c r="AUC6" s="531"/>
      <c r="AUD6" s="531"/>
      <c r="AUE6" s="531"/>
      <c r="AUF6" s="531"/>
      <c r="AUG6" s="531"/>
      <c r="AUH6" s="531"/>
      <c r="AUI6" s="531"/>
      <c r="AUJ6" s="531"/>
      <c r="AUK6" s="531"/>
      <c r="AUL6" s="531"/>
      <c r="AUM6" s="531"/>
      <c r="AUN6" s="531"/>
      <c r="AUO6" s="531"/>
      <c r="AUP6" s="531"/>
      <c r="AUQ6" s="531"/>
      <c r="AUR6" s="531"/>
      <c r="AUS6" s="531"/>
      <c r="AUT6" s="531"/>
      <c r="AUU6" s="531"/>
      <c r="AUV6" s="531"/>
      <c r="AUW6" s="531"/>
      <c r="AUX6" s="531"/>
      <c r="AUY6" s="531"/>
      <c r="AUZ6" s="531"/>
      <c r="AVA6" s="531"/>
      <c r="AVB6" s="531"/>
      <c r="AVC6" s="531"/>
      <c r="AVD6" s="531"/>
      <c r="AVE6" s="531"/>
      <c r="AVF6" s="531"/>
      <c r="AVG6" s="531"/>
      <c r="AVH6" s="531"/>
      <c r="AVI6" s="531"/>
      <c r="AVJ6" s="531"/>
      <c r="AVK6" s="531"/>
      <c r="AVL6" s="531"/>
      <c r="AVM6" s="531"/>
      <c r="AVN6" s="531"/>
      <c r="AVO6" s="531"/>
      <c r="AVP6" s="531"/>
      <c r="AVQ6" s="531"/>
      <c r="AVR6" s="531"/>
      <c r="AVS6" s="531"/>
      <c r="AVT6" s="531"/>
      <c r="AVU6" s="531"/>
      <c r="AVV6" s="531"/>
      <c r="AVW6" s="531"/>
      <c r="AVX6" s="531"/>
      <c r="AVY6" s="531"/>
      <c r="AVZ6" s="531"/>
      <c r="AWA6" s="531"/>
      <c r="AWB6" s="531"/>
      <c r="AWC6" s="531"/>
      <c r="AWD6" s="531"/>
      <c r="AWE6" s="531"/>
      <c r="AWF6" s="531"/>
      <c r="AWG6" s="531"/>
      <c r="AWH6" s="531"/>
      <c r="AWI6" s="531"/>
      <c r="AWJ6" s="531"/>
      <c r="AWK6" s="531"/>
      <c r="AWL6" s="531"/>
      <c r="AWM6" s="531"/>
      <c r="AWN6" s="531"/>
      <c r="AWO6" s="531"/>
      <c r="AWP6" s="531"/>
      <c r="AWQ6" s="531"/>
      <c r="AWR6" s="531"/>
      <c r="AWS6" s="531"/>
      <c r="AWT6" s="531"/>
      <c r="AWU6" s="531"/>
      <c r="AWV6" s="531"/>
      <c r="AWW6" s="531"/>
      <c r="AWX6" s="531"/>
      <c r="AWY6" s="531"/>
      <c r="AWZ6" s="531"/>
      <c r="AXA6" s="531"/>
      <c r="AXB6" s="531"/>
      <c r="AXC6" s="531"/>
      <c r="AXD6" s="531"/>
      <c r="AXE6" s="531"/>
      <c r="AXF6" s="531"/>
      <c r="AXG6" s="531"/>
      <c r="AXH6" s="531"/>
      <c r="AXI6" s="531"/>
      <c r="AXJ6" s="531"/>
      <c r="AXK6" s="531"/>
      <c r="AXL6" s="531"/>
      <c r="AXM6" s="531"/>
      <c r="AXN6" s="531"/>
      <c r="AXO6" s="531"/>
      <c r="AXP6" s="531"/>
      <c r="AXQ6" s="531"/>
      <c r="AXR6" s="531"/>
      <c r="AXS6" s="531"/>
      <c r="AXT6" s="531"/>
      <c r="AXU6" s="531"/>
      <c r="AXV6" s="531"/>
      <c r="AXW6" s="531"/>
      <c r="AXX6" s="531"/>
      <c r="AXY6" s="531"/>
      <c r="AXZ6" s="531"/>
      <c r="AYA6" s="531"/>
      <c r="AYB6" s="531"/>
      <c r="AYC6" s="531"/>
      <c r="AYD6" s="531"/>
      <c r="AYE6" s="531"/>
      <c r="AYF6" s="531"/>
      <c r="AYG6" s="531"/>
      <c r="AYH6" s="531"/>
      <c r="AYI6" s="531"/>
      <c r="AYJ6" s="531"/>
      <c r="AYK6" s="531"/>
      <c r="AYL6" s="531"/>
      <c r="AYM6" s="531"/>
      <c r="AYN6" s="531"/>
      <c r="AYO6" s="531"/>
      <c r="AYP6" s="531"/>
      <c r="AYQ6" s="531"/>
      <c r="AYR6" s="531"/>
      <c r="AYS6" s="531"/>
      <c r="AYT6" s="531"/>
      <c r="AYU6" s="531"/>
      <c r="AYV6" s="531"/>
      <c r="AYW6" s="531"/>
      <c r="AYX6" s="531"/>
      <c r="AYY6" s="531"/>
      <c r="AYZ6" s="531"/>
      <c r="AZA6" s="531"/>
      <c r="AZB6" s="531"/>
      <c r="AZC6" s="531"/>
      <c r="AZD6" s="531"/>
      <c r="AZE6" s="531"/>
      <c r="AZF6" s="531"/>
      <c r="AZG6" s="531"/>
      <c r="AZH6" s="531"/>
      <c r="AZI6" s="531"/>
      <c r="AZJ6" s="531"/>
      <c r="AZK6" s="531"/>
      <c r="AZL6" s="531"/>
      <c r="AZM6" s="531"/>
      <c r="AZN6" s="531"/>
      <c r="AZO6" s="531"/>
      <c r="AZP6" s="531"/>
      <c r="AZQ6" s="531"/>
      <c r="AZR6" s="531"/>
      <c r="AZS6" s="531"/>
      <c r="AZT6" s="531"/>
      <c r="AZU6" s="531"/>
      <c r="AZV6" s="531"/>
      <c r="AZW6" s="531"/>
      <c r="AZX6" s="531"/>
      <c r="AZY6" s="531"/>
      <c r="AZZ6" s="531"/>
      <c r="BAA6" s="531"/>
      <c r="BAB6" s="531"/>
      <c r="BAC6" s="531"/>
      <c r="BAD6" s="531"/>
      <c r="BAE6" s="531"/>
      <c r="BAF6" s="531"/>
      <c r="BAG6" s="531"/>
      <c r="BAH6" s="531"/>
      <c r="BAI6" s="531"/>
      <c r="BAJ6" s="531"/>
      <c r="BAK6" s="531"/>
      <c r="BAL6" s="531"/>
      <c r="BAM6" s="531"/>
      <c r="BAN6" s="531"/>
      <c r="BAO6" s="531"/>
      <c r="BAP6" s="531"/>
      <c r="BAQ6" s="531"/>
      <c r="BAR6" s="531"/>
      <c r="BAS6" s="531"/>
      <c r="BAT6" s="531"/>
      <c r="BAU6" s="531"/>
      <c r="BAV6" s="531"/>
      <c r="BAW6" s="531"/>
      <c r="BAX6" s="531"/>
      <c r="BAY6" s="531"/>
      <c r="BAZ6" s="531"/>
      <c r="BBA6" s="531"/>
      <c r="BBB6" s="531"/>
      <c r="BBC6" s="531"/>
      <c r="BBD6" s="531"/>
      <c r="BBE6" s="531"/>
      <c r="BBF6" s="531"/>
      <c r="BBG6" s="531"/>
      <c r="BBH6" s="531"/>
      <c r="BBI6" s="531"/>
      <c r="BBJ6" s="531"/>
      <c r="BBK6" s="531"/>
      <c r="BBL6" s="531"/>
      <c r="BBM6" s="531"/>
      <c r="BBN6" s="531"/>
      <c r="BBO6" s="531"/>
      <c r="BBP6" s="531"/>
      <c r="BBQ6" s="531"/>
      <c r="BBR6" s="531"/>
      <c r="BBS6" s="531"/>
      <c r="BBT6" s="531"/>
      <c r="BBU6" s="531"/>
      <c r="BBV6" s="531"/>
      <c r="BBW6" s="531"/>
      <c r="BBX6" s="531"/>
      <c r="BBY6" s="531"/>
      <c r="BBZ6" s="531"/>
      <c r="BCA6" s="531"/>
      <c r="BCB6" s="531"/>
      <c r="BCC6" s="531"/>
      <c r="BCD6" s="531"/>
      <c r="BCE6" s="531"/>
      <c r="BCF6" s="531"/>
      <c r="BCG6" s="531"/>
      <c r="BCH6" s="531"/>
      <c r="BCI6" s="531"/>
      <c r="BCJ6" s="531"/>
      <c r="BCK6" s="531"/>
      <c r="BCL6" s="531"/>
      <c r="BCM6" s="531"/>
      <c r="BCN6" s="531"/>
      <c r="BCO6" s="531"/>
      <c r="BCP6" s="531"/>
      <c r="BCQ6" s="531"/>
      <c r="BCR6" s="531"/>
      <c r="BCS6" s="531"/>
      <c r="BCT6" s="531"/>
      <c r="BCU6" s="531"/>
      <c r="BCV6" s="531"/>
      <c r="BCW6" s="531"/>
      <c r="BCX6" s="531"/>
      <c r="BCY6" s="531"/>
      <c r="BCZ6" s="531"/>
      <c r="BDA6" s="531"/>
      <c r="BDB6" s="531"/>
      <c r="BDC6" s="531"/>
      <c r="BDD6" s="531"/>
      <c r="BDE6" s="531"/>
      <c r="BDF6" s="531"/>
      <c r="BDG6" s="531"/>
      <c r="BDH6" s="531"/>
      <c r="BDI6" s="531"/>
      <c r="BDJ6" s="531"/>
      <c r="BDK6" s="531"/>
      <c r="BDL6" s="531"/>
      <c r="BDM6" s="531"/>
      <c r="BDN6" s="531"/>
      <c r="BDO6" s="531"/>
      <c r="BDP6" s="531"/>
      <c r="BDQ6" s="531"/>
      <c r="BDR6" s="531"/>
      <c r="BDS6" s="531"/>
      <c r="BDT6" s="531"/>
      <c r="BDU6" s="531"/>
      <c r="BDV6" s="531"/>
      <c r="BDW6" s="531"/>
      <c r="BDX6" s="531"/>
      <c r="BDY6" s="531"/>
      <c r="BDZ6" s="531"/>
      <c r="BEA6" s="531"/>
      <c r="BEB6" s="531"/>
      <c r="BEC6" s="531"/>
      <c r="BED6" s="531"/>
      <c r="BEE6" s="531"/>
      <c r="BEF6" s="531"/>
      <c r="BEG6" s="531"/>
      <c r="BEH6" s="531"/>
      <c r="BEI6" s="531"/>
      <c r="BEJ6" s="531"/>
      <c r="BEK6" s="531"/>
      <c r="BEL6" s="531"/>
      <c r="BEM6" s="531"/>
      <c r="BEN6" s="531"/>
      <c r="BEO6" s="531"/>
      <c r="BEP6" s="531"/>
      <c r="BEQ6" s="531"/>
      <c r="BER6" s="531"/>
      <c r="BES6" s="531"/>
      <c r="BET6" s="531"/>
      <c r="BEU6" s="531"/>
      <c r="BEV6" s="531"/>
      <c r="BEW6" s="531"/>
      <c r="BEX6" s="531"/>
      <c r="BEY6" s="531"/>
      <c r="BEZ6" s="531"/>
      <c r="BFA6" s="531"/>
      <c r="BFB6" s="531"/>
      <c r="BFC6" s="531"/>
      <c r="BFD6" s="531"/>
      <c r="BFE6" s="531"/>
      <c r="BFF6" s="531"/>
      <c r="BFG6" s="531"/>
      <c r="BFH6" s="531"/>
      <c r="BFI6" s="531"/>
      <c r="BFJ6" s="531"/>
      <c r="BFK6" s="531"/>
      <c r="BFL6" s="531"/>
      <c r="BFM6" s="531"/>
      <c r="BFN6" s="531"/>
      <c r="BFO6" s="531"/>
      <c r="BFP6" s="531"/>
      <c r="BFQ6" s="531"/>
      <c r="BFR6" s="531"/>
      <c r="BFS6" s="531"/>
      <c r="BFT6" s="531"/>
      <c r="BFU6" s="531"/>
      <c r="BFV6" s="531"/>
      <c r="BFW6" s="531"/>
      <c r="BFX6" s="531"/>
      <c r="BFY6" s="531"/>
      <c r="BFZ6" s="531"/>
      <c r="BGA6" s="531"/>
      <c r="BGB6" s="531"/>
      <c r="BGC6" s="531"/>
      <c r="BGD6" s="531"/>
      <c r="BGE6" s="531"/>
      <c r="BGF6" s="531"/>
      <c r="BGG6" s="531"/>
      <c r="BGH6" s="531"/>
      <c r="BGI6" s="531"/>
      <c r="BGJ6" s="531"/>
      <c r="BGK6" s="531"/>
      <c r="BGL6" s="531"/>
      <c r="BGM6" s="531"/>
      <c r="BGN6" s="531"/>
      <c r="BGO6" s="531"/>
      <c r="BGP6" s="531"/>
      <c r="BGQ6" s="531"/>
      <c r="BGR6" s="531"/>
      <c r="BGS6" s="531"/>
      <c r="BGT6" s="531"/>
      <c r="BGU6" s="531"/>
      <c r="BGV6" s="531"/>
      <c r="BGW6" s="531"/>
      <c r="BGX6" s="531"/>
      <c r="BGY6" s="531"/>
      <c r="BGZ6" s="531"/>
      <c r="BHA6" s="531"/>
      <c r="BHB6" s="531"/>
      <c r="BHC6" s="531"/>
      <c r="BHD6" s="531"/>
      <c r="BHE6" s="531"/>
      <c r="BHF6" s="531"/>
      <c r="BHG6" s="531"/>
      <c r="BHH6" s="531"/>
      <c r="BHI6" s="531"/>
      <c r="BHJ6" s="531"/>
      <c r="BHK6" s="531"/>
      <c r="BHL6" s="531"/>
      <c r="BHM6" s="531"/>
      <c r="BHN6" s="531"/>
      <c r="BHO6" s="531"/>
      <c r="BHP6" s="531"/>
      <c r="BHQ6" s="531"/>
      <c r="BHR6" s="531"/>
      <c r="BHS6" s="531"/>
      <c r="BHT6" s="531"/>
      <c r="BHU6" s="531"/>
      <c r="BHV6" s="531"/>
      <c r="BHW6" s="531"/>
      <c r="BHX6" s="531"/>
      <c r="BHY6" s="531"/>
      <c r="BHZ6" s="531"/>
      <c r="BIA6" s="531"/>
      <c r="BIB6" s="531"/>
      <c r="BIC6" s="531"/>
      <c r="BID6" s="531"/>
      <c r="BIE6" s="531"/>
      <c r="BIF6" s="531"/>
      <c r="BIG6" s="531"/>
      <c r="BIH6" s="531"/>
      <c r="BII6" s="531"/>
      <c r="BIJ6" s="531"/>
      <c r="BIK6" s="531"/>
      <c r="BIL6" s="531"/>
      <c r="BIM6" s="531"/>
      <c r="BIN6" s="531"/>
      <c r="BIO6" s="531"/>
      <c r="BIP6" s="531"/>
      <c r="BIQ6" s="531"/>
      <c r="BIR6" s="531"/>
      <c r="BIS6" s="531"/>
      <c r="BIT6" s="531"/>
      <c r="BIU6" s="531"/>
      <c r="BIV6" s="531"/>
      <c r="BIW6" s="531"/>
      <c r="BIX6" s="531"/>
      <c r="BIY6" s="531"/>
      <c r="BIZ6" s="531"/>
      <c r="BJA6" s="531"/>
      <c r="BJB6" s="531"/>
      <c r="BJC6" s="531"/>
      <c r="BJD6" s="531"/>
      <c r="BJE6" s="531"/>
      <c r="BJF6" s="531"/>
      <c r="BJG6" s="531"/>
      <c r="BJH6" s="531"/>
      <c r="BJI6" s="531"/>
      <c r="BJJ6" s="531"/>
      <c r="BJK6" s="531"/>
      <c r="BJL6" s="531"/>
      <c r="BJM6" s="531"/>
      <c r="BJN6" s="531"/>
      <c r="BJO6" s="531"/>
      <c r="BJP6" s="531"/>
      <c r="BJQ6" s="531"/>
      <c r="BJR6" s="531"/>
      <c r="BJS6" s="531"/>
      <c r="BJT6" s="531"/>
      <c r="BJU6" s="531"/>
      <c r="BJV6" s="531"/>
      <c r="BJW6" s="531"/>
      <c r="BJX6" s="531"/>
      <c r="BJY6" s="531"/>
      <c r="BJZ6" s="531"/>
      <c r="BKA6" s="531"/>
      <c r="BKB6" s="531"/>
      <c r="BKC6" s="531"/>
      <c r="BKD6" s="531"/>
      <c r="BKE6" s="531"/>
      <c r="BKF6" s="531"/>
      <c r="BKG6" s="531"/>
      <c r="BKH6" s="531"/>
      <c r="BKI6" s="531"/>
      <c r="BKJ6" s="531"/>
      <c r="BKK6" s="531"/>
      <c r="BKL6" s="531"/>
      <c r="BKM6" s="531"/>
      <c r="BKN6" s="531"/>
      <c r="BKO6" s="531"/>
      <c r="BKP6" s="531"/>
      <c r="BKQ6" s="531"/>
      <c r="BKR6" s="531"/>
      <c r="BKS6" s="531"/>
      <c r="BKT6" s="531"/>
      <c r="BKU6" s="531"/>
      <c r="BKV6" s="531"/>
      <c r="BKW6" s="531"/>
      <c r="BKX6" s="531"/>
      <c r="BKY6" s="531"/>
      <c r="BKZ6" s="531"/>
      <c r="BLA6" s="531"/>
      <c r="BLB6" s="531"/>
      <c r="BLC6" s="531"/>
      <c r="BLD6" s="531"/>
      <c r="BLE6" s="531"/>
      <c r="BLF6" s="531"/>
      <c r="BLG6" s="531"/>
      <c r="BLH6" s="531"/>
      <c r="BLI6" s="531"/>
      <c r="BLJ6" s="531"/>
      <c r="BLK6" s="531"/>
      <c r="BLL6" s="531"/>
      <c r="BLM6" s="531"/>
      <c r="BLN6" s="531"/>
      <c r="BLO6" s="531"/>
      <c r="BLP6" s="531"/>
      <c r="BLQ6" s="531"/>
      <c r="BLR6" s="531"/>
      <c r="BLS6" s="531"/>
      <c r="BLT6" s="531"/>
      <c r="BLU6" s="531"/>
      <c r="BLV6" s="531"/>
      <c r="BLW6" s="531"/>
      <c r="BLX6" s="531"/>
      <c r="BLY6" s="531"/>
      <c r="BLZ6" s="531"/>
      <c r="BMA6" s="531"/>
      <c r="BMB6" s="531"/>
      <c r="BMC6" s="531"/>
      <c r="BMD6" s="531"/>
      <c r="BME6" s="531"/>
      <c r="BMF6" s="531"/>
      <c r="BMG6" s="531"/>
      <c r="BMH6" s="531"/>
      <c r="BMI6" s="531"/>
      <c r="BMJ6" s="531"/>
      <c r="BMK6" s="531"/>
      <c r="BML6" s="531"/>
      <c r="BMM6" s="531"/>
      <c r="BMN6" s="531"/>
      <c r="BMO6" s="531"/>
      <c r="BMP6" s="531"/>
      <c r="BMQ6" s="531"/>
      <c r="BMR6" s="531"/>
      <c r="BMS6" s="531"/>
      <c r="BMT6" s="531"/>
      <c r="BMU6" s="531"/>
      <c r="BMV6" s="531"/>
      <c r="BMW6" s="531"/>
      <c r="BMX6" s="531"/>
      <c r="BMY6" s="531"/>
      <c r="BMZ6" s="531"/>
      <c r="BNA6" s="531"/>
      <c r="BNB6" s="531"/>
      <c r="BNC6" s="531"/>
      <c r="BND6" s="531"/>
      <c r="BNE6" s="531"/>
      <c r="BNF6" s="531"/>
      <c r="BNG6" s="531"/>
      <c r="BNH6" s="531"/>
      <c r="BNI6" s="531"/>
      <c r="BNJ6" s="531"/>
      <c r="BNK6" s="531"/>
      <c r="BNL6" s="531"/>
      <c r="BNM6" s="531"/>
      <c r="BNN6" s="531"/>
      <c r="BNO6" s="531"/>
      <c r="BNP6" s="531"/>
      <c r="BNQ6" s="531"/>
      <c r="BNR6" s="531"/>
      <c r="BNS6" s="531"/>
      <c r="BNT6" s="531"/>
      <c r="BNU6" s="531"/>
      <c r="BNV6" s="531"/>
      <c r="BNW6" s="531"/>
      <c r="BNX6" s="531"/>
      <c r="BNY6" s="531"/>
      <c r="BNZ6" s="531"/>
      <c r="BOA6" s="531"/>
      <c r="BOB6" s="531"/>
      <c r="BOC6" s="531"/>
      <c r="BOD6" s="531"/>
      <c r="BOE6" s="531"/>
      <c r="BOF6" s="531"/>
      <c r="BOG6" s="531"/>
      <c r="BOH6" s="531"/>
      <c r="BOI6" s="531"/>
      <c r="BOJ6" s="531"/>
      <c r="BOK6" s="531"/>
      <c r="BOL6" s="531"/>
      <c r="BOM6" s="531"/>
      <c r="BON6" s="531"/>
      <c r="BOO6" s="531"/>
      <c r="BOP6" s="531"/>
      <c r="BOQ6" s="531"/>
      <c r="BOR6" s="531"/>
      <c r="BOS6" s="531"/>
      <c r="BOT6" s="531"/>
      <c r="BOU6" s="531"/>
      <c r="BOV6" s="531"/>
      <c r="BOW6" s="531"/>
      <c r="BOX6" s="531"/>
      <c r="BOY6" s="531"/>
      <c r="BOZ6" s="531"/>
      <c r="BPA6" s="531"/>
      <c r="BPB6" s="531"/>
      <c r="BPC6" s="531"/>
      <c r="BPD6" s="531"/>
      <c r="BPE6" s="531"/>
      <c r="BPF6" s="531"/>
      <c r="BPG6" s="531"/>
      <c r="BPH6" s="531"/>
      <c r="BPI6" s="531"/>
      <c r="BPJ6" s="531"/>
      <c r="BPK6" s="531"/>
      <c r="BPL6" s="531"/>
      <c r="BPM6" s="531"/>
      <c r="BPN6" s="531"/>
      <c r="BPO6" s="531"/>
      <c r="BPP6" s="531"/>
      <c r="BPQ6" s="531"/>
      <c r="BPR6" s="531"/>
      <c r="BPS6" s="531"/>
      <c r="BPT6" s="531"/>
      <c r="BPU6" s="531"/>
      <c r="BPV6" s="531"/>
      <c r="BPW6" s="531"/>
      <c r="BPX6" s="531"/>
      <c r="BPY6" s="531"/>
      <c r="BPZ6" s="531"/>
      <c r="BQA6" s="531"/>
      <c r="BQB6" s="531"/>
      <c r="BQC6" s="531"/>
      <c r="BQD6" s="531"/>
      <c r="BQE6" s="531"/>
      <c r="BQF6" s="531"/>
      <c r="BQG6" s="531"/>
      <c r="BQH6" s="531"/>
      <c r="BQI6" s="531"/>
      <c r="BQJ6" s="531"/>
      <c r="BQK6" s="531"/>
      <c r="BQL6" s="531"/>
      <c r="BQM6" s="531"/>
      <c r="BQN6" s="531"/>
      <c r="BQO6" s="531"/>
      <c r="BQP6" s="531"/>
      <c r="BQQ6" s="531"/>
      <c r="BQR6" s="531"/>
      <c r="BQS6" s="531"/>
      <c r="BQT6" s="531"/>
      <c r="BQU6" s="531"/>
      <c r="BQV6" s="531"/>
      <c r="BQW6" s="531"/>
      <c r="BQX6" s="531"/>
      <c r="BQY6" s="531"/>
      <c r="BQZ6" s="531"/>
      <c r="BRA6" s="531"/>
      <c r="BRB6" s="531"/>
      <c r="BRC6" s="531"/>
      <c r="BRD6" s="531"/>
      <c r="BRE6" s="531"/>
      <c r="BRF6" s="531"/>
      <c r="BRG6" s="531"/>
      <c r="BRH6" s="531"/>
      <c r="BRI6" s="531"/>
      <c r="BRJ6" s="531"/>
      <c r="BRK6" s="531"/>
      <c r="BRL6" s="531"/>
      <c r="BRM6" s="531"/>
      <c r="BRN6" s="531"/>
      <c r="BRO6" s="531"/>
      <c r="BRP6" s="531"/>
      <c r="BRQ6" s="531"/>
      <c r="BRR6" s="531"/>
      <c r="BRS6" s="531"/>
      <c r="BRT6" s="531"/>
      <c r="BRU6" s="531"/>
      <c r="BRV6" s="531"/>
      <c r="BRW6" s="531"/>
      <c r="BRX6" s="531"/>
      <c r="BRY6" s="531"/>
      <c r="BRZ6" s="531"/>
      <c r="BSA6" s="531"/>
      <c r="BSB6" s="531"/>
      <c r="BSC6" s="531"/>
      <c r="BSD6" s="531"/>
      <c r="BSE6" s="531"/>
      <c r="BSF6" s="531"/>
      <c r="BSG6" s="531"/>
      <c r="BSH6" s="531"/>
      <c r="BSI6" s="531"/>
      <c r="BSJ6" s="531"/>
      <c r="BSK6" s="531"/>
      <c r="BSL6" s="531"/>
      <c r="BSM6" s="531"/>
      <c r="BSN6" s="531"/>
      <c r="BSO6" s="531"/>
      <c r="BSP6" s="531"/>
      <c r="BSQ6" s="531"/>
      <c r="BSR6" s="531"/>
      <c r="BSS6" s="531"/>
      <c r="BST6" s="531"/>
      <c r="BSU6" s="531"/>
      <c r="BSV6" s="531"/>
      <c r="BSW6" s="531"/>
      <c r="BSX6" s="531"/>
      <c r="BSY6" s="531"/>
      <c r="BSZ6" s="531"/>
      <c r="BTA6" s="531"/>
      <c r="BTB6" s="531"/>
      <c r="BTC6" s="531"/>
      <c r="BTD6" s="531"/>
      <c r="BTE6" s="531"/>
      <c r="BTF6" s="531"/>
      <c r="BTG6" s="531"/>
      <c r="BTH6" s="531"/>
      <c r="BTI6" s="531"/>
      <c r="BTJ6" s="531"/>
      <c r="BTK6" s="531"/>
      <c r="BTL6" s="531"/>
      <c r="BTM6" s="531"/>
      <c r="BTN6" s="531"/>
      <c r="BTO6" s="531"/>
      <c r="BTP6" s="531"/>
      <c r="BTQ6" s="531"/>
      <c r="BTR6" s="531"/>
      <c r="BTS6" s="531"/>
      <c r="BTT6" s="531"/>
      <c r="BTU6" s="531"/>
      <c r="BTV6" s="531"/>
      <c r="BTW6" s="531"/>
      <c r="BTX6" s="531"/>
      <c r="BTY6" s="531"/>
      <c r="BTZ6" s="531"/>
      <c r="BUA6" s="531"/>
      <c r="BUB6" s="531"/>
      <c r="BUC6" s="531"/>
      <c r="BUD6" s="531"/>
      <c r="BUE6" s="531"/>
      <c r="BUF6" s="531"/>
      <c r="BUG6" s="531"/>
      <c r="BUH6" s="531"/>
      <c r="BUI6" s="531"/>
      <c r="BUJ6" s="531"/>
      <c r="BUK6" s="531"/>
      <c r="BUL6" s="531"/>
      <c r="BUM6" s="531"/>
      <c r="BUN6" s="531"/>
      <c r="BUO6" s="531"/>
      <c r="BUP6" s="531"/>
      <c r="BUQ6" s="531"/>
      <c r="BUR6" s="531"/>
      <c r="BUS6" s="531"/>
      <c r="BUT6" s="531"/>
      <c r="BUU6" s="531"/>
      <c r="BUV6" s="531"/>
      <c r="BUW6" s="531"/>
      <c r="BUX6" s="531"/>
      <c r="BUY6" s="531"/>
      <c r="BUZ6" s="531"/>
      <c r="BVA6" s="531"/>
      <c r="BVB6" s="531"/>
      <c r="BVC6" s="531"/>
      <c r="BVD6" s="531"/>
      <c r="BVE6" s="531"/>
      <c r="BVF6" s="531"/>
      <c r="BVG6" s="531"/>
      <c r="BVH6" s="531"/>
      <c r="BVI6" s="531"/>
      <c r="BVJ6" s="531"/>
      <c r="BVK6" s="531"/>
      <c r="BVL6" s="531"/>
      <c r="BVM6" s="531"/>
      <c r="BVN6" s="531"/>
      <c r="BVO6" s="531"/>
      <c r="BVP6" s="531"/>
      <c r="BVQ6" s="531"/>
      <c r="BVR6" s="531"/>
      <c r="BVS6" s="531"/>
      <c r="BVT6" s="531"/>
      <c r="BVU6" s="531"/>
      <c r="BVV6" s="531"/>
      <c r="BVW6" s="531"/>
      <c r="BVX6" s="531"/>
      <c r="BVY6" s="531"/>
      <c r="BVZ6" s="531"/>
      <c r="BWA6" s="531"/>
      <c r="BWB6" s="531"/>
      <c r="BWC6" s="531"/>
      <c r="BWD6" s="531"/>
      <c r="BWE6" s="531"/>
      <c r="BWF6" s="531"/>
      <c r="BWG6" s="531"/>
      <c r="BWH6" s="531"/>
      <c r="BWI6" s="531"/>
      <c r="BWJ6" s="531"/>
      <c r="BWK6" s="531"/>
      <c r="BWL6" s="531"/>
      <c r="BWM6" s="531"/>
      <c r="BWN6" s="531"/>
      <c r="BWO6" s="531"/>
      <c r="BWP6" s="531"/>
      <c r="BWQ6" s="531"/>
      <c r="BWR6" s="531"/>
      <c r="BWS6" s="531"/>
      <c r="BWT6" s="531"/>
      <c r="BWU6" s="531"/>
      <c r="BWV6" s="531"/>
      <c r="BWW6" s="531"/>
      <c r="BWX6" s="531"/>
      <c r="BWY6" s="531"/>
      <c r="BWZ6" s="531"/>
      <c r="BXA6" s="531"/>
      <c r="BXB6" s="531"/>
      <c r="BXC6" s="531"/>
      <c r="BXD6" s="531"/>
      <c r="BXE6" s="531"/>
      <c r="BXF6" s="531"/>
      <c r="BXG6" s="531"/>
      <c r="BXH6" s="531"/>
      <c r="BXI6" s="531"/>
      <c r="BXJ6" s="531"/>
      <c r="BXK6" s="531"/>
      <c r="BXL6" s="531"/>
      <c r="BXM6" s="531"/>
      <c r="BXN6" s="531"/>
      <c r="BXO6" s="531"/>
      <c r="BXP6" s="531"/>
      <c r="BXQ6" s="531"/>
      <c r="BXR6" s="531"/>
      <c r="BXS6" s="531"/>
      <c r="BXT6" s="531"/>
      <c r="BXU6" s="531"/>
      <c r="BXV6" s="531"/>
      <c r="BXW6" s="531"/>
      <c r="BXX6" s="531"/>
      <c r="BXY6" s="531"/>
      <c r="BXZ6" s="531"/>
      <c r="BYA6" s="531"/>
      <c r="BYB6" s="531"/>
      <c r="BYC6" s="531"/>
      <c r="BYD6" s="531"/>
      <c r="BYE6" s="531"/>
      <c r="BYF6" s="531"/>
      <c r="BYG6" s="531"/>
      <c r="BYH6" s="531"/>
      <c r="BYI6" s="531"/>
      <c r="BYJ6" s="531"/>
      <c r="BYK6" s="531"/>
      <c r="BYL6" s="531"/>
      <c r="BYM6" s="531"/>
      <c r="BYN6" s="531"/>
      <c r="BYO6" s="531"/>
      <c r="BYP6" s="531"/>
      <c r="BYQ6" s="531"/>
      <c r="BYR6" s="531"/>
      <c r="BYS6" s="531"/>
      <c r="BYT6" s="531"/>
      <c r="BYU6" s="531"/>
      <c r="BYV6" s="531"/>
      <c r="BYW6" s="531"/>
      <c r="BYX6" s="531"/>
      <c r="BYY6" s="531"/>
      <c r="BYZ6" s="531"/>
      <c r="BZA6" s="531"/>
      <c r="BZB6" s="531"/>
      <c r="BZC6" s="531"/>
      <c r="BZD6" s="531"/>
      <c r="BZE6" s="531"/>
      <c r="BZF6" s="531"/>
      <c r="BZG6" s="531"/>
      <c r="BZH6" s="531"/>
      <c r="BZI6" s="531"/>
      <c r="BZJ6" s="531"/>
      <c r="BZK6" s="531"/>
      <c r="BZL6" s="531"/>
      <c r="BZM6" s="531"/>
      <c r="BZN6" s="531"/>
      <c r="BZO6" s="531"/>
      <c r="BZP6" s="531"/>
      <c r="BZQ6" s="531"/>
      <c r="BZR6" s="531"/>
      <c r="BZS6" s="531"/>
      <c r="BZT6" s="531"/>
      <c r="BZU6" s="531"/>
      <c r="BZV6" s="531"/>
      <c r="BZW6" s="531"/>
      <c r="BZX6" s="531"/>
      <c r="BZY6" s="531"/>
      <c r="BZZ6" s="531"/>
      <c r="CAA6" s="531"/>
      <c r="CAB6" s="531"/>
      <c r="CAC6" s="531"/>
      <c r="CAD6" s="531"/>
      <c r="CAE6" s="531"/>
      <c r="CAF6" s="531"/>
      <c r="CAG6" s="531"/>
      <c r="CAH6" s="531"/>
      <c r="CAI6" s="531"/>
      <c r="CAJ6" s="531"/>
      <c r="CAK6" s="531"/>
      <c r="CAL6" s="531"/>
      <c r="CAM6" s="531"/>
      <c r="CAN6" s="531"/>
      <c r="CAO6" s="531"/>
      <c r="CAP6" s="531"/>
      <c r="CAQ6" s="531"/>
      <c r="CAR6" s="531"/>
      <c r="CAS6" s="531"/>
      <c r="CAT6" s="531"/>
      <c r="CAU6" s="531"/>
      <c r="CAV6" s="531"/>
      <c r="CAW6" s="531"/>
      <c r="CAX6" s="531"/>
      <c r="CAY6" s="531"/>
      <c r="CAZ6" s="531"/>
      <c r="CBA6" s="531"/>
      <c r="CBB6" s="531"/>
      <c r="CBC6" s="531"/>
      <c r="CBD6" s="531"/>
      <c r="CBE6" s="531"/>
      <c r="CBF6" s="531"/>
      <c r="CBG6" s="531"/>
      <c r="CBH6" s="531"/>
      <c r="CBI6" s="531"/>
      <c r="CBJ6" s="531"/>
      <c r="CBK6" s="531"/>
      <c r="CBL6" s="531"/>
      <c r="CBM6" s="531"/>
      <c r="CBN6" s="531"/>
      <c r="CBO6" s="531"/>
      <c r="CBP6" s="531"/>
      <c r="CBQ6" s="531"/>
      <c r="CBR6" s="531"/>
      <c r="CBS6" s="531"/>
      <c r="CBT6" s="531"/>
      <c r="CBU6" s="531"/>
      <c r="CBV6" s="531"/>
      <c r="CBW6" s="531"/>
      <c r="CBX6" s="531"/>
      <c r="CBY6" s="531"/>
      <c r="CBZ6" s="531"/>
      <c r="CCA6" s="531"/>
      <c r="CCB6" s="531"/>
      <c r="CCC6" s="531"/>
      <c r="CCD6" s="531"/>
      <c r="CCE6" s="531"/>
      <c r="CCF6" s="531"/>
      <c r="CCG6" s="531"/>
      <c r="CCH6" s="531"/>
      <c r="CCI6" s="531"/>
      <c r="CCJ6" s="531"/>
      <c r="CCK6" s="531"/>
      <c r="CCL6" s="531"/>
      <c r="CCM6" s="531"/>
      <c r="CCN6" s="531"/>
      <c r="CCO6" s="531"/>
      <c r="CCP6" s="531"/>
      <c r="CCQ6" s="531"/>
      <c r="CCR6" s="531"/>
      <c r="CCS6" s="531"/>
      <c r="CCT6" s="531"/>
      <c r="CCU6" s="531"/>
      <c r="CCV6" s="531"/>
      <c r="CCW6" s="531"/>
      <c r="CCX6" s="531"/>
      <c r="CCY6" s="531"/>
      <c r="CCZ6" s="531"/>
      <c r="CDA6" s="531"/>
      <c r="CDB6" s="531"/>
      <c r="CDC6" s="531"/>
      <c r="CDD6" s="531"/>
      <c r="CDE6" s="531"/>
      <c r="CDF6" s="531"/>
      <c r="CDG6" s="531"/>
      <c r="CDH6" s="531"/>
      <c r="CDI6" s="531"/>
      <c r="CDJ6" s="531"/>
      <c r="CDK6" s="531"/>
      <c r="CDL6" s="531"/>
      <c r="CDM6" s="531"/>
      <c r="CDN6" s="531"/>
      <c r="CDO6" s="531"/>
      <c r="CDP6" s="531"/>
      <c r="CDQ6" s="531"/>
      <c r="CDR6" s="531"/>
      <c r="CDS6" s="531"/>
      <c r="CDT6" s="531"/>
      <c r="CDU6" s="531"/>
      <c r="CDV6" s="531"/>
      <c r="CDW6" s="531"/>
      <c r="CDX6" s="531"/>
      <c r="CDY6" s="531"/>
      <c r="CDZ6" s="531"/>
      <c r="CEA6" s="531"/>
      <c r="CEB6" s="531"/>
      <c r="CEC6" s="531"/>
      <c r="CED6" s="531"/>
      <c r="CEE6" s="531"/>
      <c r="CEF6" s="531"/>
      <c r="CEG6" s="531"/>
      <c r="CEH6" s="531"/>
      <c r="CEI6" s="531"/>
      <c r="CEJ6" s="531"/>
      <c r="CEK6" s="531"/>
      <c r="CEL6" s="531"/>
      <c r="CEM6" s="531"/>
      <c r="CEN6" s="531"/>
      <c r="CEO6" s="531"/>
      <c r="CEP6" s="531"/>
      <c r="CEQ6" s="531"/>
      <c r="CER6" s="531"/>
      <c r="CES6" s="531"/>
      <c r="CET6" s="531"/>
      <c r="CEU6" s="531"/>
      <c r="CEV6" s="531"/>
      <c r="CEW6" s="531"/>
      <c r="CEX6" s="531"/>
      <c r="CEY6" s="531"/>
      <c r="CEZ6" s="531"/>
      <c r="CFA6" s="531"/>
      <c r="CFB6" s="531"/>
      <c r="CFC6" s="531"/>
      <c r="CFD6" s="531"/>
      <c r="CFE6" s="531"/>
      <c r="CFF6" s="531"/>
      <c r="CFG6" s="531"/>
      <c r="CFH6" s="531"/>
      <c r="CFI6" s="531"/>
      <c r="CFJ6" s="531"/>
      <c r="CFK6" s="531"/>
      <c r="CFL6" s="531"/>
      <c r="CFM6" s="531"/>
      <c r="CFN6" s="531"/>
      <c r="CFO6" s="531"/>
      <c r="CFP6" s="531"/>
      <c r="CFQ6" s="531"/>
      <c r="CFR6" s="531"/>
      <c r="CFS6" s="531"/>
      <c r="CFT6" s="531"/>
      <c r="CFU6" s="531"/>
      <c r="CFV6" s="531"/>
      <c r="CFW6" s="531"/>
      <c r="CFX6" s="531"/>
      <c r="CFY6" s="531"/>
      <c r="CFZ6" s="531"/>
      <c r="CGA6" s="531"/>
      <c r="CGB6" s="531"/>
      <c r="CGC6" s="531"/>
      <c r="CGD6" s="531"/>
      <c r="CGE6" s="531"/>
      <c r="CGF6" s="531"/>
      <c r="CGG6" s="531"/>
      <c r="CGH6" s="531"/>
      <c r="CGI6" s="531"/>
      <c r="CGJ6" s="531"/>
      <c r="CGK6" s="531"/>
      <c r="CGL6" s="531"/>
      <c r="CGM6" s="531"/>
      <c r="CGN6" s="531"/>
      <c r="CGO6" s="531"/>
      <c r="CGP6" s="531"/>
      <c r="CGQ6" s="531"/>
      <c r="CGR6" s="531"/>
      <c r="CGS6" s="531"/>
      <c r="CGT6" s="531"/>
      <c r="CGU6" s="531"/>
      <c r="CGV6" s="531"/>
      <c r="CGW6" s="531"/>
      <c r="CGX6" s="531"/>
      <c r="CGY6" s="531"/>
      <c r="CGZ6" s="531"/>
      <c r="CHA6" s="531"/>
      <c r="CHB6" s="531"/>
      <c r="CHC6" s="531"/>
      <c r="CHD6" s="531"/>
      <c r="CHE6" s="531"/>
      <c r="CHF6" s="531"/>
      <c r="CHG6" s="531"/>
      <c r="CHH6" s="531"/>
      <c r="CHI6" s="531"/>
      <c r="CHJ6" s="531"/>
      <c r="CHK6" s="531"/>
      <c r="CHL6" s="531"/>
      <c r="CHM6" s="531"/>
      <c r="CHN6" s="531"/>
      <c r="CHO6" s="531"/>
      <c r="CHP6" s="531"/>
      <c r="CHQ6" s="531"/>
      <c r="CHR6" s="531"/>
      <c r="CHS6" s="531"/>
      <c r="CHT6" s="531"/>
      <c r="CHU6" s="531"/>
      <c r="CHV6" s="531"/>
      <c r="CHW6" s="531"/>
      <c r="CHX6" s="531"/>
      <c r="CHY6" s="531"/>
      <c r="CHZ6" s="531"/>
      <c r="CIA6" s="531"/>
      <c r="CIB6" s="531"/>
      <c r="CIC6" s="531"/>
      <c r="CID6" s="531"/>
      <c r="CIE6" s="531"/>
      <c r="CIF6" s="531"/>
      <c r="CIG6" s="531"/>
      <c r="CIH6" s="531"/>
      <c r="CII6" s="531"/>
      <c r="CIJ6" s="531"/>
      <c r="CIK6" s="531"/>
      <c r="CIL6" s="531"/>
      <c r="CIM6" s="531"/>
      <c r="CIN6" s="531"/>
      <c r="CIO6" s="531"/>
      <c r="CIP6" s="531"/>
      <c r="CIQ6" s="531"/>
      <c r="CIR6" s="531"/>
      <c r="CIS6" s="531"/>
      <c r="CIT6" s="531"/>
      <c r="CIU6" s="531"/>
      <c r="CIV6" s="531"/>
      <c r="CIW6" s="531"/>
      <c r="CIX6" s="531"/>
      <c r="CIY6" s="531"/>
      <c r="CIZ6" s="531"/>
      <c r="CJA6" s="531"/>
      <c r="CJB6" s="531"/>
      <c r="CJC6" s="531"/>
      <c r="CJD6" s="531"/>
      <c r="CJE6" s="531"/>
      <c r="CJF6" s="531"/>
      <c r="CJG6" s="531"/>
      <c r="CJH6" s="531"/>
      <c r="CJI6" s="531"/>
      <c r="CJJ6" s="531"/>
      <c r="CJK6" s="531"/>
      <c r="CJL6" s="531"/>
      <c r="CJM6" s="531"/>
      <c r="CJN6" s="531"/>
      <c r="CJO6" s="531"/>
      <c r="CJP6" s="531"/>
      <c r="CJQ6" s="531"/>
      <c r="CJR6" s="531"/>
      <c r="CJS6" s="531"/>
      <c r="CJT6" s="531"/>
      <c r="CJU6" s="531"/>
      <c r="CJV6" s="531"/>
      <c r="CJW6" s="531"/>
      <c r="CJX6" s="531"/>
      <c r="CJY6" s="531"/>
      <c r="CJZ6" s="531"/>
      <c r="CKA6" s="531"/>
      <c r="CKB6" s="531"/>
      <c r="CKC6" s="531"/>
      <c r="CKD6" s="531"/>
      <c r="CKE6" s="531"/>
      <c r="CKF6" s="531"/>
      <c r="CKG6" s="531"/>
      <c r="CKH6" s="531"/>
      <c r="CKI6" s="531"/>
      <c r="CKJ6" s="531"/>
      <c r="CKK6" s="531"/>
      <c r="CKL6" s="531"/>
      <c r="CKM6" s="531"/>
      <c r="CKN6" s="531"/>
      <c r="CKO6" s="531"/>
      <c r="CKP6" s="531"/>
      <c r="CKQ6" s="531"/>
      <c r="CKR6" s="531"/>
      <c r="CKS6" s="531"/>
      <c r="CKT6" s="531"/>
      <c r="CKU6" s="531"/>
      <c r="CKV6" s="531"/>
      <c r="CKW6" s="531"/>
      <c r="CKX6" s="531"/>
      <c r="CKY6" s="531"/>
      <c r="CKZ6" s="531"/>
      <c r="CLA6" s="531"/>
      <c r="CLB6" s="531"/>
      <c r="CLC6" s="531"/>
      <c r="CLD6" s="531"/>
      <c r="CLE6" s="531"/>
      <c r="CLF6" s="531"/>
      <c r="CLG6" s="531"/>
      <c r="CLH6" s="531"/>
      <c r="CLI6" s="531"/>
      <c r="CLJ6" s="531"/>
      <c r="CLK6" s="531"/>
      <c r="CLL6" s="531"/>
      <c r="CLM6" s="531"/>
      <c r="CLN6" s="531"/>
      <c r="CLO6" s="531"/>
      <c r="CLP6" s="531"/>
      <c r="CLQ6" s="531"/>
      <c r="CLR6" s="531"/>
      <c r="CLS6" s="531"/>
      <c r="CLT6" s="531"/>
      <c r="CLU6" s="531"/>
      <c r="CLV6" s="531"/>
      <c r="CLW6" s="531"/>
      <c r="CLX6" s="531"/>
      <c r="CLY6" s="531"/>
      <c r="CLZ6" s="531"/>
      <c r="CMA6" s="531"/>
      <c r="CMB6" s="531"/>
      <c r="CMC6" s="531"/>
      <c r="CMD6" s="531"/>
      <c r="CME6" s="531"/>
      <c r="CMF6" s="531"/>
      <c r="CMG6" s="531"/>
      <c r="CMH6" s="531"/>
      <c r="CMI6" s="531"/>
      <c r="CMJ6" s="531"/>
      <c r="CMK6" s="531"/>
      <c r="CML6" s="531"/>
      <c r="CMM6" s="531"/>
      <c r="CMN6" s="531"/>
      <c r="CMO6" s="531"/>
      <c r="CMP6" s="531"/>
      <c r="CMQ6" s="531"/>
      <c r="CMR6" s="531"/>
      <c r="CMS6" s="531"/>
      <c r="CMT6" s="531"/>
      <c r="CMU6" s="531"/>
      <c r="CMV6" s="531"/>
      <c r="CMW6" s="531"/>
      <c r="CMX6" s="531"/>
      <c r="CMY6" s="531"/>
      <c r="CMZ6" s="531"/>
      <c r="CNA6" s="531"/>
      <c r="CNB6" s="531"/>
      <c r="CNC6" s="531"/>
      <c r="CND6" s="531"/>
      <c r="CNE6" s="531"/>
      <c r="CNF6" s="531"/>
      <c r="CNG6" s="531"/>
      <c r="CNH6" s="531"/>
      <c r="CNI6" s="531"/>
      <c r="CNJ6" s="531"/>
      <c r="CNK6" s="531"/>
      <c r="CNL6" s="531"/>
      <c r="CNM6" s="531"/>
      <c r="CNN6" s="531"/>
      <c r="CNO6" s="531"/>
      <c r="CNP6" s="531"/>
      <c r="CNQ6" s="531"/>
      <c r="CNR6" s="531"/>
      <c r="CNS6" s="531"/>
      <c r="CNT6" s="531"/>
      <c r="CNU6" s="531"/>
      <c r="CNV6" s="531"/>
      <c r="CNW6" s="531"/>
      <c r="CNX6" s="531"/>
      <c r="CNY6" s="531"/>
      <c r="CNZ6" s="531"/>
      <c r="COA6" s="531"/>
      <c r="COB6" s="531"/>
      <c r="COC6" s="531"/>
      <c r="COD6" s="531"/>
      <c r="COE6" s="531"/>
      <c r="COF6" s="531"/>
      <c r="COG6" s="531"/>
      <c r="COH6" s="531"/>
      <c r="COI6" s="531"/>
      <c r="COJ6" s="531"/>
      <c r="COK6" s="531"/>
      <c r="COL6" s="531"/>
      <c r="COM6" s="531"/>
      <c r="CON6" s="531"/>
      <c r="COO6" s="531"/>
      <c r="COP6" s="531"/>
      <c r="COQ6" s="531"/>
      <c r="COR6" s="531"/>
      <c r="COS6" s="531"/>
      <c r="COT6" s="531"/>
      <c r="COU6" s="531"/>
      <c r="COV6" s="531"/>
      <c r="COW6" s="531"/>
      <c r="COX6" s="531"/>
      <c r="COY6" s="531"/>
      <c r="COZ6" s="531"/>
      <c r="CPA6" s="531"/>
      <c r="CPB6" s="531"/>
      <c r="CPC6" s="531"/>
      <c r="CPD6" s="531"/>
      <c r="CPE6" s="531"/>
      <c r="CPF6" s="531"/>
      <c r="CPG6" s="531"/>
      <c r="CPH6" s="531"/>
      <c r="CPI6" s="531"/>
      <c r="CPJ6" s="531"/>
      <c r="CPK6" s="531"/>
      <c r="CPL6" s="531"/>
      <c r="CPM6" s="531"/>
      <c r="CPN6" s="531"/>
      <c r="CPO6" s="531"/>
      <c r="CPP6" s="531"/>
      <c r="CPQ6" s="531"/>
      <c r="CPR6" s="531"/>
      <c r="CPS6" s="531"/>
      <c r="CPT6" s="531"/>
      <c r="CPU6" s="531"/>
      <c r="CPV6" s="531"/>
      <c r="CPW6" s="531"/>
      <c r="CPX6" s="531"/>
      <c r="CPY6" s="531"/>
      <c r="CPZ6" s="531"/>
      <c r="CQA6" s="531"/>
      <c r="CQB6" s="531"/>
      <c r="CQC6" s="531"/>
      <c r="CQD6" s="531"/>
      <c r="CQE6" s="531"/>
      <c r="CQF6" s="531"/>
      <c r="CQG6" s="531"/>
      <c r="CQH6" s="531"/>
      <c r="CQI6" s="531"/>
      <c r="CQJ6" s="531"/>
      <c r="CQK6" s="531"/>
      <c r="CQL6" s="531"/>
      <c r="CQM6" s="531"/>
      <c r="CQN6" s="531"/>
      <c r="CQO6" s="531"/>
      <c r="CQP6" s="531"/>
      <c r="CQQ6" s="531"/>
      <c r="CQR6" s="531"/>
      <c r="CQS6" s="531"/>
      <c r="CQT6" s="531"/>
      <c r="CQU6" s="531"/>
      <c r="CQV6" s="531"/>
      <c r="CQW6" s="531"/>
      <c r="CQX6" s="531"/>
      <c r="CQY6" s="531"/>
      <c r="CQZ6" s="531"/>
      <c r="CRA6" s="531"/>
      <c r="CRB6" s="531"/>
      <c r="CRC6" s="531"/>
      <c r="CRD6" s="531"/>
      <c r="CRE6" s="531"/>
      <c r="CRF6" s="531"/>
      <c r="CRG6" s="531"/>
      <c r="CRH6" s="531"/>
      <c r="CRI6" s="531"/>
      <c r="CRJ6" s="531"/>
      <c r="CRK6" s="531"/>
      <c r="CRL6" s="531"/>
      <c r="CRM6" s="531"/>
      <c r="CRN6" s="531"/>
      <c r="CRO6" s="531"/>
      <c r="CRP6" s="531"/>
      <c r="CRQ6" s="531"/>
      <c r="CRR6" s="531"/>
      <c r="CRS6" s="531"/>
      <c r="CRT6" s="531"/>
      <c r="CRU6" s="531"/>
      <c r="CRV6" s="531"/>
      <c r="CRW6" s="531"/>
      <c r="CRX6" s="531"/>
      <c r="CRY6" s="531"/>
      <c r="CRZ6" s="531"/>
      <c r="CSA6" s="531"/>
      <c r="CSB6" s="531"/>
      <c r="CSC6" s="531"/>
      <c r="CSD6" s="531"/>
      <c r="CSE6" s="531"/>
      <c r="CSF6" s="531"/>
      <c r="CSG6" s="531"/>
      <c r="CSH6" s="531"/>
      <c r="CSI6" s="531"/>
      <c r="CSJ6" s="531"/>
      <c r="CSK6" s="531"/>
      <c r="CSL6" s="531"/>
      <c r="CSM6" s="531"/>
      <c r="CSN6" s="531"/>
      <c r="CSO6" s="531"/>
      <c r="CSP6" s="531"/>
      <c r="CSQ6" s="531"/>
      <c r="CSR6" s="531"/>
      <c r="CSS6" s="531"/>
      <c r="CST6" s="531"/>
      <c r="CSU6" s="531"/>
      <c r="CSV6" s="531"/>
      <c r="CSW6" s="531"/>
      <c r="CSX6" s="531"/>
      <c r="CSY6" s="531"/>
      <c r="CSZ6" s="531"/>
      <c r="CTA6" s="531"/>
      <c r="CTB6" s="531"/>
      <c r="CTC6" s="531"/>
      <c r="CTD6" s="531"/>
      <c r="CTE6" s="531"/>
      <c r="CTF6" s="531"/>
      <c r="CTG6" s="531"/>
      <c r="CTH6" s="531"/>
      <c r="CTI6" s="531"/>
      <c r="CTJ6" s="531"/>
      <c r="CTK6" s="531"/>
      <c r="CTL6" s="531"/>
      <c r="CTM6" s="531"/>
      <c r="CTN6" s="531"/>
      <c r="CTO6" s="531"/>
      <c r="CTP6" s="531"/>
      <c r="CTQ6" s="531"/>
      <c r="CTR6" s="531"/>
      <c r="CTS6" s="531"/>
      <c r="CTT6" s="531"/>
      <c r="CTU6" s="531"/>
      <c r="CTV6" s="531"/>
      <c r="CTW6" s="531"/>
      <c r="CTX6" s="531"/>
      <c r="CTY6" s="531"/>
      <c r="CTZ6" s="531"/>
      <c r="CUA6" s="531"/>
      <c r="CUB6" s="531"/>
      <c r="CUC6" s="531"/>
      <c r="CUD6" s="531"/>
      <c r="CUE6" s="531"/>
      <c r="CUF6" s="531"/>
      <c r="CUG6" s="531"/>
      <c r="CUH6" s="531"/>
      <c r="CUI6" s="531"/>
      <c r="CUJ6" s="531"/>
      <c r="CUK6" s="531"/>
      <c r="CUL6" s="531"/>
      <c r="CUM6" s="531"/>
      <c r="CUN6" s="531"/>
      <c r="CUO6" s="531"/>
      <c r="CUP6" s="531"/>
      <c r="CUQ6" s="531"/>
      <c r="CUR6" s="531"/>
      <c r="CUS6" s="531"/>
      <c r="CUT6" s="531"/>
      <c r="CUU6" s="531"/>
      <c r="CUV6" s="531"/>
      <c r="CUW6" s="531"/>
      <c r="CUX6" s="531"/>
      <c r="CUY6" s="531"/>
      <c r="CUZ6" s="531"/>
      <c r="CVA6" s="531"/>
      <c r="CVB6" s="531"/>
      <c r="CVC6" s="531"/>
      <c r="CVD6" s="531"/>
      <c r="CVE6" s="531"/>
      <c r="CVF6" s="531"/>
      <c r="CVG6" s="531"/>
      <c r="CVH6" s="531"/>
      <c r="CVI6" s="531"/>
      <c r="CVJ6" s="531"/>
      <c r="CVK6" s="531"/>
      <c r="CVL6" s="531"/>
      <c r="CVM6" s="531"/>
      <c r="CVN6" s="531"/>
      <c r="CVO6" s="531"/>
      <c r="CVP6" s="531"/>
      <c r="CVQ6" s="531"/>
      <c r="CVR6" s="531"/>
      <c r="CVS6" s="531"/>
      <c r="CVT6" s="531"/>
      <c r="CVU6" s="531"/>
      <c r="CVV6" s="531"/>
      <c r="CVW6" s="531"/>
      <c r="CVX6" s="531"/>
      <c r="CVY6" s="531"/>
      <c r="CVZ6" s="531"/>
      <c r="CWA6" s="531"/>
      <c r="CWB6" s="531"/>
      <c r="CWC6" s="531"/>
      <c r="CWD6" s="531"/>
      <c r="CWE6" s="531"/>
      <c r="CWF6" s="531"/>
      <c r="CWG6" s="531"/>
      <c r="CWH6" s="531"/>
      <c r="CWI6" s="531"/>
      <c r="CWJ6" s="531"/>
      <c r="CWK6" s="531"/>
      <c r="CWL6" s="531"/>
      <c r="CWM6" s="531"/>
      <c r="CWN6" s="531"/>
      <c r="CWO6" s="531"/>
      <c r="CWP6" s="531"/>
      <c r="CWQ6" s="531"/>
      <c r="CWR6" s="531"/>
      <c r="CWS6" s="531"/>
      <c r="CWT6" s="531"/>
      <c r="CWU6" s="531"/>
      <c r="CWV6" s="531"/>
      <c r="CWW6" s="531"/>
      <c r="CWX6" s="531"/>
      <c r="CWY6" s="531"/>
      <c r="CWZ6" s="531"/>
      <c r="CXA6" s="531"/>
      <c r="CXB6" s="531"/>
      <c r="CXC6" s="531"/>
      <c r="CXD6" s="531"/>
      <c r="CXE6" s="531"/>
      <c r="CXF6" s="531"/>
      <c r="CXG6" s="531"/>
      <c r="CXH6" s="531"/>
      <c r="CXI6" s="531"/>
      <c r="CXJ6" s="531"/>
      <c r="CXK6" s="531"/>
      <c r="CXL6" s="531"/>
      <c r="CXM6" s="531"/>
      <c r="CXN6" s="531"/>
      <c r="CXO6" s="531"/>
      <c r="CXP6" s="531"/>
      <c r="CXQ6" s="531"/>
      <c r="CXR6" s="531"/>
      <c r="CXS6" s="531"/>
      <c r="CXT6" s="531"/>
      <c r="CXU6" s="531"/>
      <c r="CXV6" s="531"/>
      <c r="CXW6" s="531"/>
      <c r="CXX6" s="531"/>
      <c r="CXY6" s="531"/>
      <c r="CXZ6" s="531"/>
      <c r="CYA6" s="531"/>
      <c r="CYB6" s="531"/>
      <c r="CYC6" s="531"/>
      <c r="CYD6" s="531"/>
      <c r="CYE6" s="531"/>
      <c r="CYF6" s="531"/>
      <c r="CYG6" s="531"/>
      <c r="CYH6" s="531"/>
      <c r="CYI6" s="531"/>
      <c r="CYJ6" s="531"/>
      <c r="CYK6" s="531"/>
      <c r="CYL6" s="531"/>
      <c r="CYM6" s="531"/>
      <c r="CYN6" s="531"/>
      <c r="CYO6" s="531"/>
      <c r="CYP6" s="531"/>
      <c r="CYQ6" s="531"/>
      <c r="CYR6" s="531"/>
      <c r="CYS6" s="531"/>
      <c r="CYT6" s="531"/>
      <c r="CYU6" s="531"/>
      <c r="CYV6" s="531"/>
      <c r="CYW6" s="531"/>
      <c r="CYX6" s="531"/>
      <c r="CYY6" s="531"/>
      <c r="CYZ6" s="531"/>
      <c r="CZA6" s="531"/>
      <c r="CZB6" s="531"/>
      <c r="CZC6" s="531"/>
      <c r="CZD6" s="531"/>
      <c r="CZE6" s="531"/>
      <c r="CZF6" s="531"/>
      <c r="CZG6" s="531"/>
      <c r="CZH6" s="531"/>
      <c r="CZI6" s="531"/>
      <c r="CZJ6" s="531"/>
      <c r="CZK6" s="531"/>
      <c r="CZL6" s="531"/>
      <c r="CZM6" s="531"/>
      <c r="CZN6" s="531"/>
      <c r="CZO6" s="531"/>
      <c r="CZP6" s="531"/>
      <c r="CZQ6" s="531"/>
      <c r="CZR6" s="531"/>
      <c r="CZS6" s="531"/>
      <c r="CZT6" s="531"/>
      <c r="CZU6" s="531"/>
      <c r="CZV6" s="531"/>
      <c r="CZW6" s="531"/>
      <c r="CZX6" s="531"/>
      <c r="CZY6" s="531"/>
      <c r="CZZ6" s="531"/>
      <c r="DAA6" s="531"/>
      <c r="DAB6" s="531"/>
      <c r="DAC6" s="531"/>
      <c r="DAD6" s="531"/>
      <c r="DAE6" s="531"/>
      <c r="DAF6" s="531"/>
      <c r="DAG6" s="531"/>
      <c r="DAH6" s="531"/>
      <c r="DAI6" s="531"/>
      <c r="DAJ6" s="531"/>
      <c r="DAK6" s="531"/>
      <c r="DAL6" s="531"/>
      <c r="DAM6" s="531"/>
      <c r="DAN6" s="531"/>
      <c r="DAO6" s="531"/>
      <c r="DAP6" s="531"/>
      <c r="DAQ6" s="531"/>
      <c r="DAR6" s="531"/>
      <c r="DAS6" s="531"/>
      <c r="DAT6" s="531"/>
      <c r="DAU6" s="531"/>
      <c r="DAV6" s="531"/>
      <c r="DAW6" s="531"/>
      <c r="DAX6" s="531"/>
      <c r="DAY6" s="531"/>
      <c r="DAZ6" s="531"/>
      <c r="DBA6" s="531"/>
      <c r="DBB6" s="531"/>
      <c r="DBC6" s="531"/>
      <c r="DBD6" s="531"/>
      <c r="DBE6" s="531"/>
      <c r="DBF6" s="531"/>
      <c r="DBG6" s="531"/>
      <c r="DBH6" s="531"/>
      <c r="DBI6" s="531"/>
      <c r="DBJ6" s="531"/>
      <c r="DBK6" s="531"/>
      <c r="DBL6" s="531"/>
      <c r="DBM6" s="531"/>
      <c r="DBN6" s="531"/>
      <c r="DBO6" s="531"/>
      <c r="DBP6" s="531"/>
      <c r="DBQ6" s="531"/>
      <c r="DBR6" s="531"/>
      <c r="DBS6" s="531"/>
      <c r="DBT6" s="531"/>
      <c r="DBU6" s="531"/>
      <c r="DBV6" s="531"/>
      <c r="DBW6" s="531"/>
      <c r="DBX6" s="531"/>
      <c r="DBY6" s="531"/>
      <c r="DBZ6" s="531"/>
      <c r="DCA6" s="531"/>
      <c r="DCB6" s="531"/>
      <c r="DCC6" s="531"/>
      <c r="DCD6" s="531"/>
      <c r="DCE6" s="531"/>
      <c r="DCF6" s="531"/>
      <c r="DCG6" s="531"/>
      <c r="DCH6" s="531"/>
      <c r="DCI6" s="531"/>
      <c r="DCJ6" s="531"/>
      <c r="DCK6" s="531"/>
      <c r="DCL6" s="531"/>
      <c r="DCM6" s="531"/>
      <c r="DCN6" s="531"/>
      <c r="DCO6" s="531"/>
      <c r="DCP6" s="531"/>
      <c r="DCQ6" s="531"/>
      <c r="DCR6" s="531"/>
      <c r="DCS6" s="531"/>
      <c r="DCT6" s="531"/>
      <c r="DCU6" s="531"/>
      <c r="DCV6" s="531"/>
      <c r="DCW6" s="531"/>
      <c r="DCX6" s="531"/>
      <c r="DCY6" s="531"/>
      <c r="DCZ6" s="531"/>
      <c r="DDA6" s="531"/>
      <c r="DDB6" s="531"/>
      <c r="DDC6" s="531"/>
      <c r="DDD6" s="531"/>
      <c r="DDE6" s="531"/>
      <c r="DDF6" s="531"/>
      <c r="DDG6" s="531"/>
      <c r="DDH6" s="531"/>
      <c r="DDI6" s="531"/>
      <c r="DDJ6" s="531"/>
      <c r="DDK6" s="531"/>
      <c r="DDL6" s="531"/>
      <c r="DDM6" s="531"/>
      <c r="DDN6" s="531"/>
      <c r="DDO6" s="531"/>
      <c r="DDP6" s="531"/>
      <c r="DDQ6" s="531"/>
      <c r="DDR6" s="531"/>
      <c r="DDS6" s="531"/>
      <c r="DDT6" s="531"/>
      <c r="DDU6" s="531"/>
      <c r="DDV6" s="531"/>
      <c r="DDW6" s="531"/>
      <c r="DDX6" s="531"/>
      <c r="DDY6" s="531"/>
      <c r="DDZ6" s="531"/>
      <c r="DEA6" s="531"/>
      <c r="DEB6" s="531"/>
      <c r="DEC6" s="531"/>
      <c r="DED6" s="531"/>
      <c r="DEE6" s="531"/>
      <c r="DEF6" s="531"/>
      <c r="DEG6" s="531"/>
      <c r="DEH6" s="531"/>
      <c r="DEI6" s="531"/>
      <c r="DEJ6" s="531"/>
      <c r="DEK6" s="531"/>
      <c r="DEL6" s="531"/>
      <c r="DEM6" s="531"/>
      <c r="DEN6" s="531"/>
      <c r="DEO6" s="531"/>
      <c r="DEP6" s="531"/>
      <c r="DEQ6" s="531"/>
      <c r="DER6" s="531"/>
      <c r="DES6" s="531"/>
      <c r="DET6" s="531"/>
      <c r="DEU6" s="531"/>
      <c r="DEV6" s="531"/>
      <c r="DEW6" s="531"/>
      <c r="DEX6" s="531"/>
      <c r="DEY6" s="531"/>
      <c r="DEZ6" s="531"/>
      <c r="DFA6" s="531"/>
      <c r="DFB6" s="531"/>
      <c r="DFC6" s="531"/>
      <c r="DFD6" s="531"/>
      <c r="DFE6" s="531"/>
      <c r="DFF6" s="531"/>
      <c r="DFG6" s="531"/>
      <c r="DFH6" s="531"/>
      <c r="DFI6" s="531"/>
      <c r="DFJ6" s="531"/>
      <c r="DFK6" s="531"/>
      <c r="DFL6" s="531"/>
      <c r="DFM6" s="531"/>
      <c r="DFN6" s="531"/>
      <c r="DFO6" s="531"/>
      <c r="DFP6" s="531"/>
      <c r="DFQ6" s="531"/>
      <c r="DFR6" s="531"/>
      <c r="DFS6" s="531"/>
      <c r="DFT6" s="531"/>
      <c r="DFU6" s="531"/>
      <c r="DFV6" s="531"/>
      <c r="DFW6" s="531"/>
      <c r="DFX6" s="531"/>
      <c r="DFY6" s="531"/>
      <c r="DFZ6" s="531"/>
      <c r="DGA6" s="531"/>
      <c r="DGB6" s="531"/>
      <c r="DGC6" s="531"/>
      <c r="DGD6" s="531"/>
      <c r="DGE6" s="531"/>
      <c r="DGF6" s="531"/>
      <c r="DGG6" s="531"/>
      <c r="DGH6" s="531"/>
      <c r="DGI6" s="531"/>
      <c r="DGJ6" s="531"/>
      <c r="DGK6" s="531"/>
      <c r="DGL6" s="531"/>
      <c r="DGM6" s="531"/>
      <c r="DGN6" s="531"/>
      <c r="DGO6" s="531"/>
      <c r="DGP6" s="531"/>
      <c r="DGQ6" s="531"/>
      <c r="DGR6" s="531"/>
      <c r="DGS6" s="531"/>
      <c r="DGT6" s="531"/>
      <c r="DGU6" s="531"/>
      <c r="DGV6" s="531"/>
      <c r="DGW6" s="531"/>
      <c r="DGX6" s="531"/>
      <c r="DGY6" s="531"/>
      <c r="DGZ6" s="531"/>
      <c r="DHA6" s="531"/>
      <c r="DHB6" s="531"/>
      <c r="DHC6" s="531"/>
      <c r="DHD6" s="531"/>
      <c r="DHE6" s="531"/>
      <c r="DHF6" s="531"/>
      <c r="DHG6" s="531"/>
      <c r="DHH6" s="531"/>
      <c r="DHI6" s="531"/>
      <c r="DHJ6" s="531"/>
      <c r="DHK6" s="531"/>
      <c r="DHL6" s="531"/>
      <c r="DHM6" s="531"/>
      <c r="DHN6" s="531"/>
      <c r="DHO6" s="531"/>
      <c r="DHP6" s="531"/>
      <c r="DHQ6" s="531"/>
      <c r="DHR6" s="531"/>
      <c r="DHS6" s="531"/>
      <c r="DHT6" s="531"/>
      <c r="DHU6" s="531"/>
      <c r="DHV6" s="531"/>
      <c r="DHW6" s="531"/>
      <c r="DHX6" s="531"/>
      <c r="DHY6" s="531"/>
      <c r="DHZ6" s="531"/>
      <c r="DIA6" s="531"/>
      <c r="DIB6" s="531"/>
      <c r="DIC6" s="531"/>
      <c r="DID6" s="531"/>
      <c r="DIE6" s="531"/>
      <c r="DIF6" s="531"/>
      <c r="DIG6" s="531"/>
      <c r="DIH6" s="531"/>
      <c r="DII6" s="531"/>
      <c r="DIJ6" s="531"/>
      <c r="DIK6" s="531"/>
      <c r="DIL6" s="531"/>
      <c r="DIM6" s="531"/>
      <c r="DIN6" s="531"/>
      <c r="DIO6" s="531"/>
      <c r="DIP6" s="531"/>
      <c r="DIQ6" s="531"/>
      <c r="DIR6" s="531"/>
      <c r="DIS6" s="531"/>
      <c r="DIT6" s="531"/>
      <c r="DIU6" s="531"/>
      <c r="DIV6" s="531"/>
      <c r="DIW6" s="531"/>
      <c r="DIX6" s="531"/>
      <c r="DIY6" s="531"/>
      <c r="DIZ6" s="531"/>
      <c r="DJA6" s="531"/>
      <c r="DJB6" s="531"/>
      <c r="DJC6" s="531"/>
      <c r="DJD6" s="531"/>
      <c r="DJE6" s="531"/>
      <c r="DJF6" s="531"/>
      <c r="DJG6" s="531"/>
      <c r="DJH6" s="531"/>
      <c r="DJI6" s="531"/>
      <c r="DJJ6" s="531"/>
      <c r="DJK6" s="531"/>
      <c r="DJL6" s="531"/>
      <c r="DJM6" s="531"/>
      <c r="DJN6" s="531"/>
      <c r="DJO6" s="531"/>
      <c r="DJP6" s="531"/>
      <c r="DJQ6" s="531"/>
      <c r="DJR6" s="531"/>
      <c r="DJS6" s="531"/>
      <c r="DJT6" s="531"/>
      <c r="DJU6" s="531"/>
      <c r="DJV6" s="531"/>
      <c r="DJW6" s="531"/>
      <c r="DJX6" s="531"/>
      <c r="DJY6" s="531"/>
      <c r="DJZ6" s="531"/>
      <c r="DKA6" s="531"/>
      <c r="DKB6" s="531"/>
      <c r="DKC6" s="531"/>
      <c r="DKD6" s="531"/>
      <c r="DKE6" s="531"/>
      <c r="DKF6" s="531"/>
      <c r="DKG6" s="531"/>
      <c r="DKH6" s="531"/>
      <c r="DKI6" s="531"/>
      <c r="DKJ6" s="531"/>
      <c r="DKK6" s="531"/>
      <c r="DKL6" s="531"/>
      <c r="DKM6" s="531"/>
      <c r="DKN6" s="531"/>
      <c r="DKO6" s="531"/>
      <c r="DKP6" s="531"/>
      <c r="DKQ6" s="531"/>
      <c r="DKR6" s="531"/>
      <c r="DKS6" s="531"/>
      <c r="DKT6" s="531"/>
      <c r="DKU6" s="531"/>
      <c r="DKV6" s="531"/>
      <c r="DKW6" s="531"/>
      <c r="DKX6" s="531"/>
      <c r="DKY6" s="531"/>
      <c r="DKZ6" s="531"/>
      <c r="DLA6" s="531"/>
      <c r="DLB6" s="531"/>
      <c r="DLC6" s="531"/>
      <c r="DLD6" s="531"/>
      <c r="DLE6" s="531"/>
      <c r="DLF6" s="531"/>
      <c r="DLG6" s="531"/>
      <c r="DLH6" s="531"/>
      <c r="DLI6" s="531"/>
      <c r="DLJ6" s="531"/>
      <c r="DLK6" s="531"/>
      <c r="DLL6" s="531"/>
      <c r="DLM6" s="531"/>
      <c r="DLN6" s="531"/>
      <c r="DLO6" s="531"/>
      <c r="DLP6" s="531"/>
      <c r="DLQ6" s="531"/>
      <c r="DLR6" s="531"/>
      <c r="DLS6" s="531"/>
      <c r="DLT6" s="531"/>
      <c r="DLU6" s="531"/>
      <c r="DLV6" s="531"/>
      <c r="DLW6" s="531"/>
      <c r="DLX6" s="531"/>
      <c r="DLY6" s="531"/>
      <c r="DLZ6" s="531"/>
      <c r="DMA6" s="531"/>
      <c r="DMB6" s="531"/>
      <c r="DMC6" s="531"/>
      <c r="DMD6" s="531"/>
      <c r="DME6" s="531"/>
      <c r="DMF6" s="531"/>
      <c r="DMG6" s="531"/>
      <c r="DMH6" s="531"/>
      <c r="DMI6" s="531"/>
      <c r="DMJ6" s="531"/>
      <c r="DMK6" s="531"/>
      <c r="DML6" s="531"/>
      <c r="DMM6" s="531"/>
      <c r="DMN6" s="531"/>
      <c r="DMO6" s="531"/>
      <c r="DMP6" s="531"/>
      <c r="DMQ6" s="531"/>
      <c r="DMR6" s="531"/>
      <c r="DMS6" s="531"/>
      <c r="DMT6" s="531"/>
      <c r="DMU6" s="531"/>
      <c r="DMV6" s="531"/>
      <c r="DMW6" s="531"/>
      <c r="DMX6" s="531"/>
      <c r="DMY6" s="531"/>
      <c r="DMZ6" s="531"/>
      <c r="DNA6" s="531"/>
      <c r="DNB6" s="531"/>
      <c r="DNC6" s="531"/>
      <c r="DND6" s="531"/>
      <c r="DNE6" s="531"/>
      <c r="DNF6" s="531"/>
      <c r="DNG6" s="531"/>
      <c r="DNH6" s="531"/>
      <c r="DNI6" s="531"/>
      <c r="DNJ6" s="531"/>
      <c r="DNK6" s="531"/>
      <c r="DNL6" s="531"/>
      <c r="DNM6" s="531"/>
      <c r="DNN6" s="531"/>
      <c r="DNO6" s="531"/>
      <c r="DNP6" s="531"/>
      <c r="DNQ6" s="531"/>
      <c r="DNR6" s="531"/>
      <c r="DNS6" s="531"/>
      <c r="DNT6" s="531"/>
      <c r="DNU6" s="531"/>
      <c r="DNV6" s="531"/>
      <c r="DNW6" s="531"/>
      <c r="DNX6" s="531"/>
      <c r="DNY6" s="531"/>
      <c r="DNZ6" s="531"/>
      <c r="DOA6" s="531"/>
      <c r="DOB6" s="531"/>
      <c r="DOC6" s="531"/>
      <c r="DOD6" s="531"/>
      <c r="DOE6" s="531"/>
      <c r="DOF6" s="531"/>
      <c r="DOG6" s="531"/>
      <c r="DOH6" s="531"/>
      <c r="DOI6" s="531"/>
      <c r="DOJ6" s="531"/>
      <c r="DOK6" s="531"/>
      <c r="DOL6" s="531"/>
      <c r="DOM6" s="531"/>
      <c r="DON6" s="531"/>
      <c r="DOO6" s="531"/>
      <c r="DOP6" s="531"/>
      <c r="DOQ6" s="531"/>
      <c r="DOR6" s="531"/>
      <c r="DOS6" s="531"/>
      <c r="DOT6" s="531"/>
      <c r="DOU6" s="531"/>
      <c r="DOV6" s="531"/>
      <c r="DOW6" s="531"/>
      <c r="DOX6" s="531"/>
      <c r="DOY6" s="531"/>
      <c r="DOZ6" s="531"/>
      <c r="DPA6" s="531"/>
      <c r="DPB6" s="531"/>
      <c r="DPC6" s="531"/>
      <c r="DPD6" s="531"/>
      <c r="DPE6" s="531"/>
      <c r="DPF6" s="531"/>
      <c r="DPG6" s="531"/>
      <c r="DPH6" s="531"/>
      <c r="DPI6" s="531"/>
      <c r="DPJ6" s="531"/>
      <c r="DPK6" s="531"/>
      <c r="DPL6" s="531"/>
      <c r="DPM6" s="531"/>
      <c r="DPN6" s="531"/>
      <c r="DPO6" s="531"/>
      <c r="DPP6" s="531"/>
      <c r="DPQ6" s="531"/>
      <c r="DPR6" s="531"/>
      <c r="DPS6" s="531"/>
      <c r="DPT6" s="531"/>
      <c r="DPU6" s="531"/>
      <c r="DPV6" s="531"/>
      <c r="DPW6" s="531"/>
      <c r="DPX6" s="531"/>
      <c r="DPY6" s="531"/>
      <c r="DPZ6" s="531"/>
      <c r="DQA6" s="531"/>
      <c r="DQB6" s="531"/>
      <c r="DQC6" s="531"/>
      <c r="DQD6" s="531"/>
      <c r="DQE6" s="531"/>
      <c r="DQF6" s="531"/>
      <c r="DQG6" s="531"/>
      <c r="DQH6" s="531"/>
      <c r="DQI6" s="531"/>
      <c r="DQJ6" s="531"/>
      <c r="DQK6" s="531"/>
      <c r="DQL6" s="531"/>
      <c r="DQM6" s="531"/>
      <c r="DQN6" s="531"/>
      <c r="DQO6" s="531"/>
      <c r="DQP6" s="531"/>
      <c r="DQQ6" s="531"/>
      <c r="DQR6" s="531"/>
      <c r="DQS6" s="531"/>
      <c r="DQT6" s="531"/>
      <c r="DQU6" s="531"/>
      <c r="DQV6" s="531"/>
      <c r="DQW6" s="531"/>
      <c r="DQX6" s="531"/>
      <c r="DQY6" s="531"/>
      <c r="DQZ6" s="531"/>
      <c r="DRA6" s="531"/>
      <c r="DRB6" s="531"/>
      <c r="DRC6" s="531"/>
      <c r="DRD6" s="531"/>
      <c r="DRE6" s="531"/>
      <c r="DRF6" s="531"/>
      <c r="DRG6" s="531"/>
      <c r="DRH6" s="531"/>
      <c r="DRI6" s="531"/>
      <c r="DRJ6" s="531"/>
      <c r="DRK6" s="531"/>
      <c r="DRL6" s="531"/>
      <c r="DRM6" s="531"/>
      <c r="DRN6" s="531"/>
      <c r="DRO6" s="531"/>
      <c r="DRP6" s="531"/>
      <c r="DRQ6" s="531"/>
      <c r="DRR6" s="531"/>
      <c r="DRS6" s="531"/>
      <c r="DRT6" s="531"/>
      <c r="DRU6" s="531"/>
      <c r="DRV6" s="531"/>
      <c r="DRW6" s="531"/>
      <c r="DRX6" s="531"/>
      <c r="DRY6" s="531"/>
      <c r="DRZ6" s="531"/>
      <c r="DSA6" s="531"/>
      <c r="DSB6" s="531"/>
      <c r="DSC6" s="531"/>
      <c r="DSD6" s="531"/>
      <c r="DSE6" s="531"/>
      <c r="DSF6" s="531"/>
      <c r="DSG6" s="531"/>
      <c r="DSH6" s="531"/>
      <c r="DSI6" s="531"/>
      <c r="DSJ6" s="531"/>
      <c r="DSK6" s="531"/>
      <c r="DSL6" s="531"/>
      <c r="DSM6" s="531"/>
      <c r="DSN6" s="531"/>
      <c r="DSO6" s="531"/>
      <c r="DSP6" s="531"/>
      <c r="DSQ6" s="531"/>
      <c r="DSR6" s="531"/>
      <c r="DSS6" s="531"/>
      <c r="DST6" s="531"/>
      <c r="DSU6" s="531"/>
      <c r="DSV6" s="531"/>
      <c r="DSW6" s="531"/>
      <c r="DSX6" s="531"/>
      <c r="DSY6" s="531"/>
      <c r="DSZ6" s="531"/>
      <c r="DTA6" s="531"/>
      <c r="DTB6" s="531"/>
      <c r="DTC6" s="531"/>
      <c r="DTD6" s="531"/>
      <c r="DTE6" s="531"/>
      <c r="DTF6" s="531"/>
      <c r="DTG6" s="531"/>
      <c r="DTH6" s="531"/>
      <c r="DTI6" s="531"/>
      <c r="DTJ6" s="531"/>
      <c r="DTK6" s="531"/>
      <c r="DTL6" s="531"/>
      <c r="DTM6" s="531"/>
      <c r="DTN6" s="531"/>
      <c r="DTO6" s="531"/>
      <c r="DTP6" s="531"/>
      <c r="DTQ6" s="531"/>
      <c r="DTR6" s="531"/>
      <c r="DTS6" s="531"/>
      <c r="DTT6" s="531"/>
      <c r="DTU6" s="531"/>
      <c r="DTV6" s="531"/>
      <c r="DTW6" s="531"/>
      <c r="DTX6" s="531"/>
      <c r="DTY6" s="531"/>
      <c r="DTZ6" s="531"/>
      <c r="DUA6" s="531"/>
      <c r="DUB6" s="531"/>
      <c r="DUC6" s="531"/>
      <c r="DUD6" s="531"/>
      <c r="DUE6" s="531"/>
      <c r="DUF6" s="531"/>
      <c r="DUG6" s="531"/>
      <c r="DUH6" s="531"/>
      <c r="DUI6" s="531"/>
      <c r="DUJ6" s="531"/>
      <c r="DUK6" s="531"/>
      <c r="DUL6" s="531"/>
      <c r="DUM6" s="531"/>
      <c r="DUN6" s="531"/>
      <c r="DUO6" s="531"/>
      <c r="DUP6" s="531"/>
      <c r="DUQ6" s="531"/>
      <c r="DUR6" s="531"/>
      <c r="DUS6" s="531"/>
      <c r="DUT6" s="531"/>
      <c r="DUU6" s="531"/>
      <c r="DUV6" s="531"/>
      <c r="DUW6" s="531"/>
      <c r="DUX6" s="531"/>
      <c r="DUY6" s="531"/>
      <c r="DUZ6" s="531"/>
      <c r="DVA6" s="531"/>
      <c r="DVB6" s="531"/>
      <c r="DVC6" s="531"/>
      <c r="DVD6" s="531"/>
      <c r="DVE6" s="531"/>
      <c r="DVF6" s="531"/>
      <c r="DVG6" s="531"/>
      <c r="DVH6" s="531"/>
      <c r="DVI6" s="531"/>
      <c r="DVJ6" s="531"/>
      <c r="DVK6" s="531"/>
      <c r="DVL6" s="531"/>
      <c r="DVM6" s="531"/>
      <c r="DVN6" s="531"/>
      <c r="DVO6" s="531"/>
      <c r="DVP6" s="531"/>
      <c r="DVQ6" s="531"/>
      <c r="DVR6" s="531"/>
      <c r="DVS6" s="531"/>
      <c r="DVT6" s="531"/>
      <c r="DVU6" s="531"/>
      <c r="DVV6" s="531"/>
      <c r="DVW6" s="531"/>
      <c r="DVX6" s="531"/>
      <c r="DVY6" s="531"/>
      <c r="DVZ6" s="531"/>
      <c r="DWA6" s="531"/>
      <c r="DWB6" s="531"/>
      <c r="DWC6" s="531"/>
      <c r="DWD6" s="531"/>
      <c r="DWE6" s="531"/>
      <c r="DWF6" s="531"/>
      <c r="DWG6" s="531"/>
      <c r="DWH6" s="531"/>
      <c r="DWI6" s="531"/>
      <c r="DWJ6" s="531"/>
      <c r="DWK6" s="531"/>
      <c r="DWL6" s="531"/>
      <c r="DWM6" s="531"/>
      <c r="DWN6" s="531"/>
      <c r="DWO6" s="531"/>
      <c r="DWP6" s="531"/>
      <c r="DWQ6" s="531"/>
      <c r="DWR6" s="531"/>
      <c r="DWS6" s="531"/>
      <c r="DWT6" s="531"/>
      <c r="DWU6" s="531"/>
      <c r="DWV6" s="531"/>
      <c r="DWW6" s="531"/>
      <c r="DWX6" s="531"/>
      <c r="DWY6" s="531"/>
      <c r="DWZ6" s="531"/>
      <c r="DXA6" s="531"/>
      <c r="DXB6" s="531"/>
      <c r="DXC6" s="531"/>
      <c r="DXD6" s="531"/>
      <c r="DXE6" s="531"/>
      <c r="DXF6" s="531"/>
      <c r="DXG6" s="531"/>
      <c r="DXH6" s="531"/>
      <c r="DXI6" s="531"/>
      <c r="DXJ6" s="531"/>
      <c r="DXK6" s="531"/>
      <c r="DXL6" s="531"/>
      <c r="DXM6" s="531"/>
      <c r="DXN6" s="531"/>
      <c r="DXO6" s="531"/>
      <c r="DXP6" s="531"/>
      <c r="DXQ6" s="531"/>
      <c r="DXR6" s="531"/>
      <c r="DXS6" s="531"/>
      <c r="DXT6" s="531"/>
      <c r="DXU6" s="531"/>
      <c r="DXV6" s="531"/>
      <c r="DXW6" s="531"/>
      <c r="DXX6" s="531"/>
      <c r="DXY6" s="531"/>
      <c r="DXZ6" s="531"/>
      <c r="DYA6" s="531"/>
      <c r="DYB6" s="531"/>
      <c r="DYC6" s="531"/>
      <c r="DYD6" s="531"/>
      <c r="DYE6" s="531"/>
      <c r="DYF6" s="531"/>
      <c r="DYG6" s="531"/>
      <c r="DYH6" s="531"/>
      <c r="DYI6" s="531"/>
      <c r="DYJ6" s="531"/>
      <c r="DYK6" s="531"/>
      <c r="DYL6" s="531"/>
      <c r="DYM6" s="531"/>
      <c r="DYN6" s="531"/>
      <c r="DYO6" s="531"/>
      <c r="DYP6" s="531"/>
      <c r="DYQ6" s="531"/>
      <c r="DYR6" s="531"/>
      <c r="DYS6" s="531"/>
      <c r="DYT6" s="531"/>
      <c r="DYU6" s="531"/>
      <c r="DYV6" s="531"/>
      <c r="DYW6" s="531"/>
      <c r="DYX6" s="531"/>
      <c r="DYY6" s="531"/>
      <c r="DYZ6" s="531"/>
      <c r="DZA6" s="531"/>
      <c r="DZB6" s="531"/>
      <c r="DZC6" s="531"/>
      <c r="DZD6" s="531"/>
      <c r="DZE6" s="531"/>
      <c r="DZF6" s="531"/>
      <c r="DZG6" s="531"/>
      <c r="DZH6" s="531"/>
      <c r="DZI6" s="531"/>
      <c r="DZJ6" s="531"/>
      <c r="DZK6" s="531"/>
      <c r="DZL6" s="531"/>
      <c r="DZM6" s="531"/>
      <c r="DZN6" s="531"/>
      <c r="DZO6" s="531"/>
      <c r="DZP6" s="531"/>
      <c r="DZQ6" s="531"/>
      <c r="DZR6" s="531"/>
      <c r="DZS6" s="531"/>
      <c r="DZT6" s="531"/>
      <c r="DZU6" s="531"/>
      <c r="DZV6" s="531"/>
      <c r="DZW6" s="531"/>
      <c r="DZX6" s="531"/>
      <c r="DZY6" s="531"/>
      <c r="DZZ6" s="531"/>
      <c r="EAA6" s="531"/>
      <c r="EAB6" s="531"/>
      <c r="EAC6" s="531"/>
      <c r="EAD6" s="531"/>
      <c r="EAE6" s="531"/>
      <c r="EAF6" s="531"/>
      <c r="EAG6" s="531"/>
      <c r="EAH6" s="531"/>
      <c r="EAI6" s="531"/>
      <c r="EAJ6" s="531"/>
      <c r="EAK6" s="531"/>
      <c r="EAL6" s="531"/>
      <c r="EAM6" s="531"/>
      <c r="EAN6" s="531"/>
      <c r="EAO6" s="531"/>
      <c r="EAP6" s="531"/>
      <c r="EAQ6" s="531"/>
      <c r="EAR6" s="531"/>
      <c r="EAS6" s="531"/>
      <c r="EAT6" s="531"/>
      <c r="EAU6" s="531"/>
      <c r="EAV6" s="531"/>
      <c r="EAW6" s="531"/>
      <c r="EAX6" s="531"/>
      <c r="EAY6" s="531"/>
      <c r="EAZ6" s="531"/>
      <c r="EBA6" s="531"/>
      <c r="EBB6" s="531"/>
      <c r="EBC6" s="531"/>
      <c r="EBD6" s="531"/>
      <c r="EBE6" s="531"/>
      <c r="EBF6" s="531"/>
      <c r="EBG6" s="531"/>
      <c r="EBH6" s="531"/>
      <c r="EBI6" s="531"/>
      <c r="EBJ6" s="531"/>
      <c r="EBK6" s="531"/>
      <c r="EBL6" s="531"/>
      <c r="EBM6" s="531"/>
      <c r="EBN6" s="531"/>
      <c r="EBO6" s="531"/>
      <c r="EBP6" s="531"/>
      <c r="EBQ6" s="531"/>
      <c r="EBR6" s="531"/>
      <c r="EBS6" s="531"/>
      <c r="EBT6" s="531"/>
      <c r="EBU6" s="531"/>
      <c r="EBV6" s="531"/>
      <c r="EBW6" s="531"/>
      <c r="EBX6" s="531"/>
      <c r="EBY6" s="531"/>
      <c r="EBZ6" s="531"/>
      <c r="ECA6" s="531"/>
      <c r="ECB6" s="531"/>
      <c r="ECC6" s="531"/>
      <c r="ECD6" s="531"/>
      <c r="ECE6" s="531"/>
      <c r="ECF6" s="531"/>
      <c r="ECG6" s="531"/>
      <c r="ECH6" s="531"/>
      <c r="ECI6" s="531"/>
      <c r="ECJ6" s="531"/>
      <c r="ECK6" s="531"/>
      <c r="ECL6" s="531"/>
      <c r="ECM6" s="531"/>
      <c r="ECN6" s="531"/>
      <c r="ECO6" s="531"/>
      <c r="ECP6" s="531"/>
      <c r="ECQ6" s="531"/>
      <c r="ECR6" s="531"/>
      <c r="ECS6" s="531"/>
      <c r="ECT6" s="531"/>
      <c r="ECU6" s="531"/>
      <c r="ECV6" s="531"/>
      <c r="ECW6" s="531"/>
      <c r="ECX6" s="531"/>
      <c r="ECY6" s="531"/>
      <c r="ECZ6" s="531"/>
      <c r="EDA6" s="531"/>
      <c r="EDB6" s="531"/>
      <c r="EDC6" s="531"/>
      <c r="EDD6" s="531"/>
      <c r="EDE6" s="531"/>
      <c r="EDF6" s="531"/>
      <c r="EDG6" s="531"/>
      <c r="EDH6" s="531"/>
      <c r="EDI6" s="531"/>
      <c r="EDJ6" s="531"/>
      <c r="EDK6" s="531"/>
      <c r="EDL6" s="531"/>
      <c r="EDM6" s="531"/>
      <c r="EDN6" s="531"/>
      <c r="EDO6" s="531"/>
      <c r="EDP6" s="531"/>
      <c r="EDQ6" s="531"/>
      <c r="EDR6" s="531"/>
      <c r="EDS6" s="531"/>
      <c r="EDT6" s="531"/>
      <c r="EDU6" s="531"/>
      <c r="EDV6" s="531"/>
      <c r="EDW6" s="531"/>
      <c r="EDX6" s="531"/>
      <c r="EDY6" s="531"/>
      <c r="EDZ6" s="531"/>
      <c r="EEA6" s="531"/>
      <c r="EEB6" s="531"/>
      <c r="EEC6" s="531"/>
      <c r="EED6" s="531"/>
      <c r="EEE6" s="531"/>
      <c r="EEF6" s="531"/>
      <c r="EEG6" s="531"/>
      <c r="EEH6" s="531"/>
      <c r="EEI6" s="531"/>
      <c r="EEJ6" s="531"/>
      <c r="EEK6" s="531"/>
      <c r="EEL6" s="531"/>
      <c r="EEM6" s="531"/>
      <c r="EEN6" s="531"/>
      <c r="EEO6" s="531"/>
      <c r="EEP6" s="531"/>
      <c r="EEQ6" s="531"/>
      <c r="EER6" s="531"/>
      <c r="EES6" s="531"/>
      <c r="EET6" s="531"/>
      <c r="EEU6" s="531"/>
      <c r="EEV6" s="531"/>
      <c r="EEW6" s="531"/>
      <c r="EEX6" s="531"/>
      <c r="EEY6" s="531"/>
      <c r="EEZ6" s="531"/>
      <c r="EFA6" s="531"/>
      <c r="EFB6" s="531"/>
      <c r="EFC6" s="531"/>
      <c r="EFD6" s="531"/>
      <c r="EFE6" s="531"/>
      <c r="EFF6" s="531"/>
      <c r="EFG6" s="531"/>
      <c r="EFH6" s="531"/>
      <c r="EFI6" s="531"/>
      <c r="EFJ6" s="531"/>
      <c r="EFK6" s="531"/>
      <c r="EFL6" s="531"/>
      <c r="EFM6" s="531"/>
      <c r="EFN6" s="531"/>
      <c r="EFO6" s="531"/>
      <c r="EFP6" s="531"/>
      <c r="EFQ6" s="531"/>
      <c r="EFR6" s="531"/>
      <c r="EFS6" s="531"/>
      <c r="EFT6" s="531"/>
      <c r="EFU6" s="531"/>
      <c r="EFV6" s="531"/>
      <c r="EFW6" s="531"/>
      <c r="EFX6" s="531"/>
      <c r="EFY6" s="531"/>
      <c r="EFZ6" s="531"/>
      <c r="EGA6" s="531"/>
      <c r="EGB6" s="531"/>
      <c r="EGC6" s="531"/>
      <c r="EGD6" s="531"/>
      <c r="EGE6" s="531"/>
      <c r="EGF6" s="531"/>
      <c r="EGG6" s="531"/>
      <c r="EGH6" s="531"/>
      <c r="EGI6" s="531"/>
      <c r="EGJ6" s="531"/>
      <c r="EGK6" s="531"/>
      <c r="EGL6" s="531"/>
      <c r="EGM6" s="531"/>
      <c r="EGN6" s="531"/>
      <c r="EGO6" s="531"/>
      <c r="EGP6" s="531"/>
      <c r="EGQ6" s="531"/>
      <c r="EGR6" s="531"/>
      <c r="EGS6" s="531"/>
      <c r="EGT6" s="531"/>
      <c r="EGU6" s="531"/>
      <c r="EGV6" s="531"/>
      <c r="EGW6" s="531"/>
      <c r="EGX6" s="531"/>
      <c r="EGY6" s="531"/>
      <c r="EGZ6" s="531"/>
      <c r="EHA6" s="531"/>
      <c r="EHB6" s="531"/>
      <c r="EHC6" s="531"/>
      <c r="EHD6" s="531"/>
      <c r="EHE6" s="531"/>
      <c r="EHF6" s="531"/>
      <c r="EHG6" s="531"/>
      <c r="EHH6" s="531"/>
      <c r="EHI6" s="531"/>
      <c r="EHJ6" s="531"/>
      <c r="EHK6" s="531"/>
      <c r="EHL6" s="531"/>
      <c r="EHM6" s="531"/>
      <c r="EHN6" s="531"/>
      <c r="EHO6" s="531"/>
      <c r="EHP6" s="531"/>
      <c r="EHQ6" s="531"/>
      <c r="EHR6" s="531"/>
      <c r="EHS6" s="531"/>
      <c r="EHT6" s="531"/>
      <c r="EHU6" s="531"/>
      <c r="EHV6" s="531"/>
      <c r="EHW6" s="531"/>
      <c r="EHX6" s="531"/>
      <c r="EHY6" s="531"/>
      <c r="EHZ6" s="531"/>
      <c r="EIA6" s="531"/>
      <c r="EIB6" s="531"/>
      <c r="EIC6" s="531"/>
      <c r="EID6" s="531"/>
      <c r="EIE6" s="531"/>
      <c r="EIF6" s="531"/>
      <c r="EIG6" s="531"/>
      <c r="EIH6" s="531"/>
      <c r="EII6" s="531"/>
      <c r="EIJ6" s="531"/>
      <c r="EIK6" s="531"/>
      <c r="EIL6" s="531"/>
      <c r="EIM6" s="531"/>
      <c r="EIN6" s="531"/>
      <c r="EIO6" s="531"/>
      <c r="EIP6" s="531"/>
      <c r="EIQ6" s="531"/>
      <c r="EIR6" s="531"/>
      <c r="EIS6" s="531"/>
      <c r="EIT6" s="531"/>
      <c r="EIU6" s="531"/>
      <c r="EIV6" s="531"/>
      <c r="EIW6" s="531"/>
      <c r="EIX6" s="531"/>
      <c r="EIY6" s="531"/>
      <c r="EIZ6" s="531"/>
      <c r="EJA6" s="531"/>
      <c r="EJB6" s="531"/>
      <c r="EJC6" s="531"/>
      <c r="EJD6" s="531"/>
      <c r="EJE6" s="531"/>
      <c r="EJF6" s="531"/>
      <c r="EJG6" s="531"/>
      <c r="EJH6" s="531"/>
      <c r="EJI6" s="531"/>
      <c r="EJJ6" s="531"/>
      <c r="EJK6" s="531"/>
      <c r="EJL6" s="531"/>
      <c r="EJM6" s="531"/>
      <c r="EJN6" s="531"/>
      <c r="EJO6" s="531"/>
      <c r="EJP6" s="531"/>
      <c r="EJQ6" s="531"/>
      <c r="EJR6" s="531"/>
      <c r="EJS6" s="531"/>
      <c r="EJT6" s="531"/>
      <c r="EJU6" s="531"/>
      <c r="EJV6" s="531"/>
      <c r="EJW6" s="531"/>
      <c r="EJX6" s="531"/>
      <c r="EJY6" s="531"/>
      <c r="EJZ6" s="531"/>
      <c r="EKA6" s="531"/>
      <c r="EKB6" s="531"/>
      <c r="EKC6" s="531"/>
      <c r="EKD6" s="531"/>
      <c r="EKE6" s="531"/>
      <c r="EKF6" s="531"/>
      <c r="EKG6" s="531"/>
      <c r="EKH6" s="531"/>
      <c r="EKI6" s="531"/>
      <c r="EKJ6" s="531"/>
      <c r="EKK6" s="531"/>
      <c r="EKL6" s="531"/>
      <c r="EKM6" s="531"/>
      <c r="EKN6" s="531"/>
      <c r="EKO6" s="531"/>
      <c r="EKP6" s="531"/>
      <c r="EKQ6" s="531"/>
      <c r="EKR6" s="531"/>
      <c r="EKS6" s="531"/>
      <c r="EKT6" s="531"/>
      <c r="EKU6" s="531"/>
      <c r="EKV6" s="531"/>
      <c r="EKW6" s="531"/>
      <c r="EKX6" s="531"/>
      <c r="EKY6" s="531"/>
      <c r="EKZ6" s="531"/>
      <c r="ELA6" s="531"/>
      <c r="ELB6" s="531"/>
      <c r="ELC6" s="531"/>
      <c r="ELD6" s="531"/>
      <c r="ELE6" s="531"/>
      <c r="ELF6" s="531"/>
      <c r="ELG6" s="531"/>
      <c r="ELH6" s="531"/>
      <c r="ELI6" s="531"/>
      <c r="ELJ6" s="531"/>
      <c r="ELK6" s="531"/>
      <c r="ELL6" s="531"/>
      <c r="ELM6" s="531"/>
      <c r="ELN6" s="531"/>
      <c r="ELO6" s="531"/>
      <c r="ELP6" s="531"/>
      <c r="ELQ6" s="531"/>
      <c r="ELR6" s="531"/>
      <c r="ELS6" s="531"/>
      <c r="ELT6" s="531"/>
      <c r="ELU6" s="531"/>
      <c r="ELV6" s="531"/>
      <c r="ELW6" s="531"/>
      <c r="ELX6" s="531"/>
      <c r="ELY6" s="531"/>
      <c r="ELZ6" s="531"/>
      <c r="EMA6" s="531"/>
      <c r="EMB6" s="531"/>
      <c r="EMC6" s="531"/>
      <c r="EMD6" s="531"/>
      <c r="EME6" s="531"/>
      <c r="EMF6" s="531"/>
      <c r="EMG6" s="531"/>
      <c r="EMH6" s="531"/>
      <c r="EMI6" s="531"/>
      <c r="EMJ6" s="531"/>
      <c r="EMK6" s="531"/>
      <c r="EML6" s="531"/>
      <c r="EMM6" s="531"/>
      <c r="EMN6" s="531"/>
      <c r="EMO6" s="531"/>
      <c r="EMP6" s="531"/>
      <c r="EMQ6" s="531"/>
      <c r="EMR6" s="531"/>
      <c r="EMS6" s="531"/>
      <c r="EMT6" s="531"/>
      <c r="EMU6" s="531"/>
      <c r="EMV6" s="531"/>
      <c r="EMW6" s="531"/>
      <c r="EMX6" s="531"/>
      <c r="EMY6" s="531"/>
      <c r="EMZ6" s="531"/>
      <c r="ENA6" s="531"/>
      <c r="ENB6" s="531"/>
      <c r="ENC6" s="531"/>
      <c r="END6" s="531"/>
      <c r="ENE6" s="531"/>
      <c r="ENF6" s="531"/>
      <c r="ENG6" s="531"/>
      <c r="ENH6" s="531"/>
      <c r="ENI6" s="531"/>
      <c r="ENJ6" s="531"/>
      <c r="ENK6" s="531"/>
      <c r="ENL6" s="531"/>
      <c r="ENM6" s="531"/>
      <c r="ENN6" s="531"/>
      <c r="ENO6" s="531"/>
      <c r="ENP6" s="531"/>
      <c r="ENQ6" s="531"/>
      <c r="ENR6" s="531"/>
      <c r="ENS6" s="531"/>
      <c r="ENT6" s="531"/>
      <c r="ENU6" s="531"/>
      <c r="ENV6" s="531"/>
      <c r="ENW6" s="531"/>
      <c r="ENX6" s="531"/>
      <c r="ENY6" s="531"/>
      <c r="ENZ6" s="531"/>
      <c r="EOA6" s="531"/>
      <c r="EOB6" s="531"/>
      <c r="EOC6" s="531"/>
      <c r="EOD6" s="531"/>
      <c r="EOE6" s="531"/>
      <c r="EOF6" s="531"/>
      <c r="EOG6" s="531"/>
      <c r="EOH6" s="531"/>
      <c r="EOI6" s="531"/>
      <c r="EOJ6" s="531"/>
      <c r="EOK6" s="531"/>
      <c r="EOL6" s="531"/>
      <c r="EOM6" s="531"/>
      <c r="EON6" s="531"/>
      <c r="EOO6" s="531"/>
      <c r="EOP6" s="531"/>
      <c r="EOQ6" s="531"/>
      <c r="EOR6" s="531"/>
      <c r="EOS6" s="531"/>
      <c r="EOT6" s="531"/>
      <c r="EOU6" s="531"/>
      <c r="EOV6" s="531"/>
      <c r="EOW6" s="531"/>
      <c r="EOX6" s="531"/>
      <c r="EOY6" s="531"/>
      <c r="EOZ6" s="531"/>
      <c r="EPA6" s="531"/>
      <c r="EPB6" s="531"/>
      <c r="EPC6" s="531"/>
      <c r="EPD6" s="531"/>
      <c r="EPE6" s="531"/>
      <c r="EPF6" s="531"/>
      <c r="EPG6" s="531"/>
      <c r="EPH6" s="531"/>
      <c r="EPI6" s="531"/>
      <c r="EPJ6" s="531"/>
      <c r="EPK6" s="531"/>
      <c r="EPL6" s="531"/>
      <c r="EPM6" s="531"/>
      <c r="EPN6" s="531"/>
      <c r="EPO6" s="531"/>
      <c r="EPP6" s="531"/>
      <c r="EPQ6" s="531"/>
      <c r="EPR6" s="531"/>
      <c r="EPS6" s="531"/>
      <c r="EPT6" s="531"/>
      <c r="EPU6" s="531"/>
      <c r="EPV6" s="531"/>
      <c r="EPW6" s="531"/>
      <c r="EPX6" s="531"/>
      <c r="EPY6" s="531"/>
      <c r="EPZ6" s="531"/>
      <c r="EQA6" s="531"/>
      <c r="EQB6" s="531"/>
      <c r="EQC6" s="531"/>
      <c r="EQD6" s="531"/>
      <c r="EQE6" s="531"/>
      <c r="EQF6" s="531"/>
      <c r="EQG6" s="531"/>
      <c r="EQH6" s="531"/>
      <c r="EQI6" s="531"/>
      <c r="EQJ6" s="531"/>
      <c r="EQK6" s="531"/>
      <c r="EQL6" s="531"/>
      <c r="EQM6" s="531"/>
      <c r="EQN6" s="531"/>
      <c r="EQO6" s="531"/>
      <c r="EQP6" s="531"/>
      <c r="EQQ6" s="531"/>
      <c r="EQR6" s="531"/>
      <c r="EQS6" s="531"/>
      <c r="EQT6" s="531"/>
      <c r="EQU6" s="531"/>
      <c r="EQV6" s="531"/>
      <c r="EQW6" s="531"/>
      <c r="EQX6" s="531"/>
      <c r="EQY6" s="531"/>
      <c r="EQZ6" s="531"/>
      <c r="ERA6" s="531"/>
      <c r="ERB6" s="531"/>
      <c r="ERC6" s="531"/>
      <c r="ERD6" s="531"/>
      <c r="ERE6" s="531"/>
      <c r="ERF6" s="531"/>
      <c r="ERG6" s="531"/>
      <c r="ERH6" s="531"/>
      <c r="ERI6" s="531"/>
      <c r="ERJ6" s="531"/>
      <c r="ERK6" s="531"/>
      <c r="ERL6" s="531"/>
      <c r="ERM6" s="531"/>
      <c r="ERN6" s="531"/>
      <c r="ERO6" s="531"/>
      <c r="ERP6" s="531"/>
      <c r="ERQ6" s="531"/>
      <c r="ERR6" s="531"/>
      <c r="ERS6" s="531"/>
      <c r="ERT6" s="531"/>
      <c r="ERU6" s="531"/>
      <c r="ERV6" s="531"/>
      <c r="ERW6" s="531"/>
      <c r="ERX6" s="531"/>
      <c r="ERY6" s="531"/>
      <c r="ERZ6" s="531"/>
      <c r="ESA6" s="531"/>
      <c r="ESB6" s="531"/>
      <c r="ESC6" s="531"/>
      <c r="ESD6" s="531"/>
      <c r="ESE6" s="531"/>
      <c r="ESF6" s="531"/>
      <c r="ESG6" s="531"/>
      <c r="ESH6" s="531"/>
      <c r="ESI6" s="531"/>
      <c r="ESJ6" s="531"/>
      <c r="ESK6" s="531"/>
      <c r="ESL6" s="531"/>
      <c r="ESM6" s="531"/>
      <c r="ESN6" s="531"/>
      <c r="ESO6" s="531"/>
      <c r="ESP6" s="531"/>
      <c r="ESQ6" s="531"/>
      <c r="ESR6" s="531"/>
      <c r="ESS6" s="531"/>
      <c r="EST6" s="531"/>
      <c r="ESU6" s="531"/>
      <c r="ESV6" s="531"/>
      <c r="ESW6" s="531"/>
      <c r="ESX6" s="531"/>
      <c r="ESY6" s="531"/>
      <c r="ESZ6" s="531"/>
      <c r="ETA6" s="531"/>
      <c r="ETB6" s="531"/>
      <c r="ETC6" s="531"/>
      <c r="ETD6" s="531"/>
      <c r="ETE6" s="531"/>
      <c r="ETF6" s="531"/>
      <c r="ETG6" s="531"/>
      <c r="ETH6" s="531"/>
      <c r="ETI6" s="531"/>
      <c r="ETJ6" s="531"/>
      <c r="ETK6" s="531"/>
      <c r="ETL6" s="531"/>
      <c r="ETM6" s="531"/>
      <c r="ETN6" s="531"/>
      <c r="ETO6" s="531"/>
      <c r="ETP6" s="531"/>
      <c r="ETQ6" s="531"/>
      <c r="ETR6" s="531"/>
      <c r="ETS6" s="531"/>
      <c r="ETT6" s="531"/>
      <c r="ETU6" s="531"/>
      <c r="ETV6" s="531"/>
      <c r="ETW6" s="531"/>
      <c r="ETX6" s="531"/>
      <c r="ETY6" s="531"/>
      <c r="ETZ6" s="531"/>
      <c r="EUA6" s="531"/>
      <c r="EUB6" s="531"/>
      <c r="EUC6" s="531"/>
      <c r="EUD6" s="531"/>
      <c r="EUE6" s="531"/>
      <c r="EUF6" s="531"/>
      <c r="EUG6" s="531"/>
      <c r="EUH6" s="531"/>
      <c r="EUI6" s="531"/>
      <c r="EUJ6" s="531"/>
      <c r="EUK6" s="531"/>
      <c r="EUL6" s="531"/>
      <c r="EUM6" s="531"/>
      <c r="EUN6" s="531"/>
      <c r="EUO6" s="531"/>
      <c r="EUP6" s="531"/>
      <c r="EUQ6" s="531"/>
      <c r="EUR6" s="531"/>
      <c r="EUS6" s="531"/>
      <c r="EUT6" s="531"/>
      <c r="EUU6" s="531"/>
      <c r="EUV6" s="531"/>
      <c r="EUW6" s="531"/>
      <c r="EUX6" s="531"/>
      <c r="EUY6" s="531"/>
      <c r="EUZ6" s="531"/>
      <c r="EVA6" s="531"/>
      <c r="EVB6" s="531"/>
      <c r="EVC6" s="531"/>
      <c r="EVD6" s="531"/>
      <c r="EVE6" s="531"/>
      <c r="EVF6" s="531"/>
      <c r="EVG6" s="531"/>
      <c r="EVH6" s="531"/>
      <c r="EVI6" s="531"/>
      <c r="EVJ6" s="531"/>
      <c r="EVK6" s="531"/>
      <c r="EVL6" s="531"/>
      <c r="EVM6" s="531"/>
      <c r="EVN6" s="531"/>
      <c r="EVO6" s="531"/>
      <c r="EVP6" s="531"/>
      <c r="EVQ6" s="531"/>
      <c r="EVR6" s="531"/>
      <c r="EVS6" s="531"/>
      <c r="EVT6" s="531"/>
      <c r="EVU6" s="531"/>
      <c r="EVV6" s="531"/>
      <c r="EVW6" s="531"/>
      <c r="EVX6" s="531"/>
      <c r="EVY6" s="531"/>
      <c r="EVZ6" s="531"/>
      <c r="EWA6" s="531"/>
      <c r="EWB6" s="531"/>
      <c r="EWC6" s="531"/>
      <c r="EWD6" s="531"/>
      <c r="EWE6" s="531"/>
      <c r="EWF6" s="531"/>
      <c r="EWG6" s="531"/>
      <c r="EWH6" s="531"/>
      <c r="EWI6" s="531"/>
      <c r="EWJ6" s="531"/>
      <c r="EWK6" s="531"/>
      <c r="EWL6" s="531"/>
      <c r="EWM6" s="531"/>
      <c r="EWN6" s="531"/>
      <c r="EWO6" s="531"/>
      <c r="EWP6" s="531"/>
      <c r="EWQ6" s="531"/>
      <c r="EWR6" s="531"/>
      <c r="EWS6" s="531"/>
      <c r="EWT6" s="531"/>
      <c r="EWU6" s="531"/>
      <c r="EWV6" s="531"/>
      <c r="EWW6" s="531"/>
      <c r="EWX6" s="531"/>
      <c r="EWY6" s="531"/>
      <c r="EWZ6" s="531"/>
      <c r="EXA6" s="531"/>
      <c r="EXB6" s="531"/>
      <c r="EXC6" s="531"/>
      <c r="EXD6" s="531"/>
      <c r="EXE6" s="531"/>
      <c r="EXF6" s="531"/>
      <c r="EXG6" s="531"/>
      <c r="EXH6" s="531"/>
      <c r="EXI6" s="531"/>
      <c r="EXJ6" s="531"/>
      <c r="EXK6" s="531"/>
      <c r="EXL6" s="531"/>
      <c r="EXM6" s="531"/>
      <c r="EXN6" s="531"/>
      <c r="EXO6" s="531"/>
      <c r="EXP6" s="531"/>
      <c r="EXQ6" s="531"/>
      <c r="EXR6" s="531"/>
      <c r="EXS6" s="531"/>
      <c r="EXT6" s="531"/>
      <c r="EXU6" s="531"/>
      <c r="EXV6" s="531"/>
      <c r="EXW6" s="531"/>
      <c r="EXX6" s="531"/>
      <c r="EXY6" s="531"/>
      <c r="EXZ6" s="531"/>
      <c r="EYA6" s="531"/>
      <c r="EYB6" s="531"/>
      <c r="EYC6" s="531"/>
      <c r="EYD6" s="531"/>
      <c r="EYE6" s="531"/>
      <c r="EYF6" s="531"/>
      <c r="EYG6" s="531"/>
      <c r="EYH6" s="531"/>
      <c r="EYI6" s="531"/>
      <c r="EYJ6" s="531"/>
      <c r="EYK6" s="531"/>
      <c r="EYL6" s="531"/>
      <c r="EYM6" s="531"/>
      <c r="EYN6" s="531"/>
      <c r="EYO6" s="531"/>
      <c r="EYP6" s="531"/>
      <c r="EYQ6" s="531"/>
      <c r="EYR6" s="531"/>
      <c r="EYS6" s="531"/>
      <c r="EYT6" s="531"/>
      <c r="EYU6" s="531"/>
      <c r="EYV6" s="531"/>
      <c r="EYW6" s="531"/>
      <c r="EYX6" s="531"/>
      <c r="EYY6" s="531"/>
      <c r="EYZ6" s="531"/>
      <c r="EZA6" s="531"/>
      <c r="EZB6" s="531"/>
      <c r="EZC6" s="531"/>
      <c r="EZD6" s="531"/>
      <c r="EZE6" s="531"/>
      <c r="EZF6" s="531"/>
      <c r="EZG6" s="531"/>
      <c r="EZH6" s="531"/>
      <c r="EZI6" s="531"/>
      <c r="EZJ6" s="531"/>
      <c r="EZK6" s="531"/>
      <c r="EZL6" s="531"/>
      <c r="EZM6" s="531"/>
      <c r="EZN6" s="531"/>
      <c r="EZO6" s="531"/>
      <c r="EZP6" s="531"/>
      <c r="EZQ6" s="531"/>
      <c r="EZR6" s="531"/>
      <c r="EZS6" s="531"/>
      <c r="EZT6" s="531"/>
      <c r="EZU6" s="531"/>
      <c r="EZV6" s="531"/>
      <c r="EZW6" s="531"/>
      <c r="EZX6" s="531"/>
      <c r="EZY6" s="531"/>
      <c r="EZZ6" s="531"/>
      <c r="FAA6" s="531"/>
      <c r="FAB6" s="531"/>
      <c r="FAC6" s="531"/>
      <c r="FAD6" s="531"/>
      <c r="FAE6" s="531"/>
      <c r="FAF6" s="531"/>
      <c r="FAG6" s="531"/>
      <c r="FAH6" s="531"/>
      <c r="FAI6" s="531"/>
      <c r="FAJ6" s="531"/>
      <c r="FAK6" s="531"/>
      <c r="FAL6" s="531"/>
      <c r="FAM6" s="531"/>
      <c r="FAN6" s="531"/>
      <c r="FAO6" s="531"/>
      <c r="FAP6" s="531"/>
      <c r="FAQ6" s="531"/>
      <c r="FAR6" s="531"/>
      <c r="FAS6" s="531"/>
      <c r="FAT6" s="531"/>
      <c r="FAU6" s="531"/>
      <c r="FAV6" s="531"/>
      <c r="FAW6" s="531"/>
      <c r="FAX6" s="531"/>
      <c r="FAY6" s="531"/>
      <c r="FAZ6" s="531"/>
      <c r="FBA6" s="531"/>
      <c r="FBB6" s="531"/>
      <c r="FBC6" s="531"/>
      <c r="FBD6" s="531"/>
      <c r="FBE6" s="531"/>
      <c r="FBF6" s="531"/>
      <c r="FBG6" s="531"/>
      <c r="FBH6" s="531"/>
      <c r="FBI6" s="531"/>
      <c r="FBJ6" s="531"/>
      <c r="FBK6" s="531"/>
      <c r="FBL6" s="531"/>
      <c r="FBM6" s="531"/>
      <c r="FBN6" s="531"/>
      <c r="FBO6" s="531"/>
      <c r="FBP6" s="531"/>
      <c r="FBQ6" s="531"/>
      <c r="FBR6" s="531"/>
      <c r="FBS6" s="531"/>
      <c r="FBT6" s="531"/>
      <c r="FBU6" s="531"/>
      <c r="FBV6" s="531"/>
      <c r="FBW6" s="531"/>
      <c r="FBX6" s="531"/>
      <c r="FBY6" s="531"/>
      <c r="FBZ6" s="531"/>
      <c r="FCA6" s="531"/>
      <c r="FCB6" s="531"/>
      <c r="FCC6" s="531"/>
      <c r="FCD6" s="531"/>
      <c r="FCE6" s="531"/>
      <c r="FCF6" s="531"/>
      <c r="FCG6" s="531"/>
      <c r="FCH6" s="531"/>
      <c r="FCI6" s="531"/>
      <c r="FCJ6" s="531"/>
      <c r="FCK6" s="531"/>
      <c r="FCL6" s="531"/>
      <c r="FCM6" s="531"/>
      <c r="FCN6" s="531"/>
      <c r="FCO6" s="531"/>
      <c r="FCP6" s="531"/>
      <c r="FCQ6" s="531"/>
      <c r="FCR6" s="531"/>
      <c r="FCS6" s="531"/>
      <c r="FCT6" s="531"/>
      <c r="FCU6" s="531"/>
      <c r="FCV6" s="531"/>
      <c r="FCW6" s="531"/>
      <c r="FCX6" s="531"/>
      <c r="FCY6" s="531"/>
      <c r="FCZ6" s="531"/>
      <c r="FDA6" s="531"/>
      <c r="FDB6" s="531"/>
      <c r="FDC6" s="531"/>
      <c r="FDD6" s="531"/>
      <c r="FDE6" s="531"/>
      <c r="FDF6" s="531"/>
      <c r="FDG6" s="531"/>
      <c r="FDH6" s="531"/>
      <c r="FDI6" s="531"/>
      <c r="FDJ6" s="531"/>
      <c r="FDK6" s="531"/>
      <c r="FDL6" s="531"/>
      <c r="FDM6" s="531"/>
      <c r="FDN6" s="531"/>
      <c r="FDO6" s="531"/>
      <c r="FDP6" s="531"/>
      <c r="FDQ6" s="531"/>
      <c r="FDR6" s="531"/>
      <c r="FDS6" s="531"/>
      <c r="FDT6" s="531"/>
      <c r="FDU6" s="531"/>
      <c r="FDV6" s="531"/>
      <c r="FDW6" s="531"/>
      <c r="FDX6" s="531"/>
      <c r="FDY6" s="531"/>
      <c r="FDZ6" s="531"/>
      <c r="FEA6" s="531"/>
      <c r="FEB6" s="531"/>
      <c r="FEC6" s="531"/>
      <c r="FED6" s="531"/>
      <c r="FEE6" s="531"/>
      <c r="FEF6" s="531"/>
      <c r="FEG6" s="531"/>
      <c r="FEH6" s="531"/>
      <c r="FEI6" s="531"/>
      <c r="FEJ6" s="531"/>
      <c r="FEK6" s="531"/>
      <c r="FEL6" s="531"/>
      <c r="FEM6" s="531"/>
      <c r="FEN6" s="531"/>
      <c r="FEO6" s="531"/>
      <c r="FEP6" s="531"/>
      <c r="FEQ6" s="531"/>
      <c r="FER6" s="531"/>
      <c r="FES6" s="531"/>
      <c r="FET6" s="531"/>
      <c r="FEU6" s="531"/>
      <c r="FEV6" s="531"/>
      <c r="FEW6" s="531"/>
      <c r="FEX6" s="531"/>
      <c r="FEY6" s="531"/>
      <c r="FEZ6" s="531"/>
      <c r="FFA6" s="531"/>
      <c r="FFB6" s="531"/>
      <c r="FFC6" s="531"/>
      <c r="FFD6" s="531"/>
      <c r="FFE6" s="531"/>
      <c r="FFF6" s="531"/>
      <c r="FFG6" s="531"/>
      <c r="FFH6" s="531"/>
      <c r="FFI6" s="531"/>
      <c r="FFJ6" s="531"/>
      <c r="FFK6" s="531"/>
      <c r="FFL6" s="531"/>
      <c r="FFM6" s="531"/>
      <c r="FFN6" s="531"/>
      <c r="FFO6" s="531"/>
      <c r="FFP6" s="531"/>
      <c r="FFQ6" s="531"/>
      <c r="FFR6" s="531"/>
      <c r="FFS6" s="531"/>
      <c r="FFT6" s="531"/>
      <c r="FFU6" s="531"/>
      <c r="FFV6" s="531"/>
      <c r="FFW6" s="531"/>
      <c r="FFX6" s="531"/>
      <c r="FFY6" s="531"/>
      <c r="FFZ6" s="531"/>
      <c r="FGA6" s="531"/>
      <c r="FGB6" s="531"/>
      <c r="FGC6" s="531"/>
      <c r="FGD6" s="531"/>
      <c r="FGE6" s="531"/>
      <c r="FGF6" s="531"/>
      <c r="FGG6" s="531"/>
      <c r="FGH6" s="531"/>
      <c r="FGI6" s="531"/>
      <c r="FGJ6" s="531"/>
      <c r="FGK6" s="531"/>
      <c r="FGL6" s="531"/>
      <c r="FGM6" s="531"/>
      <c r="FGN6" s="531"/>
      <c r="FGO6" s="531"/>
      <c r="FGP6" s="531"/>
      <c r="FGQ6" s="531"/>
      <c r="FGR6" s="531"/>
      <c r="FGS6" s="531"/>
      <c r="FGT6" s="531"/>
      <c r="FGU6" s="531"/>
      <c r="FGV6" s="531"/>
      <c r="FGW6" s="531"/>
      <c r="FGX6" s="531"/>
      <c r="FGY6" s="531"/>
      <c r="FGZ6" s="531"/>
      <c r="FHA6" s="531"/>
      <c r="FHB6" s="531"/>
      <c r="FHC6" s="531"/>
      <c r="FHD6" s="531"/>
      <c r="FHE6" s="531"/>
      <c r="FHF6" s="531"/>
      <c r="FHG6" s="531"/>
      <c r="FHH6" s="531"/>
      <c r="FHI6" s="531"/>
      <c r="FHJ6" s="531"/>
      <c r="FHK6" s="531"/>
      <c r="FHL6" s="531"/>
      <c r="FHM6" s="531"/>
      <c r="FHN6" s="531"/>
      <c r="FHO6" s="531"/>
      <c r="FHP6" s="531"/>
      <c r="FHQ6" s="531"/>
      <c r="FHR6" s="531"/>
      <c r="FHS6" s="531"/>
      <c r="FHT6" s="531"/>
      <c r="FHU6" s="531"/>
      <c r="FHV6" s="531"/>
      <c r="FHW6" s="531"/>
      <c r="FHX6" s="531"/>
      <c r="FHY6" s="531"/>
      <c r="FHZ6" s="531"/>
      <c r="FIA6" s="531"/>
      <c r="FIB6" s="531"/>
      <c r="FIC6" s="531"/>
      <c r="FID6" s="531"/>
      <c r="FIE6" s="531"/>
      <c r="FIF6" s="531"/>
      <c r="FIG6" s="531"/>
      <c r="FIH6" s="531"/>
      <c r="FII6" s="531"/>
      <c r="FIJ6" s="531"/>
      <c r="FIK6" s="531"/>
      <c r="FIL6" s="531"/>
      <c r="FIM6" s="531"/>
      <c r="FIN6" s="531"/>
      <c r="FIO6" s="531"/>
      <c r="FIP6" s="531"/>
      <c r="FIQ6" s="531"/>
      <c r="FIR6" s="531"/>
      <c r="FIS6" s="531"/>
      <c r="FIT6" s="531"/>
      <c r="FIU6" s="531"/>
      <c r="FIV6" s="531"/>
      <c r="FIW6" s="531"/>
      <c r="FIX6" s="531"/>
      <c r="FIY6" s="531"/>
      <c r="FIZ6" s="531"/>
      <c r="FJA6" s="531"/>
      <c r="FJB6" s="531"/>
      <c r="FJC6" s="531"/>
      <c r="FJD6" s="531"/>
      <c r="FJE6" s="531"/>
      <c r="FJF6" s="531"/>
      <c r="FJG6" s="531"/>
      <c r="FJH6" s="531"/>
      <c r="FJI6" s="531"/>
      <c r="FJJ6" s="531"/>
      <c r="FJK6" s="531"/>
      <c r="FJL6" s="531"/>
      <c r="FJM6" s="531"/>
      <c r="FJN6" s="531"/>
      <c r="FJO6" s="531"/>
      <c r="FJP6" s="531"/>
      <c r="FJQ6" s="531"/>
      <c r="FJR6" s="531"/>
      <c r="FJS6" s="531"/>
      <c r="FJT6" s="531"/>
      <c r="FJU6" s="531"/>
      <c r="FJV6" s="531"/>
      <c r="FJW6" s="531"/>
      <c r="FJX6" s="531"/>
      <c r="FJY6" s="531"/>
      <c r="FJZ6" s="531"/>
      <c r="FKA6" s="531"/>
      <c r="FKB6" s="531"/>
      <c r="FKC6" s="531"/>
      <c r="FKD6" s="531"/>
      <c r="FKE6" s="531"/>
      <c r="FKF6" s="531"/>
      <c r="FKG6" s="531"/>
      <c r="FKH6" s="531"/>
      <c r="FKI6" s="531"/>
      <c r="FKJ6" s="531"/>
      <c r="FKK6" s="531"/>
      <c r="FKL6" s="531"/>
      <c r="FKM6" s="531"/>
      <c r="FKN6" s="531"/>
      <c r="FKO6" s="531"/>
      <c r="FKP6" s="531"/>
      <c r="FKQ6" s="531"/>
      <c r="FKR6" s="531"/>
      <c r="FKS6" s="531"/>
      <c r="FKT6" s="531"/>
      <c r="FKU6" s="531"/>
      <c r="FKV6" s="531"/>
      <c r="FKW6" s="531"/>
      <c r="FKX6" s="531"/>
      <c r="FKY6" s="531"/>
      <c r="FKZ6" s="531"/>
      <c r="FLA6" s="531"/>
      <c r="FLB6" s="531"/>
      <c r="FLC6" s="531"/>
      <c r="FLD6" s="531"/>
      <c r="FLE6" s="531"/>
      <c r="FLF6" s="531"/>
      <c r="FLG6" s="531"/>
      <c r="FLH6" s="531"/>
      <c r="FLI6" s="531"/>
      <c r="FLJ6" s="531"/>
      <c r="FLK6" s="531"/>
      <c r="FLL6" s="531"/>
      <c r="FLM6" s="531"/>
      <c r="FLN6" s="531"/>
      <c r="FLO6" s="531"/>
      <c r="FLP6" s="531"/>
      <c r="FLQ6" s="531"/>
      <c r="FLR6" s="531"/>
      <c r="FLS6" s="531"/>
      <c r="FLT6" s="531"/>
      <c r="FLU6" s="531"/>
      <c r="FLV6" s="531"/>
      <c r="FLW6" s="531"/>
      <c r="FLX6" s="531"/>
      <c r="FLY6" s="531"/>
      <c r="FLZ6" s="531"/>
      <c r="FMA6" s="531"/>
      <c r="FMB6" s="531"/>
      <c r="FMC6" s="531"/>
      <c r="FMD6" s="531"/>
      <c r="FME6" s="531"/>
      <c r="FMF6" s="531"/>
      <c r="FMG6" s="531"/>
      <c r="FMH6" s="531"/>
      <c r="FMI6" s="531"/>
      <c r="FMJ6" s="531"/>
      <c r="FMK6" s="531"/>
      <c r="FML6" s="531"/>
      <c r="FMM6" s="531"/>
      <c r="FMN6" s="531"/>
      <c r="FMO6" s="531"/>
      <c r="FMP6" s="531"/>
      <c r="FMQ6" s="531"/>
      <c r="FMR6" s="531"/>
      <c r="FMS6" s="531"/>
      <c r="FMT6" s="531"/>
      <c r="FMU6" s="531"/>
      <c r="FMV6" s="531"/>
      <c r="FMW6" s="531"/>
      <c r="FMX6" s="531"/>
      <c r="FMY6" s="531"/>
      <c r="FMZ6" s="531"/>
      <c r="FNA6" s="531"/>
      <c r="FNB6" s="531"/>
      <c r="FNC6" s="531"/>
      <c r="FND6" s="531"/>
      <c r="FNE6" s="531"/>
      <c r="FNF6" s="531"/>
      <c r="FNG6" s="531"/>
      <c r="FNH6" s="531"/>
      <c r="FNI6" s="531"/>
      <c r="FNJ6" s="531"/>
      <c r="FNK6" s="531"/>
      <c r="FNL6" s="531"/>
      <c r="FNM6" s="531"/>
      <c r="FNN6" s="531"/>
      <c r="FNO6" s="531"/>
      <c r="FNP6" s="531"/>
      <c r="FNQ6" s="531"/>
      <c r="FNR6" s="531"/>
      <c r="FNS6" s="531"/>
      <c r="FNT6" s="531"/>
      <c r="FNU6" s="531"/>
      <c r="FNV6" s="531"/>
      <c r="FNW6" s="531"/>
      <c r="FNX6" s="531"/>
      <c r="FNY6" s="531"/>
      <c r="FNZ6" s="531"/>
      <c r="FOA6" s="531"/>
      <c r="FOB6" s="531"/>
      <c r="FOC6" s="531"/>
      <c r="FOD6" s="531"/>
      <c r="FOE6" s="531"/>
      <c r="FOF6" s="531"/>
      <c r="FOG6" s="531"/>
      <c r="FOH6" s="531"/>
      <c r="FOI6" s="531"/>
      <c r="FOJ6" s="531"/>
      <c r="FOK6" s="531"/>
      <c r="FOL6" s="531"/>
      <c r="FOM6" s="531"/>
      <c r="FON6" s="531"/>
      <c r="FOO6" s="531"/>
      <c r="FOP6" s="531"/>
      <c r="FOQ6" s="531"/>
      <c r="FOR6" s="531"/>
      <c r="FOS6" s="531"/>
      <c r="FOT6" s="531"/>
      <c r="FOU6" s="531"/>
      <c r="FOV6" s="531"/>
      <c r="FOW6" s="531"/>
      <c r="FOX6" s="531"/>
      <c r="FOY6" s="531"/>
      <c r="FOZ6" s="531"/>
      <c r="FPA6" s="531"/>
      <c r="FPB6" s="531"/>
      <c r="FPC6" s="531"/>
      <c r="FPD6" s="531"/>
      <c r="FPE6" s="531"/>
      <c r="FPF6" s="531"/>
      <c r="FPG6" s="531"/>
      <c r="FPH6" s="531"/>
      <c r="FPI6" s="531"/>
      <c r="FPJ6" s="531"/>
      <c r="FPK6" s="531"/>
      <c r="FPL6" s="531"/>
      <c r="FPM6" s="531"/>
      <c r="FPN6" s="531"/>
      <c r="FPO6" s="531"/>
      <c r="FPP6" s="531"/>
      <c r="FPQ6" s="531"/>
      <c r="FPR6" s="531"/>
      <c r="FPS6" s="531"/>
      <c r="FPT6" s="531"/>
      <c r="FPU6" s="531"/>
      <c r="FPV6" s="531"/>
      <c r="FPW6" s="531"/>
      <c r="FPX6" s="531"/>
      <c r="FPY6" s="531"/>
      <c r="FPZ6" s="531"/>
      <c r="FQA6" s="531"/>
      <c r="FQB6" s="531"/>
      <c r="FQC6" s="531"/>
      <c r="FQD6" s="531"/>
      <c r="FQE6" s="531"/>
      <c r="FQF6" s="531"/>
      <c r="FQG6" s="531"/>
      <c r="FQH6" s="531"/>
      <c r="FQI6" s="531"/>
      <c r="FQJ6" s="531"/>
      <c r="FQK6" s="531"/>
      <c r="FQL6" s="531"/>
      <c r="FQM6" s="531"/>
      <c r="FQN6" s="531"/>
      <c r="FQO6" s="531"/>
      <c r="FQP6" s="531"/>
      <c r="FQQ6" s="531"/>
      <c r="FQR6" s="531"/>
      <c r="FQS6" s="531"/>
      <c r="FQT6" s="531"/>
      <c r="FQU6" s="531"/>
      <c r="FQV6" s="531"/>
      <c r="FQW6" s="531"/>
      <c r="FQX6" s="531"/>
      <c r="FQY6" s="531"/>
      <c r="FQZ6" s="531"/>
      <c r="FRA6" s="531"/>
      <c r="FRB6" s="531"/>
      <c r="FRC6" s="531"/>
      <c r="FRD6" s="531"/>
      <c r="FRE6" s="531"/>
      <c r="FRF6" s="531"/>
      <c r="FRG6" s="531"/>
      <c r="FRH6" s="531"/>
      <c r="FRI6" s="531"/>
      <c r="FRJ6" s="531"/>
      <c r="FRK6" s="531"/>
      <c r="FRL6" s="531"/>
      <c r="FRM6" s="531"/>
      <c r="FRN6" s="531"/>
      <c r="FRO6" s="531"/>
      <c r="FRP6" s="531"/>
      <c r="FRQ6" s="531"/>
      <c r="FRR6" s="531"/>
      <c r="FRS6" s="531"/>
      <c r="FRT6" s="531"/>
      <c r="FRU6" s="531"/>
      <c r="FRV6" s="531"/>
      <c r="FRW6" s="531"/>
      <c r="FRX6" s="531"/>
      <c r="FRY6" s="531"/>
      <c r="FRZ6" s="531"/>
      <c r="FSA6" s="531"/>
      <c r="FSB6" s="531"/>
      <c r="FSC6" s="531"/>
      <c r="FSD6" s="531"/>
      <c r="FSE6" s="531"/>
      <c r="FSF6" s="531"/>
      <c r="FSG6" s="531"/>
      <c r="FSH6" s="531"/>
      <c r="FSI6" s="531"/>
      <c r="FSJ6" s="531"/>
      <c r="FSK6" s="531"/>
      <c r="FSL6" s="531"/>
      <c r="FSM6" s="531"/>
      <c r="FSN6" s="531"/>
      <c r="FSO6" s="531"/>
      <c r="FSP6" s="531"/>
      <c r="FSQ6" s="531"/>
      <c r="FSR6" s="531"/>
      <c r="FSS6" s="531"/>
      <c r="FST6" s="531"/>
      <c r="FSU6" s="531"/>
      <c r="FSV6" s="531"/>
      <c r="FSW6" s="531"/>
      <c r="FSX6" s="531"/>
      <c r="FSY6" s="531"/>
      <c r="FSZ6" s="531"/>
      <c r="FTA6" s="531"/>
      <c r="FTB6" s="531"/>
      <c r="FTC6" s="531"/>
      <c r="FTD6" s="531"/>
      <c r="FTE6" s="531"/>
      <c r="FTF6" s="531"/>
      <c r="FTG6" s="531"/>
      <c r="FTH6" s="531"/>
      <c r="FTI6" s="531"/>
      <c r="FTJ6" s="531"/>
      <c r="FTK6" s="531"/>
      <c r="FTL6" s="531"/>
      <c r="FTM6" s="531"/>
      <c r="FTN6" s="531"/>
      <c r="FTO6" s="531"/>
      <c r="FTP6" s="531"/>
      <c r="FTQ6" s="531"/>
      <c r="FTR6" s="531"/>
      <c r="FTS6" s="531"/>
      <c r="FTT6" s="531"/>
      <c r="FTU6" s="531"/>
      <c r="FTV6" s="531"/>
      <c r="FTW6" s="531"/>
      <c r="FTX6" s="531"/>
      <c r="FTY6" s="531"/>
      <c r="FTZ6" s="531"/>
      <c r="FUA6" s="531"/>
      <c r="FUB6" s="531"/>
      <c r="FUC6" s="531"/>
      <c r="FUD6" s="531"/>
      <c r="FUE6" s="531"/>
      <c r="FUF6" s="531"/>
      <c r="FUG6" s="531"/>
      <c r="FUH6" s="531"/>
      <c r="FUI6" s="531"/>
      <c r="FUJ6" s="531"/>
      <c r="FUK6" s="531"/>
      <c r="FUL6" s="531"/>
      <c r="FUM6" s="531"/>
      <c r="FUN6" s="531"/>
      <c r="FUO6" s="531"/>
      <c r="FUP6" s="531"/>
      <c r="FUQ6" s="531"/>
      <c r="FUR6" s="531"/>
      <c r="FUS6" s="531"/>
      <c r="FUT6" s="531"/>
      <c r="FUU6" s="531"/>
      <c r="FUV6" s="531"/>
      <c r="FUW6" s="531"/>
      <c r="FUX6" s="531"/>
      <c r="FUY6" s="531"/>
      <c r="FUZ6" s="531"/>
      <c r="FVA6" s="531"/>
      <c r="FVB6" s="531"/>
      <c r="FVC6" s="531"/>
      <c r="FVD6" s="531"/>
      <c r="FVE6" s="531"/>
      <c r="FVF6" s="531"/>
      <c r="FVG6" s="531"/>
      <c r="FVH6" s="531"/>
      <c r="FVI6" s="531"/>
      <c r="FVJ6" s="531"/>
      <c r="FVK6" s="531"/>
      <c r="FVL6" s="531"/>
      <c r="FVM6" s="531"/>
      <c r="FVN6" s="531"/>
      <c r="FVO6" s="531"/>
      <c r="FVP6" s="531"/>
      <c r="FVQ6" s="531"/>
      <c r="FVR6" s="531"/>
      <c r="FVS6" s="531"/>
      <c r="FVT6" s="531"/>
      <c r="FVU6" s="531"/>
      <c r="FVV6" s="531"/>
      <c r="FVW6" s="531"/>
      <c r="FVX6" s="531"/>
      <c r="FVY6" s="531"/>
      <c r="FVZ6" s="531"/>
      <c r="FWA6" s="531"/>
      <c r="FWB6" s="531"/>
      <c r="FWC6" s="531"/>
      <c r="FWD6" s="531"/>
      <c r="FWE6" s="531"/>
      <c r="FWF6" s="531"/>
      <c r="FWG6" s="531"/>
      <c r="FWH6" s="531"/>
      <c r="FWI6" s="531"/>
      <c r="FWJ6" s="531"/>
      <c r="FWK6" s="531"/>
      <c r="FWL6" s="531"/>
      <c r="FWM6" s="531"/>
      <c r="FWN6" s="531"/>
      <c r="FWO6" s="531"/>
      <c r="FWP6" s="531"/>
      <c r="FWQ6" s="531"/>
      <c r="FWR6" s="531"/>
      <c r="FWS6" s="531"/>
      <c r="FWT6" s="531"/>
      <c r="FWU6" s="531"/>
      <c r="FWV6" s="531"/>
      <c r="FWW6" s="531"/>
      <c r="FWX6" s="531"/>
      <c r="FWY6" s="531"/>
      <c r="FWZ6" s="531"/>
      <c r="FXA6" s="531"/>
      <c r="FXB6" s="531"/>
      <c r="FXC6" s="531"/>
      <c r="FXD6" s="531"/>
      <c r="FXE6" s="531"/>
      <c r="FXF6" s="531"/>
      <c r="FXG6" s="531"/>
      <c r="FXH6" s="531"/>
      <c r="FXI6" s="531"/>
      <c r="FXJ6" s="531"/>
      <c r="FXK6" s="531"/>
      <c r="FXL6" s="531"/>
      <c r="FXM6" s="531"/>
      <c r="FXN6" s="531"/>
      <c r="FXO6" s="531"/>
      <c r="FXP6" s="531"/>
      <c r="FXQ6" s="531"/>
      <c r="FXR6" s="531"/>
      <c r="FXS6" s="531"/>
      <c r="FXT6" s="531"/>
      <c r="FXU6" s="531"/>
      <c r="FXV6" s="531"/>
      <c r="FXW6" s="531"/>
      <c r="FXX6" s="531"/>
      <c r="FXY6" s="531"/>
      <c r="FXZ6" s="531"/>
      <c r="FYA6" s="531"/>
      <c r="FYB6" s="531"/>
      <c r="FYC6" s="531"/>
      <c r="FYD6" s="531"/>
      <c r="FYE6" s="531"/>
      <c r="FYF6" s="531"/>
      <c r="FYG6" s="531"/>
      <c r="FYH6" s="531"/>
      <c r="FYI6" s="531"/>
      <c r="FYJ6" s="531"/>
      <c r="FYK6" s="531"/>
      <c r="FYL6" s="531"/>
      <c r="FYM6" s="531"/>
      <c r="FYN6" s="531"/>
      <c r="FYO6" s="531"/>
      <c r="FYP6" s="531"/>
      <c r="FYQ6" s="531"/>
      <c r="FYR6" s="531"/>
      <c r="FYS6" s="531"/>
      <c r="FYT6" s="531"/>
      <c r="FYU6" s="531"/>
      <c r="FYV6" s="531"/>
      <c r="FYW6" s="531"/>
      <c r="FYX6" s="531"/>
      <c r="FYY6" s="531"/>
      <c r="FYZ6" s="531"/>
      <c r="FZA6" s="531"/>
      <c r="FZB6" s="531"/>
      <c r="FZC6" s="531"/>
      <c r="FZD6" s="531"/>
      <c r="FZE6" s="531"/>
      <c r="FZF6" s="531"/>
      <c r="FZG6" s="531"/>
      <c r="FZH6" s="531"/>
      <c r="FZI6" s="531"/>
      <c r="FZJ6" s="531"/>
      <c r="FZK6" s="531"/>
      <c r="FZL6" s="531"/>
      <c r="FZM6" s="531"/>
      <c r="FZN6" s="531"/>
      <c r="FZO6" s="531"/>
      <c r="FZP6" s="531"/>
      <c r="FZQ6" s="531"/>
      <c r="FZR6" s="531"/>
      <c r="FZS6" s="531"/>
      <c r="FZT6" s="531"/>
      <c r="FZU6" s="531"/>
      <c r="FZV6" s="531"/>
      <c r="FZW6" s="531"/>
      <c r="FZX6" s="531"/>
      <c r="FZY6" s="531"/>
      <c r="FZZ6" s="531"/>
      <c r="GAA6" s="531"/>
      <c r="GAB6" s="531"/>
      <c r="GAC6" s="531"/>
      <c r="GAD6" s="531"/>
      <c r="GAE6" s="531"/>
      <c r="GAF6" s="531"/>
      <c r="GAG6" s="531"/>
      <c r="GAH6" s="531"/>
      <c r="GAI6" s="531"/>
      <c r="GAJ6" s="531"/>
      <c r="GAK6" s="531"/>
      <c r="GAL6" s="531"/>
      <c r="GAM6" s="531"/>
      <c r="GAN6" s="531"/>
      <c r="GAO6" s="531"/>
      <c r="GAP6" s="531"/>
      <c r="GAQ6" s="531"/>
      <c r="GAR6" s="531"/>
      <c r="GAS6" s="531"/>
      <c r="GAT6" s="531"/>
      <c r="GAU6" s="531"/>
      <c r="GAV6" s="531"/>
      <c r="GAW6" s="531"/>
      <c r="GAX6" s="531"/>
      <c r="GAY6" s="531"/>
      <c r="GAZ6" s="531"/>
      <c r="GBA6" s="531"/>
      <c r="GBB6" s="531"/>
      <c r="GBC6" s="531"/>
      <c r="GBD6" s="531"/>
      <c r="GBE6" s="531"/>
      <c r="GBF6" s="531"/>
      <c r="GBG6" s="531"/>
      <c r="GBH6" s="531"/>
      <c r="GBI6" s="531"/>
      <c r="GBJ6" s="531"/>
      <c r="GBK6" s="531"/>
      <c r="GBL6" s="531"/>
      <c r="GBM6" s="531"/>
      <c r="GBN6" s="531"/>
      <c r="GBO6" s="531"/>
      <c r="GBP6" s="531"/>
      <c r="GBQ6" s="531"/>
      <c r="GBR6" s="531"/>
      <c r="GBS6" s="531"/>
      <c r="GBT6" s="531"/>
      <c r="GBU6" s="531"/>
      <c r="GBV6" s="531"/>
      <c r="GBW6" s="531"/>
      <c r="GBX6" s="531"/>
      <c r="GBY6" s="531"/>
      <c r="GBZ6" s="531"/>
      <c r="GCA6" s="531"/>
      <c r="GCB6" s="531"/>
      <c r="GCC6" s="531"/>
      <c r="GCD6" s="531"/>
      <c r="GCE6" s="531"/>
      <c r="GCF6" s="531"/>
      <c r="GCG6" s="531"/>
      <c r="GCH6" s="531"/>
      <c r="GCI6" s="531"/>
      <c r="GCJ6" s="531"/>
      <c r="GCK6" s="531"/>
      <c r="GCL6" s="531"/>
      <c r="GCM6" s="531"/>
      <c r="GCN6" s="531"/>
      <c r="GCO6" s="531"/>
      <c r="GCP6" s="531"/>
      <c r="GCQ6" s="531"/>
      <c r="GCR6" s="531"/>
      <c r="GCS6" s="531"/>
      <c r="GCT6" s="531"/>
      <c r="GCU6" s="531"/>
      <c r="GCV6" s="531"/>
      <c r="GCW6" s="531"/>
      <c r="GCX6" s="531"/>
      <c r="GCY6" s="531"/>
      <c r="GCZ6" s="531"/>
      <c r="GDA6" s="531"/>
      <c r="GDB6" s="531"/>
      <c r="GDC6" s="531"/>
      <c r="GDD6" s="531"/>
      <c r="GDE6" s="531"/>
      <c r="GDF6" s="531"/>
      <c r="GDG6" s="531"/>
      <c r="GDH6" s="531"/>
      <c r="GDI6" s="531"/>
      <c r="GDJ6" s="531"/>
      <c r="GDK6" s="531"/>
      <c r="GDL6" s="531"/>
      <c r="GDM6" s="531"/>
      <c r="GDN6" s="531"/>
      <c r="GDO6" s="531"/>
      <c r="GDP6" s="531"/>
      <c r="GDQ6" s="531"/>
      <c r="GDR6" s="531"/>
      <c r="GDS6" s="531"/>
      <c r="GDT6" s="531"/>
      <c r="GDU6" s="531"/>
      <c r="GDV6" s="531"/>
      <c r="GDW6" s="531"/>
      <c r="GDX6" s="531"/>
      <c r="GDY6" s="531"/>
      <c r="GDZ6" s="531"/>
      <c r="GEA6" s="531"/>
      <c r="GEB6" s="531"/>
      <c r="GEC6" s="531"/>
      <c r="GED6" s="531"/>
      <c r="GEE6" s="531"/>
      <c r="GEF6" s="531"/>
      <c r="GEG6" s="531"/>
      <c r="GEH6" s="531"/>
      <c r="GEI6" s="531"/>
      <c r="GEJ6" s="531"/>
      <c r="GEK6" s="531"/>
      <c r="GEL6" s="531"/>
      <c r="GEM6" s="531"/>
      <c r="GEN6" s="531"/>
      <c r="GEO6" s="531"/>
      <c r="GEP6" s="531"/>
      <c r="GEQ6" s="531"/>
      <c r="GER6" s="531"/>
      <c r="GES6" s="531"/>
      <c r="GET6" s="531"/>
      <c r="GEU6" s="531"/>
      <c r="GEV6" s="531"/>
      <c r="GEW6" s="531"/>
      <c r="GEX6" s="531"/>
      <c r="GEY6" s="531"/>
      <c r="GEZ6" s="531"/>
      <c r="GFA6" s="531"/>
      <c r="GFB6" s="531"/>
      <c r="GFC6" s="531"/>
      <c r="GFD6" s="531"/>
      <c r="GFE6" s="531"/>
      <c r="GFF6" s="531"/>
      <c r="GFG6" s="531"/>
      <c r="GFH6" s="531"/>
      <c r="GFI6" s="531"/>
      <c r="GFJ6" s="531"/>
      <c r="GFK6" s="531"/>
      <c r="GFL6" s="531"/>
      <c r="GFM6" s="531"/>
      <c r="GFN6" s="531"/>
      <c r="GFO6" s="531"/>
      <c r="GFP6" s="531"/>
      <c r="GFQ6" s="531"/>
      <c r="GFR6" s="531"/>
      <c r="GFS6" s="531"/>
      <c r="GFT6" s="531"/>
      <c r="GFU6" s="531"/>
      <c r="GFV6" s="531"/>
      <c r="GFW6" s="531"/>
      <c r="GFX6" s="531"/>
      <c r="GFY6" s="531"/>
      <c r="GFZ6" s="531"/>
      <c r="GGA6" s="531"/>
      <c r="GGB6" s="531"/>
      <c r="GGC6" s="531"/>
      <c r="GGD6" s="531"/>
      <c r="GGE6" s="531"/>
      <c r="GGF6" s="531"/>
      <c r="GGG6" s="531"/>
      <c r="GGH6" s="531"/>
      <c r="GGI6" s="531"/>
      <c r="GGJ6" s="531"/>
      <c r="GGK6" s="531"/>
      <c r="GGL6" s="531"/>
      <c r="GGM6" s="531"/>
      <c r="GGN6" s="531"/>
      <c r="GGO6" s="531"/>
      <c r="GGP6" s="531"/>
      <c r="GGQ6" s="531"/>
      <c r="GGR6" s="531"/>
      <c r="GGS6" s="531"/>
      <c r="GGT6" s="531"/>
      <c r="GGU6" s="531"/>
      <c r="GGV6" s="531"/>
      <c r="GGW6" s="531"/>
      <c r="GGX6" s="531"/>
      <c r="GGY6" s="531"/>
      <c r="GGZ6" s="531"/>
      <c r="GHA6" s="531"/>
      <c r="GHB6" s="531"/>
      <c r="GHC6" s="531"/>
      <c r="GHD6" s="531"/>
      <c r="GHE6" s="531"/>
      <c r="GHF6" s="531"/>
      <c r="GHG6" s="531"/>
      <c r="GHH6" s="531"/>
      <c r="GHI6" s="531"/>
      <c r="GHJ6" s="531"/>
      <c r="GHK6" s="531"/>
      <c r="GHL6" s="531"/>
      <c r="GHM6" s="531"/>
      <c r="GHN6" s="531"/>
      <c r="GHO6" s="531"/>
      <c r="GHP6" s="531"/>
      <c r="GHQ6" s="531"/>
      <c r="GHR6" s="531"/>
      <c r="GHS6" s="531"/>
      <c r="GHT6" s="531"/>
      <c r="GHU6" s="531"/>
      <c r="GHV6" s="531"/>
      <c r="GHW6" s="531"/>
      <c r="GHX6" s="531"/>
      <c r="GHY6" s="531"/>
      <c r="GHZ6" s="531"/>
      <c r="GIA6" s="531"/>
      <c r="GIB6" s="531"/>
      <c r="GIC6" s="531"/>
      <c r="GID6" s="531"/>
      <c r="GIE6" s="531"/>
      <c r="GIF6" s="531"/>
      <c r="GIG6" s="531"/>
      <c r="GIH6" s="531"/>
      <c r="GII6" s="531"/>
      <c r="GIJ6" s="531"/>
      <c r="GIK6" s="531"/>
      <c r="GIL6" s="531"/>
      <c r="GIM6" s="531"/>
      <c r="GIN6" s="531"/>
      <c r="GIO6" s="531"/>
      <c r="GIP6" s="531"/>
      <c r="GIQ6" s="531"/>
      <c r="GIR6" s="531"/>
      <c r="GIS6" s="531"/>
      <c r="GIT6" s="531"/>
      <c r="GIU6" s="531"/>
      <c r="GIV6" s="531"/>
      <c r="GIW6" s="531"/>
      <c r="GIX6" s="531"/>
      <c r="GIY6" s="531"/>
      <c r="GIZ6" s="531"/>
      <c r="GJA6" s="531"/>
      <c r="GJB6" s="531"/>
      <c r="GJC6" s="531"/>
      <c r="GJD6" s="531"/>
      <c r="GJE6" s="531"/>
      <c r="GJF6" s="531"/>
      <c r="GJG6" s="531"/>
      <c r="GJH6" s="531"/>
      <c r="GJI6" s="531"/>
      <c r="GJJ6" s="531"/>
      <c r="GJK6" s="531"/>
      <c r="GJL6" s="531"/>
      <c r="GJM6" s="531"/>
      <c r="GJN6" s="531"/>
      <c r="GJO6" s="531"/>
      <c r="GJP6" s="531"/>
      <c r="GJQ6" s="531"/>
      <c r="GJR6" s="531"/>
      <c r="GJS6" s="531"/>
      <c r="GJT6" s="531"/>
      <c r="GJU6" s="531"/>
      <c r="GJV6" s="531"/>
      <c r="GJW6" s="531"/>
      <c r="GJX6" s="531"/>
      <c r="GJY6" s="531"/>
      <c r="GJZ6" s="531"/>
      <c r="GKA6" s="531"/>
      <c r="GKB6" s="531"/>
      <c r="GKC6" s="531"/>
      <c r="GKD6" s="531"/>
      <c r="GKE6" s="531"/>
      <c r="GKF6" s="531"/>
      <c r="GKG6" s="531"/>
      <c r="GKH6" s="531"/>
      <c r="GKI6" s="531"/>
      <c r="GKJ6" s="531"/>
      <c r="GKK6" s="531"/>
      <c r="GKL6" s="531"/>
      <c r="GKM6" s="531"/>
      <c r="GKN6" s="531"/>
      <c r="GKO6" s="531"/>
      <c r="GKP6" s="531"/>
      <c r="GKQ6" s="531"/>
      <c r="GKR6" s="531"/>
      <c r="GKS6" s="531"/>
      <c r="GKT6" s="531"/>
      <c r="GKU6" s="531"/>
      <c r="GKV6" s="531"/>
      <c r="GKW6" s="531"/>
      <c r="GKX6" s="531"/>
      <c r="GKY6" s="531"/>
      <c r="GKZ6" s="531"/>
      <c r="GLA6" s="531"/>
      <c r="GLB6" s="531"/>
      <c r="GLC6" s="531"/>
      <c r="GLD6" s="531"/>
      <c r="GLE6" s="531"/>
      <c r="GLF6" s="531"/>
      <c r="GLG6" s="531"/>
      <c r="GLH6" s="531"/>
      <c r="GLI6" s="531"/>
      <c r="GLJ6" s="531"/>
      <c r="GLK6" s="531"/>
      <c r="GLL6" s="531"/>
      <c r="GLM6" s="531"/>
      <c r="GLN6" s="531"/>
      <c r="GLO6" s="531"/>
      <c r="GLP6" s="531"/>
      <c r="GLQ6" s="531"/>
      <c r="GLR6" s="531"/>
      <c r="GLS6" s="531"/>
      <c r="GLT6" s="531"/>
      <c r="GLU6" s="531"/>
      <c r="GLV6" s="531"/>
      <c r="GLW6" s="531"/>
      <c r="GLX6" s="531"/>
      <c r="GLY6" s="531"/>
      <c r="GLZ6" s="531"/>
      <c r="GMA6" s="531"/>
      <c r="GMB6" s="531"/>
      <c r="GMC6" s="531"/>
      <c r="GMD6" s="531"/>
      <c r="GME6" s="531"/>
      <c r="GMF6" s="531"/>
      <c r="GMG6" s="531"/>
      <c r="GMH6" s="531"/>
      <c r="GMI6" s="531"/>
      <c r="GMJ6" s="531"/>
      <c r="GMK6" s="531"/>
      <c r="GML6" s="531"/>
      <c r="GMM6" s="531"/>
      <c r="GMN6" s="531"/>
      <c r="GMO6" s="531"/>
      <c r="GMP6" s="531"/>
      <c r="GMQ6" s="531"/>
      <c r="GMR6" s="531"/>
      <c r="GMS6" s="531"/>
      <c r="GMT6" s="531"/>
      <c r="GMU6" s="531"/>
      <c r="GMV6" s="531"/>
      <c r="GMW6" s="531"/>
      <c r="GMX6" s="531"/>
      <c r="GMY6" s="531"/>
      <c r="GMZ6" s="531"/>
      <c r="GNA6" s="531"/>
      <c r="GNB6" s="531"/>
      <c r="GNC6" s="531"/>
      <c r="GND6" s="531"/>
      <c r="GNE6" s="531"/>
      <c r="GNF6" s="531"/>
      <c r="GNG6" s="531"/>
      <c r="GNH6" s="531"/>
      <c r="GNI6" s="531"/>
      <c r="GNJ6" s="531"/>
      <c r="GNK6" s="531"/>
      <c r="GNL6" s="531"/>
      <c r="GNM6" s="531"/>
      <c r="GNN6" s="531"/>
      <c r="GNO6" s="531"/>
      <c r="GNP6" s="531"/>
      <c r="GNQ6" s="531"/>
      <c r="GNR6" s="531"/>
      <c r="GNS6" s="531"/>
      <c r="GNT6" s="531"/>
      <c r="GNU6" s="531"/>
      <c r="GNV6" s="531"/>
      <c r="GNW6" s="531"/>
      <c r="GNX6" s="531"/>
      <c r="GNY6" s="531"/>
      <c r="GNZ6" s="531"/>
      <c r="GOA6" s="531"/>
      <c r="GOB6" s="531"/>
      <c r="GOC6" s="531"/>
      <c r="GOD6" s="531"/>
      <c r="GOE6" s="531"/>
      <c r="GOF6" s="531"/>
      <c r="GOG6" s="531"/>
      <c r="GOH6" s="531"/>
      <c r="GOI6" s="531"/>
      <c r="GOJ6" s="531"/>
      <c r="GOK6" s="531"/>
      <c r="GOL6" s="531"/>
      <c r="GOM6" s="531"/>
      <c r="GON6" s="531"/>
      <c r="GOO6" s="531"/>
      <c r="GOP6" s="531"/>
      <c r="GOQ6" s="531"/>
      <c r="GOR6" s="531"/>
      <c r="GOS6" s="531"/>
      <c r="GOT6" s="531"/>
      <c r="GOU6" s="531"/>
      <c r="GOV6" s="531"/>
      <c r="GOW6" s="531"/>
      <c r="GOX6" s="531"/>
      <c r="GOY6" s="531"/>
      <c r="GOZ6" s="531"/>
      <c r="GPA6" s="531"/>
      <c r="GPB6" s="531"/>
      <c r="GPC6" s="531"/>
      <c r="GPD6" s="531"/>
      <c r="GPE6" s="531"/>
      <c r="GPF6" s="531"/>
      <c r="GPG6" s="531"/>
      <c r="GPH6" s="531"/>
      <c r="GPI6" s="531"/>
      <c r="GPJ6" s="531"/>
      <c r="GPK6" s="531"/>
      <c r="GPL6" s="531"/>
      <c r="GPM6" s="531"/>
      <c r="GPN6" s="531"/>
      <c r="GPO6" s="531"/>
      <c r="GPP6" s="531"/>
      <c r="GPQ6" s="531"/>
      <c r="GPR6" s="531"/>
      <c r="GPS6" s="531"/>
      <c r="GPT6" s="531"/>
      <c r="GPU6" s="531"/>
      <c r="GPV6" s="531"/>
      <c r="GPW6" s="531"/>
      <c r="GPX6" s="531"/>
      <c r="GPY6" s="531"/>
      <c r="GPZ6" s="531"/>
      <c r="GQA6" s="531"/>
      <c r="GQB6" s="531"/>
      <c r="GQC6" s="531"/>
      <c r="GQD6" s="531"/>
      <c r="GQE6" s="531"/>
      <c r="GQF6" s="531"/>
      <c r="GQG6" s="531"/>
      <c r="GQH6" s="531"/>
      <c r="GQI6" s="531"/>
      <c r="GQJ6" s="531"/>
      <c r="GQK6" s="531"/>
      <c r="GQL6" s="531"/>
      <c r="GQM6" s="531"/>
      <c r="GQN6" s="531"/>
      <c r="GQO6" s="531"/>
      <c r="GQP6" s="531"/>
      <c r="GQQ6" s="531"/>
      <c r="GQR6" s="531"/>
      <c r="GQS6" s="531"/>
      <c r="GQT6" s="531"/>
      <c r="GQU6" s="531"/>
      <c r="GQV6" s="531"/>
      <c r="GQW6" s="531"/>
      <c r="GQX6" s="531"/>
      <c r="GQY6" s="531"/>
      <c r="GQZ6" s="531"/>
      <c r="GRA6" s="531"/>
      <c r="GRB6" s="531"/>
      <c r="GRC6" s="531"/>
      <c r="GRD6" s="531"/>
      <c r="GRE6" s="531"/>
      <c r="GRF6" s="531"/>
      <c r="GRG6" s="531"/>
      <c r="GRH6" s="531"/>
      <c r="GRI6" s="531"/>
      <c r="GRJ6" s="531"/>
      <c r="GRK6" s="531"/>
      <c r="GRL6" s="531"/>
      <c r="GRM6" s="531"/>
      <c r="GRN6" s="531"/>
      <c r="GRO6" s="531"/>
      <c r="GRP6" s="531"/>
      <c r="GRQ6" s="531"/>
      <c r="GRR6" s="531"/>
      <c r="GRS6" s="531"/>
      <c r="GRT6" s="531"/>
      <c r="GRU6" s="531"/>
      <c r="GRV6" s="531"/>
      <c r="GRW6" s="531"/>
      <c r="GRX6" s="531"/>
      <c r="GRY6" s="531"/>
      <c r="GRZ6" s="531"/>
      <c r="GSA6" s="531"/>
      <c r="GSB6" s="531"/>
      <c r="GSC6" s="531"/>
      <c r="GSD6" s="531"/>
      <c r="GSE6" s="531"/>
      <c r="GSF6" s="531"/>
      <c r="GSG6" s="531"/>
      <c r="GSH6" s="531"/>
      <c r="GSI6" s="531"/>
      <c r="GSJ6" s="531"/>
      <c r="GSK6" s="531"/>
      <c r="GSL6" s="531"/>
      <c r="GSM6" s="531"/>
      <c r="GSN6" s="531"/>
      <c r="GSO6" s="531"/>
      <c r="GSP6" s="531"/>
      <c r="GSQ6" s="531"/>
      <c r="GSR6" s="531"/>
      <c r="GSS6" s="531"/>
      <c r="GST6" s="531"/>
      <c r="GSU6" s="531"/>
      <c r="GSV6" s="531"/>
      <c r="GSW6" s="531"/>
      <c r="GSX6" s="531"/>
      <c r="GSY6" s="531"/>
      <c r="GSZ6" s="531"/>
      <c r="GTA6" s="531"/>
      <c r="GTB6" s="531"/>
      <c r="GTC6" s="531"/>
      <c r="GTD6" s="531"/>
      <c r="GTE6" s="531"/>
      <c r="GTF6" s="531"/>
      <c r="GTG6" s="531"/>
      <c r="GTH6" s="531"/>
      <c r="GTI6" s="531"/>
      <c r="GTJ6" s="531"/>
      <c r="GTK6" s="531"/>
      <c r="GTL6" s="531"/>
      <c r="GTM6" s="531"/>
      <c r="GTN6" s="531"/>
      <c r="GTO6" s="531"/>
      <c r="GTP6" s="531"/>
      <c r="GTQ6" s="531"/>
      <c r="GTR6" s="531"/>
      <c r="GTS6" s="531"/>
      <c r="GTT6" s="531"/>
      <c r="GTU6" s="531"/>
      <c r="GTV6" s="531"/>
      <c r="GTW6" s="531"/>
      <c r="GTX6" s="531"/>
      <c r="GTY6" s="531"/>
      <c r="GTZ6" s="531"/>
      <c r="GUA6" s="531"/>
      <c r="GUB6" s="531"/>
      <c r="GUC6" s="531"/>
      <c r="GUD6" s="531"/>
      <c r="GUE6" s="531"/>
      <c r="GUF6" s="531"/>
      <c r="GUG6" s="531"/>
      <c r="GUH6" s="531"/>
      <c r="GUI6" s="531"/>
      <c r="GUJ6" s="531"/>
      <c r="GUK6" s="531"/>
      <c r="GUL6" s="531"/>
      <c r="GUM6" s="531"/>
      <c r="GUN6" s="531"/>
      <c r="GUO6" s="531"/>
      <c r="GUP6" s="531"/>
      <c r="GUQ6" s="531"/>
      <c r="GUR6" s="531"/>
      <c r="GUS6" s="531"/>
      <c r="GUT6" s="531"/>
      <c r="GUU6" s="531"/>
      <c r="GUV6" s="531"/>
      <c r="GUW6" s="531"/>
      <c r="GUX6" s="531"/>
      <c r="GUY6" s="531"/>
      <c r="GUZ6" s="531"/>
      <c r="GVA6" s="531"/>
      <c r="GVB6" s="531"/>
      <c r="GVC6" s="531"/>
      <c r="GVD6" s="531"/>
      <c r="GVE6" s="531"/>
      <c r="GVF6" s="531"/>
      <c r="GVG6" s="531"/>
      <c r="GVH6" s="531"/>
      <c r="GVI6" s="531"/>
      <c r="GVJ6" s="531"/>
      <c r="GVK6" s="531"/>
      <c r="GVL6" s="531"/>
      <c r="GVM6" s="531"/>
      <c r="GVN6" s="531"/>
      <c r="GVO6" s="531"/>
      <c r="GVP6" s="531"/>
      <c r="GVQ6" s="531"/>
      <c r="GVR6" s="531"/>
      <c r="GVS6" s="531"/>
      <c r="GVT6" s="531"/>
      <c r="GVU6" s="531"/>
      <c r="GVV6" s="531"/>
      <c r="GVW6" s="531"/>
      <c r="GVX6" s="531"/>
      <c r="GVY6" s="531"/>
      <c r="GVZ6" s="531"/>
      <c r="GWA6" s="531"/>
      <c r="GWB6" s="531"/>
      <c r="GWC6" s="531"/>
      <c r="GWD6" s="531"/>
      <c r="GWE6" s="531"/>
      <c r="GWF6" s="531"/>
      <c r="GWG6" s="531"/>
      <c r="GWH6" s="531"/>
      <c r="GWI6" s="531"/>
      <c r="GWJ6" s="531"/>
      <c r="GWK6" s="531"/>
      <c r="GWL6" s="531"/>
      <c r="GWM6" s="531"/>
      <c r="GWN6" s="531"/>
      <c r="GWO6" s="531"/>
      <c r="GWP6" s="531"/>
      <c r="GWQ6" s="531"/>
      <c r="GWR6" s="531"/>
      <c r="GWS6" s="531"/>
      <c r="GWT6" s="531"/>
      <c r="GWU6" s="531"/>
      <c r="GWV6" s="531"/>
      <c r="GWW6" s="531"/>
      <c r="GWX6" s="531"/>
      <c r="GWY6" s="531"/>
      <c r="GWZ6" s="531"/>
      <c r="GXA6" s="531"/>
      <c r="GXB6" s="531"/>
      <c r="GXC6" s="531"/>
      <c r="GXD6" s="531"/>
      <c r="GXE6" s="531"/>
      <c r="GXF6" s="531"/>
      <c r="GXG6" s="531"/>
      <c r="GXH6" s="531"/>
      <c r="GXI6" s="531"/>
      <c r="GXJ6" s="531"/>
      <c r="GXK6" s="531"/>
      <c r="GXL6" s="531"/>
      <c r="GXM6" s="531"/>
      <c r="GXN6" s="531"/>
      <c r="GXO6" s="531"/>
      <c r="GXP6" s="531"/>
      <c r="GXQ6" s="531"/>
      <c r="GXR6" s="531"/>
      <c r="GXS6" s="531"/>
      <c r="GXT6" s="531"/>
      <c r="GXU6" s="531"/>
      <c r="GXV6" s="531"/>
      <c r="GXW6" s="531"/>
      <c r="GXX6" s="531"/>
      <c r="GXY6" s="531"/>
      <c r="GXZ6" s="531"/>
      <c r="GYA6" s="531"/>
      <c r="GYB6" s="531"/>
      <c r="GYC6" s="531"/>
      <c r="GYD6" s="531"/>
      <c r="GYE6" s="531"/>
      <c r="GYF6" s="531"/>
      <c r="GYG6" s="531"/>
      <c r="GYH6" s="531"/>
      <c r="GYI6" s="531"/>
      <c r="GYJ6" s="531"/>
      <c r="GYK6" s="531"/>
      <c r="GYL6" s="531"/>
      <c r="GYM6" s="531"/>
      <c r="GYN6" s="531"/>
      <c r="GYO6" s="531"/>
      <c r="GYP6" s="531"/>
      <c r="GYQ6" s="531"/>
      <c r="GYR6" s="531"/>
      <c r="GYS6" s="531"/>
      <c r="GYT6" s="531"/>
      <c r="GYU6" s="531"/>
      <c r="GYV6" s="531"/>
      <c r="GYW6" s="531"/>
      <c r="GYX6" s="531"/>
      <c r="GYY6" s="531"/>
      <c r="GYZ6" s="531"/>
      <c r="GZA6" s="531"/>
      <c r="GZB6" s="531"/>
      <c r="GZC6" s="531"/>
      <c r="GZD6" s="531"/>
      <c r="GZE6" s="531"/>
      <c r="GZF6" s="531"/>
      <c r="GZG6" s="531"/>
      <c r="GZH6" s="531"/>
      <c r="GZI6" s="531"/>
      <c r="GZJ6" s="531"/>
      <c r="GZK6" s="531"/>
      <c r="GZL6" s="531"/>
      <c r="GZM6" s="531"/>
      <c r="GZN6" s="531"/>
      <c r="GZO6" s="531"/>
      <c r="GZP6" s="531"/>
      <c r="GZQ6" s="531"/>
      <c r="GZR6" s="531"/>
      <c r="GZS6" s="531"/>
      <c r="GZT6" s="531"/>
      <c r="GZU6" s="531"/>
      <c r="GZV6" s="531"/>
      <c r="GZW6" s="531"/>
      <c r="GZX6" s="531"/>
      <c r="GZY6" s="531"/>
      <c r="GZZ6" s="531"/>
      <c r="HAA6" s="531"/>
      <c r="HAB6" s="531"/>
      <c r="HAC6" s="531"/>
      <c r="HAD6" s="531"/>
      <c r="HAE6" s="531"/>
      <c r="HAF6" s="531"/>
      <c r="HAG6" s="531"/>
      <c r="HAH6" s="531"/>
      <c r="HAI6" s="531"/>
      <c r="HAJ6" s="531"/>
      <c r="HAK6" s="531"/>
      <c r="HAL6" s="531"/>
      <c r="HAM6" s="531"/>
      <c r="HAN6" s="531"/>
      <c r="HAO6" s="531"/>
      <c r="HAP6" s="531"/>
      <c r="HAQ6" s="531"/>
      <c r="HAR6" s="531"/>
      <c r="HAS6" s="531"/>
      <c r="HAT6" s="531"/>
      <c r="HAU6" s="531"/>
      <c r="HAV6" s="531"/>
      <c r="HAW6" s="531"/>
      <c r="HAX6" s="531"/>
      <c r="HAY6" s="531"/>
      <c r="HAZ6" s="531"/>
      <c r="HBA6" s="531"/>
      <c r="HBB6" s="531"/>
      <c r="HBC6" s="531"/>
      <c r="HBD6" s="531"/>
      <c r="HBE6" s="531"/>
      <c r="HBF6" s="531"/>
      <c r="HBG6" s="531"/>
      <c r="HBH6" s="531"/>
      <c r="HBI6" s="531"/>
      <c r="HBJ6" s="531"/>
      <c r="HBK6" s="531"/>
      <c r="HBL6" s="531"/>
      <c r="HBM6" s="531"/>
      <c r="HBN6" s="531"/>
      <c r="HBO6" s="531"/>
      <c r="HBP6" s="531"/>
      <c r="HBQ6" s="531"/>
      <c r="HBR6" s="531"/>
      <c r="HBS6" s="531"/>
      <c r="HBT6" s="531"/>
      <c r="HBU6" s="531"/>
      <c r="HBV6" s="531"/>
      <c r="HBW6" s="531"/>
      <c r="HBX6" s="531"/>
      <c r="HBY6" s="531"/>
      <c r="HBZ6" s="531"/>
      <c r="HCA6" s="531"/>
      <c r="HCB6" s="531"/>
      <c r="HCC6" s="531"/>
      <c r="HCD6" s="531"/>
      <c r="HCE6" s="531"/>
      <c r="HCF6" s="531"/>
      <c r="HCG6" s="531"/>
      <c r="HCH6" s="531"/>
      <c r="HCI6" s="531"/>
      <c r="HCJ6" s="531"/>
      <c r="HCK6" s="531"/>
      <c r="HCL6" s="531"/>
      <c r="HCM6" s="531"/>
      <c r="HCN6" s="531"/>
      <c r="HCO6" s="531"/>
      <c r="HCP6" s="531"/>
      <c r="HCQ6" s="531"/>
      <c r="HCR6" s="531"/>
      <c r="HCS6" s="531"/>
      <c r="HCT6" s="531"/>
      <c r="HCU6" s="531"/>
      <c r="HCV6" s="531"/>
      <c r="HCW6" s="531"/>
      <c r="HCX6" s="531"/>
      <c r="HCY6" s="531"/>
      <c r="HCZ6" s="531"/>
      <c r="HDA6" s="531"/>
      <c r="HDB6" s="531"/>
      <c r="HDC6" s="531"/>
      <c r="HDD6" s="531"/>
      <c r="HDE6" s="531"/>
      <c r="HDF6" s="531"/>
      <c r="HDG6" s="531"/>
      <c r="HDH6" s="531"/>
      <c r="HDI6" s="531"/>
      <c r="HDJ6" s="531"/>
      <c r="HDK6" s="531"/>
      <c r="HDL6" s="531"/>
      <c r="HDM6" s="531"/>
      <c r="HDN6" s="531"/>
      <c r="HDO6" s="531"/>
      <c r="HDP6" s="531"/>
      <c r="HDQ6" s="531"/>
      <c r="HDR6" s="531"/>
      <c r="HDS6" s="531"/>
      <c r="HDT6" s="531"/>
      <c r="HDU6" s="531"/>
      <c r="HDV6" s="531"/>
      <c r="HDW6" s="531"/>
      <c r="HDX6" s="531"/>
      <c r="HDY6" s="531"/>
      <c r="HDZ6" s="531"/>
      <c r="HEA6" s="531"/>
      <c r="HEB6" s="531"/>
      <c r="HEC6" s="531"/>
      <c r="HED6" s="531"/>
      <c r="HEE6" s="531"/>
      <c r="HEF6" s="531"/>
      <c r="HEG6" s="531"/>
      <c r="HEH6" s="531"/>
      <c r="HEI6" s="531"/>
      <c r="HEJ6" s="531"/>
      <c r="HEK6" s="531"/>
      <c r="HEL6" s="531"/>
      <c r="HEM6" s="531"/>
      <c r="HEN6" s="531"/>
      <c r="HEO6" s="531"/>
      <c r="HEP6" s="531"/>
      <c r="HEQ6" s="531"/>
      <c r="HER6" s="531"/>
      <c r="HES6" s="531"/>
      <c r="HET6" s="531"/>
      <c r="HEU6" s="531"/>
      <c r="HEV6" s="531"/>
      <c r="HEW6" s="531"/>
      <c r="HEX6" s="531"/>
      <c r="HEY6" s="531"/>
      <c r="HEZ6" s="531"/>
      <c r="HFA6" s="531"/>
      <c r="HFB6" s="531"/>
      <c r="HFC6" s="531"/>
      <c r="HFD6" s="531"/>
      <c r="HFE6" s="531"/>
      <c r="HFF6" s="531"/>
      <c r="HFG6" s="531"/>
      <c r="HFH6" s="531"/>
      <c r="HFI6" s="531"/>
      <c r="HFJ6" s="531"/>
      <c r="HFK6" s="531"/>
      <c r="HFL6" s="531"/>
      <c r="HFM6" s="531"/>
      <c r="HFN6" s="531"/>
      <c r="HFO6" s="531"/>
      <c r="HFP6" s="531"/>
      <c r="HFQ6" s="531"/>
      <c r="HFR6" s="531"/>
      <c r="HFS6" s="531"/>
      <c r="HFT6" s="531"/>
      <c r="HFU6" s="531"/>
      <c r="HFV6" s="531"/>
      <c r="HFW6" s="531"/>
      <c r="HFX6" s="531"/>
      <c r="HFY6" s="531"/>
      <c r="HFZ6" s="531"/>
      <c r="HGA6" s="531"/>
      <c r="HGB6" s="531"/>
      <c r="HGC6" s="531"/>
      <c r="HGD6" s="531"/>
      <c r="HGE6" s="531"/>
      <c r="HGF6" s="531"/>
      <c r="HGG6" s="531"/>
      <c r="HGH6" s="531"/>
      <c r="HGI6" s="531"/>
      <c r="HGJ6" s="531"/>
      <c r="HGK6" s="531"/>
      <c r="HGL6" s="531"/>
      <c r="HGM6" s="531"/>
      <c r="HGN6" s="531"/>
      <c r="HGO6" s="531"/>
      <c r="HGP6" s="531"/>
      <c r="HGQ6" s="531"/>
      <c r="HGR6" s="531"/>
      <c r="HGS6" s="531"/>
      <c r="HGT6" s="531"/>
      <c r="HGU6" s="531"/>
      <c r="HGV6" s="531"/>
      <c r="HGW6" s="531"/>
      <c r="HGX6" s="531"/>
      <c r="HGY6" s="531"/>
      <c r="HGZ6" s="531"/>
      <c r="HHA6" s="531"/>
      <c r="HHB6" s="531"/>
      <c r="HHC6" s="531"/>
      <c r="HHD6" s="531"/>
      <c r="HHE6" s="531"/>
      <c r="HHF6" s="531"/>
      <c r="HHG6" s="531"/>
      <c r="HHH6" s="531"/>
      <c r="HHI6" s="531"/>
      <c r="HHJ6" s="531"/>
      <c r="HHK6" s="531"/>
      <c r="HHL6" s="531"/>
      <c r="HHM6" s="531"/>
      <c r="HHN6" s="531"/>
      <c r="HHO6" s="531"/>
      <c r="HHP6" s="531"/>
      <c r="HHQ6" s="531"/>
      <c r="HHR6" s="531"/>
      <c r="HHS6" s="531"/>
      <c r="HHT6" s="531"/>
      <c r="HHU6" s="531"/>
      <c r="HHV6" s="531"/>
      <c r="HHW6" s="531"/>
      <c r="HHX6" s="531"/>
      <c r="HHY6" s="531"/>
      <c r="HHZ6" s="531"/>
      <c r="HIA6" s="531"/>
      <c r="HIB6" s="531"/>
      <c r="HIC6" s="531"/>
      <c r="HID6" s="531"/>
      <c r="HIE6" s="531"/>
      <c r="HIF6" s="531"/>
      <c r="HIG6" s="531"/>
      <c r="HIH6" s="531"/>
      <c r="HII6" s="531"/>
      <c r="HIJ6" s="531"/>
      <c r="HIK6" s="531"/>
      <c r="HIL6" s="531"/>
      <c r="HIM6" s="531"/>
      <c r="HIN6" s="531"/>
      <c r="HIO6" s="531"/>
      <c r="HIP6" s="531"/>
      <c r="HIQ6" s="531"/>
      <c r="HIR6" s="531"/>
      <c r="HIS6" s="531"/>
      <c r="HIT6" s="531"/>
      <c r="HIU6" s="531"/>
      <c r="HIV6" s="531"/>
      <c r="HIW6" s="531"/>
      <c r="HIX6" s="531"/>
      <c r="HIY6" s="531"/>
      <c r="HIZ6" s="531"/>
      <c r="HJA6" s="531"/>
      <c r="HJB6" s="531"/>
      <c r="HJC6" s="531"/>
      <c r="HJD6" s="531"/>
      <c r="HJE6" s="531"/>
      <c r="HJF6" s="531"/>
      <c r="HJG6" s="531"/>
      <c r="HJH6" s="531"/>
      <c r="HJI6" s="531"/>
      <c r="HJJ6" s="531"/>
      <c r="HJK6" s="531"/>
      <c r="HJL6" s="531"/>
      <c r="HJM6" s="531"/>
      <c r="HJN6" s="531"/>
      <c r="HJO6" s="531"/>
      <c r="HJP6" s="531"/>
      <c r="HJQ6" s="531"/>
      <c r="HJR6" s="531"/>
      <c r="HJS6" s="531"/>
      <c r="HJT6" s="531"/>
      <c r="HJU6" s="531"/>
      <c r="HJV6" s="531"/>
      <c r="HJW6" s="531"/>
      <c r="HJX6" s="531"/>
      <c r="HJY6" s="531"/>
      <c r="HJZ6" s="531"/>
      <c r="HKA6" s="531"/>
      <c r="HKB6" s="531"/>
      <c r="HKC6" s="531"/>
      <c r="HKD6" s="531"/>
      <c r="HKE6" s="531"/>
      <c r="HKF6" s="531"/>
      <c r="HKG6" s="531"/>
      <c r="HKH6" s="531"/>
      <c r="HKI6" s="531"/>
      <c r="HKJ6" s="531"/>
      <c r="HKK6" s="531"/>
      <c r="HKL6" s="531"/>
      <c r="HKM6" s="531"/>
      <c r="HKN6" s="531"/>
      <c r="HKO6" s="531"/>
      <c r="HKP6" s="531"/>
      <c r="HKQ6" s="531"/>
      <c r="HKR6" s="531"/>
      <c r="HKS6" s="531"/>
      <c r="HKT6" s="531"/>
      <c r="HKU6" s="531"/>
      <c r="HKV6" s="531"/>
      <c r="HKW6" s="531"/>
      <c r="HKX6" s="531"/>
      <c r="HKY6" s="531"/>
      <c r="HKZ6" s="531"/>
      <c r="HLA6" s="531"/>
      <c r="HLB6" s="531"/>
      <c r="HLC6" s="531"/>
      <c r="HLD6" s="531"/>
      <c r="HLE6" s="531"/>
      <c r="HLF6" s="531"/>
      <c r="HLG6" s="531"/>
      <c r="HLH6" s="531"/>
      <c r="HLI6" s="531"/>
      <c r="HLJ6" s="531"/>
      <c r="HLK6" s="531"/>
      <c r="HLL6" s="531"/>
      <c r="HLM6" s="531"/>
      <c r="HLN6" s="531"/>
      <c r="HLO6" s="531"/>
      <c r="HLP6" s="531"/>
      <c r="HLQ6" s="531"/>
      <c r="HLR6" s="531"/>
      <c r="HLS6" s="531"/>
      <c r="HLT6" s="531"/>
      <c r="HLU6" s="531"/>
      <c r="HLV6" s="531"/>
      <c r="HLW6" s="531"/>
      <c r="HLX6" s="531"/>
      <c r="HLY6" s="531"/>
      <c r="HLZ6" s="531"/>
      <c r="HMA6" s="531"/>
      <c r="HMB6" s="531"/>
      <c r="HMC6" s="531"/>
      <c r="HMD6" s="531"/>
      <c r="HME6" s="531"/>
      <c r="HMF6" s="531"/>
      <c r="HMG6" s="531"/>
      <c r="HMH6" s="531"/>
      <c r="HMI6" s="531"/>
      <c r="HMJ6" s="531"/>
      <c r="HMK6" s="531"/>
      <c r="HML6" s="531"/>
      <c r="HMM6" s="531"/>
      <c r="HMN6" s="531"/>
      <c r="HMO6" s="531"/>
      <c r="HMP6" s="531"/>
      <c r="HMQ6" s="531"/>
      <c r="HMR6" s="531"/>
      <c r="HMS6" s="531"/>
      <c r="HMT6" s="531"/>
      <c r="HMU6" s="531"/>
      <c r="HMV6" s="531"/>
      <c r="HMW6" s="531"/>
      <c r="HMX6" s="531"/>
      <c r="HMY6" s="531"/>
      <c r="HMZ6" s="531"/>
      <c r="HNA6" s="531"/>
      <c r="HNB6" s="531"/>
      <c r="HNC6" s="531"/>
      <c r="HND6" s="531"/>
      <c r="HNE6" s="531"/>
      <c r="HNF6" s="531"/>
      <c r="HNG6" s="531"/>
      <c r="HNH6" s="531"/>
      <c r="HNI6" s="531"/>
      <c r="HNJ6" s="531"/>
      <c r="HNK6" s="531"/>
      <c r="HNL6" s="531"/>
      <c r="HNM6" s="531"/>
      <c r="HNN6" s="531"/>
      <c r="HNO6" s="531"/>
      <c r="HNP6" s="531"/>
      <c r="HNQ6" s="531"/>
      <c r="HNR6" s="531"/>
      <c r="HNS6" s="531"/>
      <c r="HNT6" s="531"/>
      <c r="HNU6" s="531"/>
      <c r="HNV6" s="531"/>
      <c r="HNW6" s="531"/>
      <c r="HNX6" s="531"/>
      <c r="HNY6" s="531"/>
      <c r="HNZ6" s="531"/>
      <c r="HOA6" s="531"/>
      <c r="HOB6" s="531"/>
      <c r="HOC6" s="531"/>
      <c r="HOD6" s="531"/>
      <c r="HOE6" s="531"/>
      <c r="HOF6" s="531"/>
      <c r="HOG6" s="531"/>
      <c r="HOH6" s="531"/>
      <c r="HOI6" s="531"/>
      <c r="HOJ6" s="531"/>
      <c r="HOK6" s="531"/>
      <c r="HOL6" s="531"/>
      <c r="HOM6" s="531"/>
      <c r="HON6" s="531"/>
      <c r="HOO6" s="531"/>
      <c r="HOP6" s="531"/>
      <c r="HOQ6" s="531"/>
      <c r="HOR6" s="531"/>
      <c r="HOS6" s="531"/>
      <c r="HOT6" s="531"/>
      <c r="HOU6" s="531"/>
      <c r="HOV6" s="531"/>
      <c r="HOW6" s="531"/>
      <c r="HOX6" s="531"/>
      <c r="HOY6" s="531"/>
      <c r="HOZ6" s="531"/>
      <c r="HPA6" s="531"/>
      <c r="HPB6" s="531"/>
      <c r="HPC6" s="531"/>
      <c r="HPD6" s="531"/>
      <c r="HPE6" s="531"/>
      <c r="HPF6" s="531"/>
      <c r="HPG6" s="531"/>
      <c r="HPH6" s="531"/>
      <c r="HPI6" s="531"/>
      <c r="HPJ6" s="531"/>
      <c r="HPK6" s="531"/>
      <c r="HPL6" s="531"/>
      <c r="HPM6" s="531"/>
      <c r="HPN6" s="531"/>
      <c r="HPO6" s="531"/>
      <c r="HPP6" s="531"/>
      <c r="HPQ6" s="531"/>
      <c r="HPR6" s="531"/>
      <c r="HPS6" s="531"/>
      <c r="HPT6" s="531"/>
      <c r="HPU6" s="531"/>
      <c r="HPV6" s="531"/>
      <c r="HPW6" s="531"/>
      <c r="HPX6" s="531"/>
      <c r="HPY6" s="531"/>
      <c r="HPZ6" s="531"/>
      <c r="HQA6" s="531"/>
      <c r="HQB6" s="531"/>
      <c r="HQC6" s="531"/>
      <c r="HQD6" s="531"/>
      <c r="HQE6" s="531"/>
      <c r="HQF6" s="531"/>
      <c r="HQG6" s="531"/>
      <c r="HQH6" s="531"/>
      <c r="HQI6" s="531"/>
      <c r="HQJ6" s="531"/>
      <c r="HQK6" s="531"/>
      <c r="HQL6" s="531"/>
      <c r="HQM6" s="531"/>
      <c r="HQN6" s="531"/>
      <c r="HQO6" s="531"/>
      <c r="HQP6" s="531"/>
      <c r="HQQ6" s="531"/>
      <c r="HQR6" s="531"/>
      <c r="HQS6" s="531"/>
      <c r="HQT6" s="531"/>
      <c r="HQU6" s="531"/>
      <c r="HQV6" s="531"/>
      <c r="HQW6" s="531"/>
      <c r="HQX6" s="531"/>
      <c r="HQY6" s="531"/>
      <c r="HQZ6" s="531"/>
      <c r="HRA6" s="531"/>
      <c r="HRB6" s="531"/>
      <c r="HRC6" s="531"/>
      <c r="HRD6" s="531"/>
      <c r="HRE6" s="531"/>
      <c r="HRF6" s="531"/>
      <c r="HRG6" s="531"/>
      <c r="HRH6" s="531"/>
      <c r="HRI6" s="531"/>
      <c r="HRJ6" s="531"/>
      <c r="HRK6" s="531"/>
      <c r="HRL6" s="531"/>
      <c r="HRM6" s="531"/>
      <c r="HRN6" s="531"/>
      <c r="HRO6" s="531"/>
      <c r="HRP6" s="531"/>
      <c r="HRQ6" s="531"/>
      <c r="HRR6" s="531"/>
      <c r="HRS6" s="531"/>
      <c r="HRT6" s="531"/>
      <c r="HRU6" s="531"/>
      <c r="HRV6" s="531"/>
      <c r="HRW6" s="531"/>
      <c r="HRX6" s="531"/>
      <c r="HRY6" s="531"/>
      <c r="HRZ6" s="531"/>
      <c r="HSA6" s="531"/>
      <c r="HSB6" s="531"/>
      <c r="HSC6" s="531"/>
      <c r="HSD6" s="531"/>
      <c r="HSE6" s="531"/>
      <c r="HSF6" s="531"/>
      <c r="HSG6" s="531"/>
      <c r="HSH6" s="531"/>
      <c r="HSI6" s="531"/>
      <c r="HSJ6" s="531"/>
      <c r="HSK6" s="531"/>
      <c r="HSL6" s="531"/>
      <c r="HSM6" s="531"/>
      <c r="HSN6" s="531"/>
      <c r="HSO6" s="531"/>
      <c r="HSP6" s="531"/>
      <c r="HSQ6" s="531"/>
      <c r="HSR6" s="531"/>
      <c r="HSS6" s="531"/>
      <c r="HST6" s="531"/>
      <c r="HSU6" s="531"/>
      <c r="HSV6" s="531"/>
      <c r="HSW6" s="531"/>
      <c r="HSX6" s="531"/>
      <c r="HSY6" s="531"/>
      <c r="HSZ6" s="531"/>
      <c r="HTA6" s="531"/>
      <c r="HTB6" s="531"/>
      <c r="HTC6" s="531"/>
      <c r="HTD6" s="531"/>
      <c r="HTE6" s="531"/>
      <c r="HTF6" s="531"/>
      <c r="HTG6" s="531"/>
      <c r="HTH6" s="531"/>
      <c r="HTI6" s="531"/>
      <c r="HTJ6" s="531"/>
      <c r="HTK6" s="531"/>
      <c r="HTL6" s="531"/>
      <c r="HTM6" s="531"/>
      <c r="HTN6" s="531"/>
      <c r="HTO6" s="531"/>
      <c r="HTP6" s="531"/>
      <c r="HTQ6" s="531"/>
      <c r="HTR6" s="531"/>
      <c r="HTS6" s="531"/>
      <c r="HTT6" s="531"/>
      <c r="HTU6" s="531"/>
      <c r="HTV6" s="531"/>
      <c r="HTW6" s="531"/>
      <c r="HTX6" s="531"/>
      <c r="HTY6" s="531"/>
      <c r="HTZ6" s="531"/>
      <c r="HUA6" s="531"/>
      <c r="HUB6" s="531"/>
      <c r="HUC6" s="531"/>
      <c r="HUD6" s="531"/>
      <c r="HUE6" s="531"/>
      <c r="HUF6" s="531"/>
      <c r="HUG6" s="531"/>
      <c r="HUH6" s="531"/>
      <c r="HUI6" s="531"/>
      <c r="HUJ6" s="531"/>
      <c r="HUK6" s="531"/>
      <c r="HUL6" s="531"/>
      <c r="HUM6" s="531"/>
      <c r="HUN6" s="531"/>
      <c r="HUO6" s="531"/>
      <c r="HUP6" s="531"/>
      <c r="HUQ6" s="531"/>
      <c r="HUR6" s="531"/>
      <c r="HUS6" s="531"/>
      <c r="HUT6" s="531"/>
      <c r="HUU6" s="531"/>
      <c r="HUV6" s="531"/>
      <c r="HUW6" s="531"/>
      <c r="HUX6" s="531"/>
      <c r="HUY6" s="531"/>
      <c r="HUZ6" s="531"/>
      <c r="HVA6" s="531"/>
      <c r="HVB6" s="531"/>
      <c r="HVC6" s="531"/>
      <c r="HVD6" s="531"/>
      <c r="HVE6" s="531"/>
      <c r="HVF6" s="531"/>
      <c r="HVG6" s="531"/>
      <c r="HVH6" s="531"/>
      <c r="HVI6" s="531"/>
      <c r="HVJ6" s="531"/>
      <c r="HVK6" s="531"/>
      <c r="HVL6" s="531"/>
      <c r="HVM6" s="531"/>
      <c r="HVN6" s="531"/>
      <c r="HVO6" s="531"/>
      <c r="HVP6" s="531"/>
      <c r="HVQ6" s="531"/>
      <c r="HVR6" s="531"/>
      <c r="HVS6" s="531"/>
      <c r="HVT6" s="531"/>
      <c r="HVU6" s="531"/>
      <c r="HVV6" s="531"/>
      <c r="HVW6" s="531"/>
      <c r="HVX6" s="531"/>
      <c r="HVY6" s="531"/>
      <c r="HVZ6" s="531"/>
      <c r="HWA6" s="531"/>
      <c r="HWB6" s="531"/>
      <c r="HWC6" s="531"/>
      <c r="HWD6" s="531"/>
      <c r="HWE6" s="531"/>
      <c r="HWF6" s="531"/>
      <c r="HWG6" s="531"/>
      <c r="HWH6" s="531"/>
      <c r="HWI6" s="531"/>
      <c r="HWJ6" s="531"/>
      <c r="HWK6" s="531"/>
      <c r="HWL6" s="531"/>
      <c r="HWM6" s="531"/>
      <c r="HWN6" s="531"/>
      <c r="HWO6" s="531"/>
      <c r="HWP6" s="531"/>
      <c r="HWQ6" s="531"/>
      <c r="HWR6" s="531"/>
      <c r="HWS6" s="531"/>
      <c r="HWT6" s="531"/>
      <c r="HWU6" s="531"/>
      <c r="HWV6" s="531"/>
      <c r="HWW6" s="531"/>
      <c r="HWX6" s="531"/>
      <c r="HWY6" s="531"/>
      <c r="HWZ6" s="531"/>
      <c r="HXA6" s="531"/>
      <c r="HXB6" s="531"/>
      <c r="HXC6" s="531"/>
      <c r="HXD6" s="531"/>
      <c r="HXE6" s="531"/>
      <c r="HXF6" s="531"/>
      <c r="HXG6" s="531"/>
      <c r="HXH6" s="531"/>
      <c r="HXI6" s="531"/>
      <c r="HXJ6" s="531"/>
      <c r="HXK6" s="531"/>
      <c r="HXL6" s="531"/>
      <c r="HXM6" s="531"/>
      <c r="HXN6" s="531"/>
      <c r="HXO6" s="531"/>
      <c r="HXP6" s="531"/>
      <c r="HXQ6" s="531"/>
      <c r="HXR6" s="531"/>
      <c r="HXS6" s="531"/>
      <c r="HXT6" s="531"/>
      <c r="HXU6" s="531"/>
      <c r="HXV6" s="531"/>
      <c r="HXW6" s="531"/>
      <c r="HXX6" s="531"/>
      <c r="HXY6" s="531"/>
      <c r="HXZ6" s="531"/>
      <c r="HYA6" s="531"/>
      <c r="HYB6" s="531"/>
      <c r="HYC6" s="531"/>
      <c r="HYD6" s="531"/>
      <c r="HYE6" s="531"/>
      <c r="HYF6" s="531"/>
      <c r="HYG6" s="531"/>
      <c r="HYH6" s="531"/>
      <c r="HYI6" s="531"/>
      <c r="HYJ6" s="531"/>
      <c r="HYK6" s="531"/>
      <c r="HYL6" s="531"/>
      <c r="HYM6" s="531"/>
      <c r="HYN6" s="531"/>
      <c r="HYO6" s="531"/>
      <c r="HYP6" s="531"/>
      <c r="HYQ6" s="531"/>
      <c r="HYR6" s="531"/>
      <c r="HYS6" s="531"/>
      <c r="HYT6" s="531"/>
      <c r="HYU6" s="531"/>
      <c r="HYV6" s="531"/>
      <c r="HYW6" s="531"/>
      <c r="HYX6" s="531"/>
      <c r="HYY6" s="531"/>
      <c r="HYZ6" s="531"/>
      <c r="HZA6" s="531"/>
      <c r="HZB6" s="531"/>
      <c r="HZC6" s="531"/>
      <c r="HZD6" s="531"/>
      <c r="HZE6" s="531"/>
      <c r="HZF6" s="531"/>
      <c r="HZG6" s="531"/>
      <c r="HZH6" s="531"/>
      <c r="HZI6" s="531"/>
      <c r="HZJ6" s="531"/>
      <c r="HZK6" s="531"/>
      <c r="HZL6" s="531"/>
      <c r="HZM6" s="531"/>
      <c r="HZN6" s="531"/>
      <c r="HZO6" s="531"/>
      <c r="HZP6" s="531"/>
      <c r="HZQ6" s="531"/>
      <c r="HZR6" s="531"/>
      <c r="HZS6" s="531"/>
      <c r="HZT6" s="531"/>
      <c r="HZU6" s="531"/>
      <c r="HZV6" s="531"/>
      <c r="HZW6" s="531"/>
      <c r="HZX6" s="531"/>
      <c r="HZY6" s="531"/>
      <c r="HZZ6" s="531"/>
      <c r="IAA6" s="531"/>
      <c r="IAB6" s="531"/>
      <c r="IAC6" s="531"/>
      <c r="IAD6" s="531"/>
      <c r="IAE6" s="531"/>
      <c r="IAF6" s="531"/>
      <c r="IAG6" s="531"/>
      <c r="IAH6" s="531"/>
      <c r="IAI6" s="531"/>
      <c r="IAJ6" s="531"/>
      <c r="IAK6" s="531"/>
      <c r="IAL6" s="531"/>
      <c r="IAM6" s="531"/>
      <c r="IAN6" s="531"/>
      <c r="IAO6" s="531"/>
      <c r="IAP6" s="531"/>
      <c r="IAQ6" s="531"/>
      <c r="IAR6" s="531"/>
      <c r="IAS6" s="531"/>
      <c r="IAT6" s="531"/>
      <c r="IAU6" s="531"/>
      <c r="IAV6" s="531"/>
      <c r="IAW6" s="531"/>
      <c r="IAX6" s="531"/>
      <c r="IAY6" s="531"/>
      <c r="IAZ6" s="531"/>
      <c r="IBA6" s="531"/>
      <c r="IBB6" s="531"/>
      <c r="IBC6" s="531"/>
      <c r="IBD6" s="531"/>
      <c r="IBE6" s="531"/>
      <c r="IBF6" s="531"/>
      <c r="IBG6" s="531"/>
      <c r="IBH6" s="531"/>
      <c r="IBI6" s="531"/>
      <c r="IBJ6" s="531"/>
      <c r="IBK6" s="531"/>
      <c r="IBL6" s="531"/>
      <c r="IBM6" s="531"/>
      <c r="IBN6" s="531"/>
      <c r="IBO6" s="531"/>
      <c r="IBP6" s="531"/>
      <c r="IBQ6" s="531"/>
      <c r="IBR6" s="531"/>
      <c r="IBS6" s="531"/>
      <c r="IBT6" s="531"/>
      <c r="IBU6" s="531"/>
      <c r="IBV6" s="531"/>
      <c r="IBW6" s="531"/>
      <c r="IBX6" s="531"/>
      <c r="IBY6" s="531"/>
      <c r="IBZ6" s="531"/>
      <c r="ICA6" s="531"/>
      <c r="ICB6" s="531"/>
      <c r="ICC6" s="531"/>
      <c r="ICD6" s="531"/>
      <c r="ICE6" s="531"/>
      <c r="ICF6" s="531"/>
      <c r="ICG6" s="531"/>
      <c r="ICH6" s="531"/>
      <c r="ICI6" s="531"/>
      <c r="ICJ6" s="531"/>
      <c r="ICK6" s="531"/>
      <c r="ICL6" s="531"/>
      <c r="ICM6" s="531"/>
      <c r="ICN6" s="531"/>
      <c r="ICO6" s="531"/>
      <c r="ICP6" s="531"/>
      <c r="ICQ6" s="531"/>
      <c r="ICR6" s="531"/>
      <c r="ICS6" s="531"/>
      <c r="ICT6" s="531"/>
      <c r="ICU6" s="531"/>
      <c r="ICV6" s="531"/>
      <c r="ICW6" s="531"/>
      <c r="ICX6" s="531"/>
      <c r="ICY6" s="531"/>
      <c r="ICZ6" s="531"/>
      <c r="IDA6" s="531"/>
      <c r="IDB6" s="531"/>
      <c r="IDC6" s="531"/>
      <c r="IDD6" s="531"/>
      <c r="IDE6" s="531"/>
      <c r="IDF6" s="531"/>
      <c r="IDG6" s="531"/>
      <c r="IDH6" s="531"/>
      <c r="IDI6" s="531"/>
      <c r="IDJ6" s="531"/>
      <c r="IDK6" s="531"/>
      <c r="IDL6" s="531"/>
      <c r="IDM6" s="531"/>
      <c r="IDN6" s="531"/>
      <c r="IDO6" s="531"/>
      <c r="IDP6" s="531"/>
      <c r="IDQ6" s="531"/>
      <c r="IDR6" s="531"/>
      <c r="IDS6" s="531"/>
      <c r="IDT6" s="531"/>
      <c r="IDU6" s="531"/>
      <c r="IDV6" s="531"/>
      <c r="IDW6" s="531"/>
      <c r="IDX6" s="531"/>
      <c r="IDY6" s="531"/>
      <c r="IDZ6" s="531"/>
      <c r="IEA6" s="531"/>
      <c r="IEB6" s="531"/>
      <c r="IEC6" s="531"/>
      <c r="IED6" s="531"/>
      <c r="IEE6" s="531"/>
      <c r="IEF6" s="531"/>
      <c r="IEG6" s="531"/>
      <c r="IEH6" s="531"/>
      <c r="IEI6" s="531"/>
      <c r="IEJ6" s="531"/>
      <c r="IEK6" s="531"/>
      <c r="IEL6" s="531"/>
      <c r="IEM6" s="531"/>
      <c r="IEN6" s="531"/>
      <c r="IEO6" s="531"/>
      <c r="IEP6" s="531"/>
      <c r="IEQ6" s="531"/>
      <c r="IER6" s="531"/>
      <c r="IES6" s="531"/>
      <c r="IET6" s="531"/>
      <c r="IEU6" s="531"/>
      <c r="IEV6" s="531"/>
      <c r="IEW6" s="531"/>
      <c r="IEX6" s="531"/>
      <c r="IEY6" s="531"/>
      <c r="IEZ6" s="531"/>
      <c r="IFA6" s="531"/>
      <c r="IFB6" s="531"/>
      <c r="IFC6" s="531"/>
      <c r="IFD6" s="531"/>
      <c r="IFE6" s="531"/>
      <c r="IFF6" s="531"/>
      <c r="IFG6" s="531"/>
      <c r="IFH6" s="531"/>
      <c r="IFI6" s="531"/>
      <c r="IFJ6" s="531"/>
      <c r="IFK6" s="531"/>
      <c r="IFL6" s="531"/>
      <c r="IFM6" s="531"/>
      <c r="IFN6" s="531"/>
      <c r="IFO6" s="531"/>
      <c r="IFP6" s="531"/>
      <c r="IFQ6" s="531"/>
      <c r="IFR6" s="531"/>
      <c r="IFS6" s="531"/>
      <c r="IFT6" s="531"/>
      <c r="IFU6" s="531"/>
      <c r="IFV6" s="531"/>
      <c r="IFW6" s="531"/>
      <c r="IFX6" s="531"/>
      <c r="IFY6" s="531"/>
      <c r="IFZ6" s="531"/>
      <c r="IGA6" s="531"/>
      <c r="IGB6" s="531"/>
      <c r="IGC6" s="531"/>
      <c r="IGD6" s="531"/>
      <c r="IGE6" s="531"/>
      <c r="IGF6" s="531"/>
      <c r="IGG6" s="531"/>
      <c r="IGH6" s="531"/>
      <c r="IGI6" s="531"/>
      <c r="IGJ6" s="531"/>
      <c r="IGK6" s="531"/>
      <c r="IGL6" s="531"/>
      <c r="IGM6" s="531"/>
      <c r="IGN6" s="531"/>
      <c r="IGO6" s="531"/>
      <c r="IGP6" s="531"/>
      <c r="IGQ6" s="531"/>
      <c r="IGR6" s="531"/>
      <c r="IGS6" s="531"/>
      <c r="IGT6" s="531"/>
      <c r="IGU6" s="531"/>
      <c r="IGV6" s="531"/>
      <c r="IGW6" s="531"/>
      <c r="IGX6" s="531"/>
      <c r="IGY6" s="531"/>
      <c r="IGZ6" s="531"/>
      <c r="IHA6" s="531"/>
      <c r="IHB6" s="531"/>
      <c r="IHC6" s="531"/>
      <c r="IHD6" s="531"/>
      <c r="IHE6" s="531"/>
      <c r="IHF6" s="531"/>
      <c r="IHG6" s="531"/>
      <c r="IHH6" s="531"/>
      <c r="IHI6" s="531"/>
      <c r="IHJ6" s="531"/>
      <c r="IHK6" s="531"/>
      <c r="IHL6" s="531"/>
      <c r="IHM6" s="531"/>
      <c r="IHN6" s="531"/>
      <c r="IHO6" s="531"/>
      <c r="IHP6" s="531"/>
      <c r="IHQ6" s="531"/>
      <c r="IHR6" s="531"/>
      <c r="IHS6" s="531"/>
      <c r="IHT6" s="531"/>
      <c r="IHU6" s="531"/>
      <c r="IHV6" s="531"/>
      <c r="IHW6" s="531"/>
      <c r="IHX6" s="531"/>
      <c r="IHY6" s="531"/>
      <c r="IHZ6" s="531"/>
      <c r="IIA6" s="531"/>
      <c r="IIB6" s="531"/>
      <c r="IIC6" s="531"/>
      <c r="IID6" s="531"/>
      <c r="IIE6" s="531"/>
      <c r="IIF6" s="531"/>
      <c r="IIG6" s="531"/>
      <c r="IIH6" s="531"/>
      <c r="III6" s="531"/>
      <c r="IIJ6" s="531"/>
      <c r="IIK6" s="531"/>
      <c r="IIL6" s="531"/>
      <c r="IIM6" s="531"/>
      <c r="IIN6" s="531"/>
      <c r="IIO6" s="531"/>
      <c r="IIP6" s="531"/>
      <c r="IIQ6" s="531"/>
      <c r="IIR6" s="531"/>
      <c r="IIS6" s="531"/>
      <c r="IIT6" s="531"/>
      <c r="IIU6" s="531"/>
      <c r="IIV6" s="531"/>
      <c r="IIW6" s="531"/>
      <c r="IIX6" s="531"/>
      <c r="IIY6" s="531"/>
      <c r="IIZ6" s="531"/>
      <c r="IJA6" s="531"/>
      <c r="IJB6" s="531"/>
      <c r="IJC6" s="531"/>
      <c r="IJD6" s="531"/>
      <c r="IJE6" s="531"/>
      <c r="IJF6" s="531"/>
      <c r="IJG6" s="531"/>
      <c r="IJH6" s="531"/>
      <c r="IJI6" s="531"/>
      <c r="IJJ6" s="531"/>
      <c r="IJK6" s="531"/>
      <c r="IJL6" s="531"/>
      <c r="IJM6" s="531"/>
      <c r="IJN6" s="531"/>
      <c r="IJO6" s="531"/>
      <c r="IJP6" s="531"/>
      <c r="IJQ6" s="531"/>
      <c r="IJR6" s="531"/>
      <c r="IJS6" s="531"/>
      <c r="IJT6" s="531"/>
      <c r="IJU6" s="531"/>
      <c r="IJV6" s="531"/>
      <c r="IJW6" s="531"/>
      <c r="IJX6" s="531"/>
      <c r="IJY6" s="531"/>
      <c r="IJZ6" s="531"/>
      <c r="IKA6" s="531"/>
      <c r="IKB6" s="531"/>
      <c r="IKC6" s="531"/>
      <c r="IKD6" s="531"/>
      <c r="IKE6" s="531"/>
      <c r="IKF6" s="531"/>
      <c r="IKG6" s="531"/>
      <c r="IKH6" s="531"/>
      <c r="IKI6" s="531"/>
      <c r="IKJ6" s="531"/>
      <c r="IKK6" s="531"/>
      <c r="IKL6" s="531"/>
      <c r="IKM6" s="531"/>
      <c r="IKN6" s="531"/>
      <c r="IKO6" s="531"/>
      <c r="IKP6" s="531"/>
      <c r="IKQ6" s="531"/>
      <c r="IKR6" s="531"/>
      <c r="IKS6" s="531"/>
      <c r="IKT6" s="531"/>
      <c r="IKU6" s="531"/>
      <c r="IKV6" s="531"/>
      <c r="IKW6" s="531"/>
      <c r="IKX6" s="531"/>
      <c r="IKY6" s="531"/>
      <c r="IKZ6" s="531"/>
      <c r="ILA6" s="531"/>
      <c r="ILB6" s="531"/>
      <c r="ILC6" s="531"/>
      <c r="ILD6" s="531"/>
      <c r="ILE6" s="531"/>
      <c r="ILF6" s="531"/>
      <c r="ILG6" s="531"/>
      <c r="ILH6" s="531"/>
      <c r="ILI6" s="531"/>
      <c r="ILJ6" s="531"/>
      <c r="ILK6" s="531"/>
      <c r="ILL6" s="531"/>
      <c r="ILM6" s="531"/>
      <c r="ILN6" s="531"/>
      <c r="ILO6" s="531"/>
      <c r="ILP6" s="531"/>
      <c r="ILQ6" s="531"/>
      <c r="ILR6" s="531"/>
      <c r="ILS6" s="531"/>
      <c r="ILT6" s="531"/>
      <c r="ILU6" s="531"/>
      <c r="ILV6" s="531"/>
      <c r="ILW6" s="531"/>
      <c r="ILX6" s="531"/>
      <c r="ILY6" s="531"/>
      <c r="ILZ6" s="531"/>
      <c r="IMA6" s="531"/>
      <c r="IMB6" s="531"/>
      <c r="IMC6" s="531"/>
      <c r="IMD6" s="531"/>
      <c r="IME6" s="531"/>
      <c r="IMF6" s="531"/>
      <c r="IMG6" s="531"/>
      <c r="IMH6" s="531"/>
      <c r="IMI6" s="531"/>
      <c r="IMJ6" s="531"/>
      <c r="IMK6" s="531"/>
      <c r="IML6" s="531"/>
      <c r="IMM6" s="531"/>
      <c r="IMN6" s="531"/>
      <c r="IMO6" s="531"/>
      <c r="IMP6" s="531"/>
      <c r="IMQ6" s="531"/>
      <c r="IMR6" s="531"/>
      <c r="IMS6" s="531"/>
      <c r="IMT6" s="531"/>
      <c r="IMU6" s="531"/>
      <c r="IMV6" s="531"/>
      <c r="IMW6" s="531"/>
      <c r="IMX6" s="531"/>
      <c r="IMY6" s="531"/>
      <c r="IMZ6" s="531"/>
      <c r="INA6" s="531"/>
      <c r="INB6" s="531"/>
      <c r="INC6" s="531"/>
      <c r="IND6" s="531"/>
      <c r="INE6" s="531"/>
      <c r="INF6" s="531"/>
      <c r="ING6" s="531"/>
      <c r="INH6" s="531"/>
      <c r="INI6" s="531"/>
      <c r="INJ6" s="531"/>
      <c r="INK6" s="531"/>
      <c r="INL6" s="531"/>
      <c r="INM6" s="531"/>
      <c r="INN6" s="531"/>
      <c r="INO6" s="531"/>
      <c r="INP6" s="531"/>
      <c r="INQ6" s="531"/>
      <c r="INR6" s="531"/>
      <c r="INS6" s="531"/>
      <c r="INT6" s="531"/>
      <c r="INU6" s="531"/>
      <c r="INV6" s="531"/>
      <c r="INW6" s="531"/>
      <c r="INX6" s="531"/>
      <c r="INY6" s="531"/>
      <c r="INZ6" s="531"/>
      <c r="IOA6" s="531"/>
      <c r="IOB6" s="531"/>
      <c r="IOC6" s="531"/>
      <c r="IOD6" s="531"/>
      <c r="IOE6" s="531"/>
      <c r="IOF6" s="531"/>
      <c r="IOG6" s="531"/>
      <c r="IOH6" s="531"/>
      <c r="IOI6" s="531"/>
      <c r="IOJ6" s="531"/>
      <c r="IOK6" s="531"/>
      <c r="IOL6" s="531"/>
      <c r="IOM6" s="531"/>
      <c r="ION6" s="531"/>
      <c r="IOO6" s="531"/>
      <c r="IOP6" s="531"/>
      <c r="IOQ6" s="531"/>
      <c r="IOR6" s="531"/>
      <c r="IOS6" s="531"/>
      <c r="IOT6" s="531"/>
      <c r="IOU6" s="531"/>
      <c r="IOV6" s="531"/>
      <c r="IOW6" s="531"/>
      <c r="IOX6" s="531"/>
      <c r="IOY6" s="531"/>
      <c r="IOZ6" s="531"/>
      <c r="IPA6" s="531"/>
      <c r="IPB6" s="531"/>
      <c r="IPC6" s="531"/>
      <c r="IPD6" s="531"/>
      <c r="IPE6" s="531"/>
      <c r="IPF6" s="531"/>
      <c r="IPG6" s="531"/>
      <c r="IPH6" s="531"/>
      <c r="IPI6" s="531"/>
      <c r="IPJ6" s="531"/>
      <c r="IPK6" s="531"/>
      <c r="IPL6" s="531"/>
      <c r="IPM6" s="531"/>
      <c r="IPN6" s="531"/>
      <c r="IPO6" s="531"/>
      <c r="IPP6" s="531"/>
      <c r="IPQ6" s="531"/>
      <c r="IPR6" s="531"/>
      <c r="IPS6" s="531"/>
      <c r="IPT6" s="531"/>
      <c r="IPU6" s="531"/>
      <c r="IPV6" s="531"/>
      <c r="IPW6" s="531"/>
      <c r="IPX6" s="531"/>
      <c r="IPY6" s="531"/>
      <c r="IPZ6" s="531"/>
      <c r="IQA6" s="531"/>
      <c r="IQB6" s="531"/>
      <c r="IQC6" s="531"/>
      <c r="IQD6" s="531"/>
      <c r="IQE6" s="531"/>
      <c r="IQF6" s="531"/>
      <c r="IQG6" s="531"/>
      <c r="IQH6" s="531"/>
      <c r="IQI6" s="531"/>
      <c r="IQJ6" s="531"/>
      <c r="IQK6" s="531"/>
      <c r="IQL6" s="531"/>
      <c r="IQM6" s="531"/>
      <c r="IQN6" s="531"/>
      <c r="IQO6" s="531"/>
      <c r="IQP6" s="531"/>
      <c r="IQQ6" s="531"/>
      <c r="IQR6" s="531"/>
      <c r="IQS6" s="531"/>
      <c r="IQT6" s="531"/>
      <c r="IQU6" s="531"/>
      <c r="IQV6" s="531"/>
      <c r="IQW6" s="531"/>
      <c r="IQX6" s="531"/>
      <c r="IQY6" s="531"/>
      <c r="IQZ6" s="531"/>
      <c r="IRA6" s="531"/>
      <c r="IRB6" s="531"/>
      <c r="IRC6" s="531"/>
      <c r="IRD6" s="531"/>
      <c r="IRE6" s="531"/>
      <c r="IRF6" s="531"/>
      <c r="IRG6" s="531"/>
      <c r="IRH6" s="531"/>
      <c r="IRI6" s="531"/>
      <c r="IRJ6" s="531"/>
      <c r="IRK6" s="531"/>
      <c r="IRL6" s="531"/>
      <c r="IRM6" s="531"/>
      <c r="IRN6" s="531"/>
      <c r="IRO6" s="531"/>
      <c r="IRP6" s="531"/>
      <c r="IRQ6" s="531"/>
      <c r="IRR6" s="531"/>
      <c r="IRS6" s="531"/>
      <c r="IRT6" s="531"/>
      <c r="IRU6" s="531"/>
      <c r="IRV6" s="531"/>
      <c r="IRW6" s="531"/>
      <c r="IRX6" s="531"/>
      <c r="IRY6" s="531"/>
      <c r="IRZ6" s="531"/>
      <c r="ISA6" s="531"/>
      <c r="ISB6" s="531"/>
      <c r="ISC6" s="531"/>
      <c r="ISD6" s="531"/>
      <c r="ISE6" s="531"/>
      <c r="ISF6" s="531"/>
      <c r="ISG6" s="531"/>
      <c r="ISH6" s="531"/>
      <c r="ISI6" s="531"/>
      <c r="ISJ6" s="531"/>
      <c r="ISK6" s="531"/>
      <c r="ISL6" s="531"/>
      <c r="ISM6" s="531"/>
      <c r="ISN6" s="531"/>
      <c r="ISO6" s="531"/>
      <c r="ISP6" s="531"/>
      <c r="ISQ6" s="531"/>
      <c r="ISR6" s="531"/>
      <c r="ISS6" s="531"/>
      <c r="IST6" s="531"/>
      <c r="ISU6" s="531"/>
      <c r="ISV6" s="531"/>
      <c r="ISW6" s="531"/>
      <c r="ISX6" s="531"/>
      <c r="ISY6" s="531"/>
      <c r="ISZ6" s="531"/>
      <c r="ITA6" s="531"/>
      <c r="ITB6" s="531"/>
      <c r="ITC6" s="531"/>
      <c r="ITD6" s="531"/>
      <c r="ITE6" s="531"/>
      <c r="ITF6" s="531"/>
      <c r="ITG6" s="531"/>
      <c r="ITH6" s="531"/>
      <c r="ITI6" s="531"/>
      <c r="ITJ6" s="531"/>
      <c r="ITK6" s="531"/>
      <c r="ITL6" s="531"/>
      <c r="ITM6" s="531"/>
      <c r="ITN6" s="531"/>
      <c r="ITO6" s="531"/>
      <c r="ITP6" s="531"/>
      <c r="ITQ6" s="531"/>
      <c r="ITR6" s="531"/>
      <c r="ITS6" s="531"/>
      <c r="ITT6" s="531"/>
      <c r="ITU6" s="531"/>
      <c r="ITV6" s="531"/>
      <c r="ITW6" s="531"/>
      <c r="ITX6" s="531"/>
      <c r="ITY6" s="531"/>
      <c r="ITZ6" s="531"/>
      <c r="IUA6" s="531"/>
      <c r="IUB6" s="531"/>
      <c r="IUC6" s="531"/>
      <c r="IUD6" s="531"/>
      <c r="IUE6" s="531"/>
      <c r="IUF6" s="531"/>
      <c r="IUG6" s="531"/>
      <c r="IUH6" s="531"/>
      <c r="IUI6" s="531"/>
      <c r="IUJ6" s="531"/>
      <c r="IUK6" s="531"/>
      <c r="IUL6" s="531"/>
      <c r="IUM6" s="531"/>
      <c r="IUN6" s="531"/>
      <c r="IUO6" s="531"/>
      <c r="IUP6" s="531"/>
      <c r="IUQ6" s="531"/>
      <c r="IUR6" s="531"/>
      <c r="IUS6" s="531"/>
      <c r="IUT6" s="531"/>
      <c r="IUU6" s="531"/>
      <c r="IUV6" s="531"/>
      <c r="IUW6" s="531"/>
      <c r="IUX6" s="531"/>
      <c r="IUY6" s="531"/>
      <c r="IUZ6" s="531"/>
      <c r="IVA6" s="531"/>
      <c r="IVB6" s="531"/>
      <c r="IVC6" s="531"/>
      <c r="IVD6" s="531"/>
      <c r="IVE6" s="531"/>
      <c r="IVF6" s="531"/>
      <c r="IVG6" s="531"/>
      <c r="IVH6" s="531"/>
      <c r="IVI6" s="531"/>
      <c r="IVJ6" s="531"/>
      <c r="IVK6" s="531"/>
      <c r="IVL6" s="531"/>
      <c r="IVM6" s="531"/>
      <c r="IVN6" s="531"/>
      <c r="IVO6" s="531"/>
      <c r="IVP6" s="531"/>
      <c r="IVQ6" s="531"/>
      <c r="IVR6" s="531"/>
      <c r="IVS6" s="531"/>
      <c r="IVT6" s="531"/>
      <c r="IVU6" s="531"/>
      <c r="IVV6" s="531"/>
      <c r="IVW6" s="531"/>
      <c r="IVX6" s="531"/>
      <c r="IVY6" s="531"/>
      <c r="IVZ6" s="531"/>
      <c r="IWA6" s="531"/>
      <c r="IWB6" s="531"/>
      <c r="IWC6" s="531"/>
      <c r="IWD6" s="531"/>
      <c r="IWE6" s="531"/>
      <c r="IWF6" s="531"/>
      <c r="IWG6" s="531"/>
      <c r="IWH6" s="531"/>
      <c r="IWI6" s="531"/>
      <c r="IWJ6" s="531"/>
      <c r="IWK6" s="531"/>
      <c r="IWL6" s="531"/>
      <c r="IWM6" s="531"/>
      <c r="IWN6" s="531"/>
      <c r="IWO6" s="531"/>
      <c r="IWP6" s="531"/>
      <c r="IWQ6" s="531"/>
      <c r="IWR6" s="531"/>
      <c r="IWS6" s="531"/>
      <c r="IWT6" s="531"/>
      <c r="IWU6" s="531"/>
      <c r="IWV6" s="531"/>
      <c r="IWW6" s="531"/>
      <c r="IWX6" s="531"/>
      <c r="IWY6" s="531"/>
      <c r="IWZ6" s="531"/>
      <c r="IXA6" s="531"/>
      <c r="IXB6" s="531"/>
      <c r="IXC6" s="531"/>
      <c r="IXD6" s="531"/>
      <c r="IXE6" s="531"/>
      <c r="IXF6" s="531"/>
      <c r="IXG6" s="531"/>
      <c r="IXH6" s="531"/>
      <c r="IXI6" s="531"/>
      <c r="IXJ6" s="531"/>
      <c r="IXK6" s="531"/>
      <c r="IXL6" s="531"/>
      <c r="IXM6" s="531"/>
      <c r="IXN6" s="531"/>
      <c r="IXO6" s="531"/>
      <c r="IXP6" s="531"/>
      <c r="IXQ6" s="531"/>
      <c r="IXR6" s="531"/>
      <c r="IXS6" s="531"/>
      <c r="IXT6" s="531"/>
      <c r="IXU6" s="531"/>
      <c r="IXV6" s="531"/>
      <c r="IXW6" s="531"/>
      <c r="IXX6" s="531"/>
      <c r="IXY6" s="531"/>
      <c r="IXZ6" s="531"/>
      <c r="IYA6" s="531"/>
      <c r="IYB6" s="531"/>
      <c r="IYC6" s="531"/>
      <c r="IYD6" s="531"/>
      <c r="IYE6" s="531"/>
      <c r="IYF6" s="531"/>
      <c r="IYG6" s="531"/>
      <c r="IYH6" s="531"/>
      <c r="IYI6" s="531"/>
      <c r="IYJ6" s="531"/>
      <c r="IYK6" s="531"/>
      <c r="IYL6" s="531"/>
      <c r="IYM6" s="531"/>
      <c r="IYN6" s="531"/>
      <c r="IYO6" s="531"/>
      <c r="IYP6" s="531"/>
      <c r="IYQ6" s="531"/>
      <c r="IYR6" s="531"/>
      <c r="IYS6" s="531"/>
      <c r="IYT6" s="531"/>
      <c r="IYU6" s="531"/>
      <c r="IYV6" s="531"/>
      <c r="IYW6" s="531"/>
      <c r="IYX6" s="531"/>
      <c r="IYY6" s="531"/>
      <c r="IYZ6" s="531"/>
      <c r="IZA6" s="531"/>
      <c r="IZB6" s="531"/>
      <c r="IZC6" s="531"/>
      <c r="IZD6" s="531"/>
      <c r="IZE6" s="531"/>
      <c r="IZF6" s="531"/>
      <c r="IZG6" s="531"/>
      <c r="IZH6" s="531"/>
      <c r="IZI6" s="531"/>
      <c r="IZJ6" s="531"/>
      <c r="IZK6" s="531"/>
      <c r="IZL6" s="531"/>
      <c r="IZM6" s="531"/>
      <c r="IZN6" s="531"/>
      <c r="IZO6" s="531"/>
      <c r="IZP6" s="531"/>
      <c r="IZQ6" s="531"/>
      <c r="IZR6" s="531"/>
      <c r="IZS6" s="531"/>
      <c r="IZT6" s="531"/>
      <c r="IZU6" s="531"/>
      <c r="IZV6" s="531"/>
      <c r="IZW6" s="531"/>
      <c r="IZX6" s="531"/>
      <c r="IZY6" s="531"/>
      <c r="IZZ6" s="531"/>
      <c r="JAA6" s="531"/>
      <c r="JAB6" s="531"/>
      <c r="JAC6" s="531"/>
      <c r="JAD6" s="531"/>
      <c r="JAE6" s="531"/>
      <c r="JAF6" s="531"/>
      <c r="JAG6" s="531"/>
      <c r="JAH6" s="531"/>
      <c r="JAI6" s="531"/>
      <c r="JAJ6" s="531"/>
      <c r="JAK6" s="531"/>
      <c r="JAL6" s="531"/>
      <c r="JAM6" s="531"/>
      <c r="JAN6" s="531"/>
      <c r="JAO6" s="531"/>
      <c r="JAP6" s="531"/>
      <c r="JAQ6" s="531"/>
      <c r="JAR6" s="531"/>
      <c r="JAS6" s="531"/>
      <c r="JAT6" s="531"/>
      <c r="JAU6" s="531"/>
      <c r="JAV6" s="531"/>
      <c r="JAW6" s="531"/>
      <c r="JAX6" s="531"/>
      <c r="JAY6" s="531"/>
      <c r="JAZ6" s="531"/>
      <c r="JBA6" s="531"/>
      <c r="JBB6" s="531"/>
      <c r="JBC6" s="531"/>
      <c r="JBD6" s="531"/>
      <c r="JBE6" s="531"/>
      <c r="JBF6" s="531"/>
      <c r="JBG6" s="531"/>
      <c r="JBH6" s="531"/>
      <c r="JBI6" s="531"/>
      <c r="JBJ6" s="531"/>
      <c r="JBK6" s="531"/>
      <c r="JBL6" s="531"/>
      <c r="JBM6" s="531"/>
      <c r="JBN6" s="531"/>
      <c r="JBO6" s="531"/>
      <c r="JBP6" s="531"/>
      <c r="JBQ6" s="531"/>
      <c r="JBR6" s="531"/>
      <c r="JBS6" s="531"/>
      <c r="JBT6" s="531"/>
      <c r="JBU6" s="531"/>
      <c r="JBV6" s="531"/>
      <c r="JBW6" s="531"/>
      <c r="JBX6" s="531"/>
      <c r="JBY6" s="531"/>
      <c r="JBZ6" s="531"/>
      <c r="JCA6" s="531"/>
      <c r="JCB6" s="531"/>
      <c r="JCC6" s="531"/>
      <c r="JCD6" s="531"/>
      <c r="JCE6" s="531"/>
      <c r="JCF6" s="531"/>
      <c r="JCG6" s="531"/>
      <c r="JCH6" s="531"/>
      <c r="JCI6" s="531"/>
      <c r="JCJ6" s="531"/>
      <c r="JCK6" s="531"/>
      <c r="JCL6" s="531"/>
      <c r="JCM6" s="531"/>
      <c r="JCN6" s="531"/>
      <c r="JCO6" s="531"/>
      <c r="JCP6" s="531"/>
      <c r="JCQ6" s="531"/>
      <c r="JCR6" s="531"/>
      <c r="JCS6" s="531"/>
      <c r="JCT6" s="531"/>
      <c r="JCU6" s="531"/>
      <c r="JCV6" s="531"/>
      <c r="JCW6" s="531"/>
      <c r="JCX6" s="531"/>
      <c r="JCY6" s="531"/>
      <c r="JCZ6" s="531"/>
      <c r="JDA6" s="531"/>
      <c r="JDB6" s="531"/>
      <c r="JDC6" s="531"/>
      <c r="JDD6" s="531"/>
      <c r="JDE6" s="531"/>
      <c r="JDF6" s="531"/>
      <c r="JDG6" s="531"/>
      <c r="JDH6" s="531"/>
      <c r="JDI6" s="531"/>
      <c r="JDJ6" s="531"/>
      <c r="JDK6" s="531"/>
      <c r="JDL6" s="531"/>
      <c r="JDM6" s="531"/>
      <c r="JDN6" s="531"/>
      <c r="JDO6" s="531"/>
      <c r="JDP6" s="531"/>
      <c r="JDQ6" s="531"/>
      <c r="JDR6" s="531"/>
      <c r="JDS6" s="531"/>
      <c r="JDT6" s="531"/>
      <c r="JDU6" s="531"/>
      <c r="JDV6" s="531"/>
      <c r="JDW6" s="531"/>
      <c r="JDX6" s="531"/>
      <c r="JDY6" s="531"/>
      <c r="JDZ6" s="531"/>
      <c r="JEA6" s="531"/>
      <c r="JEB6" s="531"/>
      <c r="JEC6" s="531"/>
      <c r="JED6" s="531"/>
      <c r="JEE6" s="531"/>
      <c r="JEF6" s="531"/>
      <c r="JEG6" s="531"/>
      <c r="JEH6" s="531"/>
      <c r="JEI6" s="531"/>
      <c r="JEJ6" s="531"/>
      <c r="JEK6" s="531"/>
      <c r="JEL6" s="531"/>
      <c r="JEM6" s="531"/>
      <c r="JEN6" s="531"/>
      <c r="JEO6" s="531"/>
      <c r="JEP6" s="531"/>
      <c r="JEQ6" s="531"/>
      <c r="JER6" s="531"/>
      <c r="JES6" s="531"/>
      <c r="JET6" s="531"/>
      <c r="JEU6" s="531"/>
      <c r="JEV6" s="531"/>
      <c r="JEW6" s="531"/>
      <c r="JEX6" s="531"/>
      <c r="JEY6" s="531"/>
      <c r="JEZ6" s="531"/>
      <c r="JFA6" s="531"/>
      <c r="JFB6" s="531"/>
      <c r="JFC6" s="531"/>
      <c r="JFD6" s="531"/>
      <c r="JFE6" s="531"/>
      <c r="JFF6" s="531"/>
      <c r="JFG6" s="531"/>
      <c r="JFH6" s="531"/>
      <c r="JFI6" s="531"/>
      <c r="JFJ6" s="531"/>
      <c r="JFK6" s="531"/>
      <c r="JFL6" s="531"/>
      <c r="JFM6" s="531"/>
      <c r="JFN6" s="531"/>
      <c r="JFO6" s="531"/>
      <c r="JFP6" s="531"/>
      <c r="JFQ6" s="531"/>
      <c r="JFR6" s="531"/>
      <c r="JFS6" s="531"/>
      <c r="JFT6" s="531"/>
      <c r="JFU6" s="531"/>
      <c r="JFV6" s="531"/>
      <c r="JFW6" s="531"/>
      <c r="JFX6" s="531"/>
      <c r="JFY6" s="531"/>
      <c r="JFZ6" s="531"/>
      <c r="JGA6" s="531"/>
      <c r="JGB6" s="531"/>
      <c r="JGC6" s="531"/>
      <c r="JGD6" s="531"/>
      <c r="JGE6" s="531"/>
      <c r="JGF6" s="531"/>
      <c r="JGG6" s="531"/>
      <c r="JGH6" s="531"/>
      <c r="JGI6" s="531"/>
      <c r="JGJ6" s="531"/>
      <c r="JGK6" s="531"/>
      <c r="JGL6" s="531"/>
      <c r="JGM6" s="531"/>
      <c r="JGN6" s="531"/>
      <c r="JGO6" s="531"/>
      <c r="JGP6" s="531"/>
      <c r="JGQ6" s="531"/>
      <c r="JGR6" s="531"/>
      <c r="JGS6" s="531"/>
      <c r="JGT6" s="531"/>
      <c r="JGU6" s="531"/>
      <c r="JGV6" s="531"/>
      <c r="JGW6" s="531"/>
      <c r="JGX6" s="531"/>
      <c r="JGY6" s="531"/>
      <c r="JGZ6" s="531"/>
      <c r="JHA6" s="531"/>
      <c r="JHB6" s="531"/>
      <c r="JHC6" s="531"/>
      <c r="JHD6" s="531"/>
      <c r="JHE6" s="531"/>
      <c r="JHF6" s="531"/>
      <c r="JHG6" s="531"/>
      <c r="JHH6" s="531"/>
      <c r="JHI6" s="531"/>
      <c r="JHJ6" s="531"/>
      <c r="JHK6" s="531"/>
      <c r="JHL6" s="531"/>
      <c r="JHM6" s="531"/>
      <c r="JHN6" s="531"/>
      <c r="JHO6" s="531"/>
      <c r="JHP6" s="531"/>
      <c r="JHQ6" s="531"/>
      <c r="JHR6" s="531"/>
      <c r="JHS6" s="531"/>
      <c r="JHT6" s="531"/>
      <c r="JHU6" s="531"/>
      <c r="JHV6" s="531"/>
      <c r="JHW6" s="531"/>
      <c r="JHX6" s="531"/>
      <c r="JHY6" s="531"/>
      <c r="JHZ6" s="531"/>
      <c r="JIA6" s="531"/>
      <c r="JIB6" s="531"/>
      <c r="JIC6" s="531"/>
      <c r="JID6" s="531"/>
      <c r="JIE6" s="531"/>
      <c r="JIF6" s="531"/>
      <c r="JIG6" s="531"/>
      <c r="JIH6" s="531"/>
      <c r="JII6" s="531"/>
      <c r="JIJ6" s="531"/>
      <c r="JIK6" s="531"/>
      <c r="JIL6" s="531"/>
      <c r="JIM6" s="531"/>
      <c r="JIN6" s="531"/>
      <c r="JIO6" s="531"/>
      <c r="JIP6" s="531"/>
      <c r="JIQ6" s="531"/>
      <c r="JIR6" s="531"/>
      <c r="JIS6" s="531"/>
      <c r="JIT6" s="531"/>
      <c r="JIU6" s="531"/>
      <c r="JIV6" s="531"/>
      <c r="JIW6" s="531"/>
      <c r="JIX6" s="531"/>
      <c r="JIY6" s="531"/>
      <c r="JIZ6" s="531"/>
      <c r="JJA6" s="531"/>
      <c r="JJB6" s="531"/>
      <c r="JJC6" s="531"/>
      <c r="JJD6" s="531"/>
      <c r="JJE6" s="531"/>
      <c r="JJF6" s="531"/>
      <c r="JJG6" s="531"/>
      <c r="JJH6" s="531"/>
      <c r="JJI6" s="531"/>
      <c r="JJJ6" s="531"/>
      <c r="JJK6" s="531"/>
      <c r="JJL6" s="531"/>
      <c r="JJM6" s="531"/>
      <c r="JJN6" s="531"/>
      <c r="JJO6" s="531"/>
      <c r="JJP6" s="531"/>
      <c r="JJQ6" s="531"/>
      <c r="JJR6" s="531"/>
      <c r="JJS6" s="531"/>
      <c r="JJT6" s="531"/>
      <c r="JJU6" s="531"/>
      <c r="JJV6" s="531"/>
      <c r="JJW6" s="531"/>
      <c r="JJX6" s="531"/>
      <c r="JJY6" s="531"/>
      <c r="JJZ6" s="531"/>
      <c r="JKA6" s="531"/>
      <c r="JKB6" s="531"/>
      <c r="JKC6" s="531"/>
      <c r="JKD6" s="531"/>
      <c r="JKE6" s="531"/>
      <c r="JKF6" s="531"/>
      <c r="JKG6" s="531"/>
      <c r="JKH6" s="531"/>
      <c r="JKI6" s="531"/>
      <c r="JKJ6" s="531"/>
      <c r="JKK6" s="531"/>
      <c r="JKL6" s="531"/>
      <c r="JKM6" s="531"/>
      <c r="JKN6" s="531"/>
      <c r="JKO6" s="531"/>
      <c r="JKP6" s="531"/>
      <c r="JKQ6" s="531"/>
      <c r="JKR6" s="531"/>
      <c r="JKS6" s="531"/>
      <c r="JKT6" s="531"/>
      <c r="JKU6" s="531"/>
      <c r="JKV6" s="531"/>
      <c r="JKW6" s="531"/>
      <c r="JKX6" s="531"/>
      <c r="JKY6" s="531"/>
      <c r="JKZ6" s="531"/>
      <c r="JLA6" s="531"/>
      <c r="JLB6" s="531"/>
      <c r="JLC6" s="531"/>
      <c r="JLD6" s="531"/>
      <c r="JLE6" s="531"/>
      <c r="JLF6" s="531"/>
      <c r="JLG6" s="531"/>
      <c r="JLH6" s="531"/>
      <c r="JLI6" s="531"/>
      <c r="JLJ6" s="531"/>
      <c r="JLK6" s="531"/>
      <c r="JLL6" s="531"/>
      <c r="JLM6" s="531"/>
      <c r="JLN6" s="531"/>
      <c r="JLO6" s="531"/>
      <c r="JLP6" s="531"/>
      <c r="JLQ6" s="531"/>
      <c r="JLR6" s="531"/>
      <c r="JLS6" s="531"/>
      <c r="JLT6" s="531"/>
      <c r="JLU6" s="531"/>
      <c r="JLV6" s="531"/>
      <c r="JLW6" s="531"/>
      <c r="JLX6" s="531"/>
      <c r="JLY6" s="531"/>
      <c r="JLZ6" s="531"/>
      <c r="JMA6" s="531"/>
      <c r="JMB6" s="531"/>
      <c r="JMC6" s="531"/>
      <c r="JMD6" s="531"/>
      <c r="JME6" s="531"/>
      <c r="JMF6" s="531"/>
      <c r="JMG6" s="531"/>
      <c r="JMH6" s="531"/>
      <c r="JMI6" s="531"/>
      <c r="JMJ6" s="531"/>
      <c r="JMK6" s="531"/>
      <c r="JML6" s="531"/>
      <c r="JMM6" s="531"/>
      <c r="JMN6" s="531"/>
      <c r="JMO6" s="531"/>
      <c r="JMP6" s="531"/>
      <c r="JMQ6" s="531"/>
      <c r="JMR6" s="531"/>
      <c r="JMS6" s="531"/>
      <c r="JMT6" s="531"/>
      <c r="JMU6" s="531"/>
      <c r="JMV6" s="531"/>
      <c r="JMW6" s="531"/>
      <c r="JMX6" s="531"/>
      <c r="JMY6" s="531"/>
      <c r="JMZ6" s="531"/>
      <c r="JNA6" s="531"/>
      <c r="JNB6" s="531"/>
      <c r="JNC6" s="531"/>
      <c r="JND6" s="531"/>
      <c r="JNE6" s="531"/>
      <c r="JNF6" s="531"/>
      <c r="JNG6" s="531"/>
      <c r="JNH6" s="531"/>
      <c r="JNI6" s="531"/>
      <c r="JNJ6" s="531"/>
      <c r="JNK6" s="531"/>
      <c r="JNL6" s="531"/>
      <c r="JNM6" s="531"/>
      <c r="JNN6" s="531"/>
      <c r="JNO6" s="531"/>
      <c r="JNP6" s="531"/>
      <c r="JNQ6" s="531"/>
      <c r="JNR6" s="531"/>
      <c r="JNS6" s="531"/>
      <c r="JNT6" s="531"/>
      <c r="JNU6" s="531"/>
      <c r="JNV6" s="531"/>
      <c r="JNW6" s="531"/>
      <c r="JNX6" s="531"/>
      <c r="JNY6" s="531"/>
      <c r="JNZ6" s="531"/>
      <c r="JOA6" s="531"/>
      <c r="JOB6" s="531"/>
      <c r="JOC6" s="531"/>
      <c r="JOD6" s="531"/>
      <c r="JOE6" s="531"/>
      <c r="JOF6" s="531"/>
      <c r="JOG6" s="531"/>
      <c r="JOH6" s="531"/>
      <c r="JOI6" s="531"/>
      <c r="JOJ6" s="531"/>
      <c r="JOK6" s="531"/>
      <c r="JOL6" s="531"/>
      <c r="JOM6" s="531"/>
      <c r="JON6" s="531"/>
      <c r="JOO6" s="531"/>
      <c r="JOP6" s="531"/>
      <c r="JOQ6" s="531"/>
      <c r="JOR6" s="531"/>
      <c r="JOS6" s="531"/>
      <c r="JOT6" s="531"/>
      <c r="JOU6" s="531"/>
      <c r="JOV6" s="531"/>
      <c r="JOW6" s="531"/>
      <c r="JOX6" s="531"/>
      <c r="JOY6" s="531"/>
      <c r="JOZ6" s="531"/>
      <c r="JPA6" s="531"/>
      <c r="JPB6" s="531"/>
      <c r="JPC6" s="531"/>
      <c r="JPD6" s="531"/>
      <c r="JPE6" s="531"/>
      <c r="JPF6" s="531"/>
      <c r="JPG6" s="531"/>
      <c r="JPH6" s="531"/>
      <c r="JPI6" s="531"/>
      <c r="JPJ6" s="531"/>
      <c r="JPK6" s="531"/>
      <c r="JPL6" s="531"/>
      <c r="JPM6" s="531"/>
      <c r="JPN6" s="531"/>
      <c r="JPO6" s="531"/>
      <c r="JPP6" s="531"/>
      <c r="JPQ6" s="531"/>
      <c r="JPR6" s="531"/>
      <c r="JPS6" s="531"/>
      <c r="JPT6" s="531"/>
      <c r="JPU6" s="531"/>
      <c r="JPV6" s="531"/>
      <c r="JPW6" s="531"/>
      <c r="JPX6" s="531"/>
      <c r="JPY6" s="531"/>
      <c r="JPZ6" s="531"/>
      <c r="JQA6" s="531"/>
      <c r="JQB6" s="531"/>
      <c r="JQC6" s="531"/>
      <c r="JQD6" s="531"/>
      <c r="JQE6" s="531"/>
      <c r="JQF6" s="531"/>
      <c r="JQG6" s="531"/>
      <c r="JQH6" s="531"/>
      <c r="JQI6" s="531"/>
      <c r="JQJ6" s="531"/>
      <c r="JQK6" s="531"/>
      <c r="JQL6" s="531"/>
      <c r="JQM6" s="531"/>
      <c r="JQN6" s="531"/>
      <c r="JQO6" s="531"/>
      <c r="JQP6" s="531"/>
      <c r="JQQ6" s="531"/>
      <c r="JQR6" s="531"/>
      <c r="JQS6" s="531"/>
      <c r="JQT6" s="531"/>
      <c r="JQU6" s="531"/>
      <c r="JQV6" s="531"/>
      <c r="JQW6" s="531"/>
      <c r="JQX6" s="531"/>
      <c r="JQY6" s="531"/>
      <c r="JQZ6" s="531"/>
      <c r="JRA6" s="531"/>
      <c r="JRB6" s="531"/>
      <c r="JRC6" s="531"/>
      <c r="JRD6" s="531"/>
      <c r="JRE6" s="531"/>
      <c r="JRF6" s="531"/>
      <c r="JRG6" s="531"/>
      <c r="JRH6" s="531"/>
      <c r="JRI6" s="531"/>
      <c r="JRJ6" s="531"/>
      <c r="JRK6" s="531"/>
      <c r="JRL6" s="531"/>
      <c r="JRM6" s="531"/>
      <c r="JRN6" s="531"/>
      <c r="JRO6" s="531"/>
      <c r="JRP6" s="531"/>
      <c r="JRQ6" s="531"/>
      <c r="JRR6" s="531"/>
      <c r="JRS6" s="531"/>
      <c r="JRT6" s="531"/>
      <c r="JRU6" s="531"/>
      <c r="JRV6" s="531"/>
      <c r="JRW6" s="531"/>
      <c r="JRX6" s="531"/>
      <c r="JRY6" s="531"/>
      <c r="JRZ6" s="531"/>
      <c r="JSA6" s="531"/>
      <c r="JSB6" s="531"/>
      <c r="JSC6" s="531"/>
      <c r="JSD6" s="531"/>
      <c r="JSE6" s="531"/>
      <c r="JSF6" s="531"/>
      <c r="JSG6" s="531"/>
      <c r="JSH6" s="531"/>
      <c r="JSI6" s="531"/>
      <c r="JSJ6" s="531"/>
      <c r="JSK6" s="531"/>
      <c r="JSL6" s="531"/>
      <c r="JSM6" s="531"/>
      <c r="JSN6" s="531"/>
      <c r="JSO6" s="531"/>
      <c r="JSP6" s="531"/>
      <c r="JSQ6" s="531"/>
      <c r="JSR6" s="531"/>
      <c r="JSS6" s="531"/>
      <c r="JST6" s="531"/>
      <c r="JSU6" s="531"/>
      <c r="JSV6" s="531"/>
      <c r="JSW6" s="531"/>
      <c r="JSX6" s="531"/>
      <c r="JSY6" s="531"/>
      <c r="JSZ6" s="531"/>
      <c r="JTA6" s="531"/>
      <c r="JTB6" s="531"/>
      <c r="JTC6" s="531"/>
      <c r="JTD6" s="531"/>
      <c r="JTE6" s="531"/>
      <c r="JTF6" s="531"/>
      <c r="JTG6" s="531"/>
      <c r="JTH6" s="531"/>
      <c r="JTI6" s="531"/>
      <c r="JTJ6" s="531"/>
      <c r="JTK6" s="531"/>
      <c r="JTL6" s="531"/>
      <c r="JTM6" s="531"/>
      <c r="JTN6" s="531"/>
      <c r="JTO6" s="531"/>
      <c r="JTP6" s="531"/>
      <c r="JTQ6" s="531"/>
      <c r="JTR6" s="531"/>
      <c r="JTS6" s="531"/>
      <c r="JTT6" s="531"/>
      <c r="JTU6" s="531"/>
      <c r="JTV6" s="531"/>
      <c r="JTW6" s="531"/>
      <c r="JTX6" s="531"/>
      <c r="JTY6" s="531"/>
      <c r="JTZ6" s="531"/>
      <c r="JUA6" s="531"/>
      <c r="JUB6" s="531"/>
      <c r="JUC6" s="531"/>
      <c r="JUD6" s="531"/>
      <c r="JUE6" s="531"/>
      <c r="JUF6" s="531"/>
      <c r="JUG6" s="531"/>
      <c r="JUH6" s="531"/>
      <c r="JUI6" s="531"/>
      <c r="JUJ6" s="531"/>
      <c r="JUK6" s="531"/>
      <c r="JUL6" s="531"/>
      <c r="JUM6" s="531"/>
      <c r="JUN6" s="531"/>
      <c r="JUO6" s="531"/>
      <c r="JUP6" s="531"/>
      <c r="JUQ6" s="531"/>
      <c r="JUR6" s="531"/>
      <c r="JUS6" s="531"/>
      <c r="JUT6" s="531"/>
      <c r="JUU6" s="531"/>
      <c r="JUV6" s="531"/>
      <c r="JUW6" s="531"/>
      <c r="JUX6" s="531"/>
      <c r="JUY6" s="531"/>
      <c r="JUZ6" s="531"/>
      <c r="JVA6" s="531"/>
      <c r="JVB6" s="531"/>
      <c r="JVC6" s="531"/>
      <c r="JVD6" s="531"/>
      <c r="JVE6" s="531"/>
      <c r="JVF6" s="531"/>
      <c r="JVG6" s="531"/>
      <c r="JVH6" s="531"/>
      <c r="JVI6" s="531"/>
      <c r="JVJ6" s="531"/>
      <c r="JVK6" s="531"/>
      <c r="JVL6" s="531"/>
      <c r="JVM6" s="531"/>
      <c r="JVN6" s="531"/>
      <c r="JVO6" s="531"/>
      <c r="JVP6" s="531"/>
      <c r="JVQ6" s="531"/>
      <c r="JVR6" s="531"/>
      <c r="JVS6" s="531"/>
      <c r="JVT6" s="531"/>
      <c r="JVU6" s="531"/>
      <c r="JVV6" s="531"/>
      <c r="JVW6" s="531"/>
      <c r="JVX6" s="531"/>
      <c r="JVY6" s="531"/>
      <c r="JVZ6" s="531"/>
      <c r="JWA6" s="531"/>
      <c r="JWB6" s="531"/>
      <c r="JWC6" s="531"/>
      <c r="JWD6" s="531"/>
      <c r="JWE6" s="531"/>
      <c r="JWF6" s="531"/>
      <c r="JWG6" s="531"/>
      <c r="JWH6" s="531"/>
      <c r="JWI6" s="531"/>
      <c r="JWJ6" s="531"/>
      <c r="JWK6" s="531"/>
      <c r="JWL6" s="531"/>
      <c r="JWM6" s="531"/>
      <c r="JWN6" s="531"/>
      <c r="JWO6" s="531"/>
      <c r="JWP6" s="531"/>
      <c r="JWQ6" s="531"/>
      <c r="JWR6" s="531"/>
      <c r="JWS6" s="531"/>
      <c r="JWT6" s="531"/>
      <c r="JWU6" s="531"/>
      <c r="JWV6" s="531"/>
      <c r="JWW6" s="531"/>
      <c r="JWX6" s="531"/>
      <c r="JWY6" s="531"/>
      <c r="JWZ6" s="531"/>
      <c r="JXA6" s="531"/>
      <c r="JXB6" s="531"/>
      <c r="JXC6" s="531"/>
      <c r="JXD6" s="531"/>
      <c r="JXE6" s="531"/>
      <c r="JXF6" s="531"/>
      <c r="JXG6" s="531"/>
      <c r="JXH6" s="531"/>
      <c r="JXI6" s="531"/>
      <c r="JXJ6" s="531"/>
      <c r="JXK6" s="531"/>
      <c r="JXL6" s="531"/>
      <c r="JXM6" s="531"/>
      <c r="JXN6" s="531"/>
      <c r="JXO6" s="531"/>
      <c r="JXP6" s="531"/>
      <c r="JXQ6" s="531"/>
      <c r="JXR6" s="531"/>
      <c r="JXS6" s="531"/>
      <c r="JXT6" s="531"/>
      <c r="JXU6" s="531"/>
      <c r="JXV6" s="531"/>
      <c r="JXW6" s="531"/>
      <c r="JXX6" s="531"/>
      <c r="JXY6" s="531"/>
      <c r="JXZ6" s="531"/>
      <c r="JYA6" s="531"/>
      <c r="JYB6" s="531"/>
      <c r="JYC6" s="531"/>
      <c r="JYD6" s="531"/>
      <c r="JYE6" s="531"/>
      <c r="JYF6" s="531"/>
      <c r="JYG6" s="531"/>
      <c r="JYH6" s="531"/>
      <c r="JYI6" s="531"/>
      <c r="JYJ6" s="531"/>
      <c r="JYK6" s="531"/>
      <c r="JYL6" s="531"/>
      <c r="JYM6" s="531"/>
      <c r="JYN6" s="531"/>
      <c r="JYO6" s="531"/>
      <c r="JYP6" s="531"/>
      <c r="JYQ6" s="531"/>
      <c r="JYR6" s="531"/>
      <c r="JYS6" s="531"/>
      <c r="JYT6" s="531"/>
      <c r="JYU6" s="531"/>
      <c r="JYV6" s="531"/>
      <c r="JYW6" s="531"/>
      <c r="JYX6" s="531"/>
      <c r="JYY6" s="531"/>
      <c r="JYZ6" s="531"/>
      <c r="JZA6" s="531"/>
      <c r="JZB6" s="531"/>
      <c r="JZC6" s="531"/>
      <c r="JZD6" s="531"/>
      <c r="JZE6" s="531"/>
      <c r="JZF6" s="531"/>
      <c r="JZG6" s="531"/>
      <c r="JZH6" s="531"/>
      <c r="JZI6" s="531"/>
      <c r="JZJ6" s="531"/>
      <c r="JZK6" s="531"/>
      <c r="JZL6" s="531"/>
      <c r="JZM6" s="531"/>
      <c r="JZN6" s="531"/>
      <c r="JZO6" s="531"/>
      <c r="JZP6" s="531"/>
      <c r="JZQ6" s="531"/>
      <c r="JZR6" s="531"/>
      <c r="JZS6" s="531"/>
      <c r="JZT6" s="531"/>
      <c r="JZU6" s="531"/>
      <c r="JZV6" s="531"/>
      <c r="JZW6" s="531"/>
      <c r="JZX6" s="531"/>
      <c r="JZY6" s="531"/>
      <c r="JZZ6" s="531"/>
      <c r="KAA6" s="531"/>
      <c r="KAB6" s="531"/>
      <c r="KAC6" s="531"/>
      <c r="KAD6" s="531"/>
      <c r="KAE6" s="531"/>
      <c r="KAF6" s="531"/>
      <c r="KAG6" s="531"/>
      <c r="KAH6" s="531"/>
      <c r="KAI6" s="531"/>
      <c r="KAJ6" s="531"/>
      <c r="KAK6" s="531"/>
      <c r="KAL6" s="531"/>
      <c r="KAM6" s="531"/>
      <c r="KAN6" s="531"/>
      <c r="KAO6" s="531"/>
      <c r="KAP6" s="531"/>
      <c r="KAQ6" s="531"/>
      <c r="KAR6" s="531"/>
      <c r="KAS6" s="531"/>
      <c r="KAT6" s="531"/>
      <c r="KAU6" s="531"/>
      <c r="KAV6" s="531"/>
      <c r="KAW6" s="531"/>
      <c r="KAX6" s="531"/>
      <c r="KAY6" s="531"/>
      <c r="KAZ6" s="531"/>
      <c r="KBA6" s="531"/>
      <c r="KBB6" s="531"/>
      <c r="KBC6" s="531"/>
      <c r="KBD6" s="531"/>
      <c r="KBE6" s="531"/>
      <c r="KBF6" s="531"/>
      <c r="KBG6" s="531"/>
      <c r="KBH6" s="531"/>
      <c r="KBI6" s="531"/>
      <c r="KBJ6" s="531"/>
      <c r="KBK6" s="531"/>
      <c r="KBL6" s="531"/>
      <c r="KBM6" s="531"/>
      <c r="KBN6" s="531"/>
      <c r="KBO6" s="531"/>
      <c r="KBP6" s="531"/>
      <c r="KBQ6" s="531"/>
      <c r="KBR6" s="531"/>
      <c r="KBS6" s="531"/>
      <c r="KBT6" s="531"/>
      <c r="KBU6" s="531"/>
      <c r="KBV6" s="531"/>
      <c r="KBW6" s="531"/>
      <c r="KBX6" s="531"/>
      <c r="KBY6" s="531"/>
      <c r="KBZ6" s="531"/>
      <c r="KCA6" s="531"/>
      <c r="KCB6" s="531"/>
      <c r="KCC6" s="531"/>
      <c r="KCD6" s="531"/>
      <c r="KCE6" s="531"/>
      <c r="KCF6" s="531"/>
      <c r="KCG6" s="531"/>
      <c r="KCH6" s="531"/>
      <c r="KCI6" s="531"/>
      <c r="KCJ6" s="531"/>
      <c r="KCK6" s="531"/>
      <c r="KCL6" s="531"/>
      <c r="KCM6" s="531"/>
      <c r="KCN6" s="531"/>
      <c r="KCO6" s="531"/>
      <c r="KCP6" s="531"/>
      <c r="KCQ6" s="531"/>
      <c r="KCR6" s="531"/>
      <c r="KCS6" s="531"/>
      <c r="KCT6" s="531"/>
      <c r="KCU6" s="531"/>
      <c r="KCV6" s="531"/>
      <c r="KCW6" s="531"/>
      <c r="KCX6" s="531"/>
      <c r="KCY6" s="531"/>
      <c r="KCZ6" s="531"/>
      <c r="KDA6" s="531"/>
      <c r="KDB6" s="531"/>
      <c r="KDC6" s="531"/>
      <c r="KDD6" s="531"/>
      <c r="KDE6" s="531"/>
      <c r="KDF6" s="531"/>
      <c r="KDG6" s="531"/>
      <c r="KDH6" s="531"/>
      <c r="KDI6" s="531"/>
      <c r="KDJ6" s="531"/>
      <c r="KDK6" s="531"/>
      <c r="KDL6" s="531"/>
      <c r="KDM6" s="531"/>
      <c r="KDN6" s="531"/>
      <c r="KDO6" s="531"/>
      <c r="KDP6" s="531"/>
      <c r="KDQ6" s="531"/>
      <c r="KDR6" s="531"/>
      <c r="KDS6" s="531"/>
      <c r="KDT6" s="531"/>
      <c r="KDU6" s="531"/>
      <c r="KDV6" s="531"/>
      <c r="KDW6" s="531"/>
      <c r="KDX6" s="531"/>
      <c r="KDY6" s="531"/>
      <c r="KDZ6" s="531"/>
      <c r="KEA6" s="531"/>
      <c r="KEB6" s="531"/>
      <c r="KEC6" s="531"/>
      <c r="KED6" s="531"/>
      <c r="KEE6" s="531"/>
      <c r="KEF6" s="531"/>
      <c r="KEG6" s="531"/>
      <c r="KEH6" s="531"/>
      <c r="KEI6" s="531"/>
      <c r="KEJ6" s="531"/>
      <c r="KEK6" s="531"/>
      <c r="KEL6" s="531"/>
      <c r="KEM6" s="531"/>
      <c r="KEN6" s="531"/>
      <c r="KEO6" s="531"/>
      <c r="KEP6" s="531"/>
      <c r="KEQ6" s="531"/>
      <c r="KER6" s="531"/>
      <c r="KES6" s="531"/>
      <c r="KET6" s="531"/>
      <c r="KEU6" s="531"/>
      <c r="KEV6" s="531"/>
      <c r="KEW6" s="531"/>
      <c r="KEX6" s="531"/>
      <c r="KEY6" s="531"/>
      <c r="KEZ6" s="531"/>
      <c r="KFA6" s="531"/>
      <c r="KFB6" s="531"/>
      <c r="KFC6" s="531"/>
      <c r="KFD6" s="531"/>
      <c r="KFE6" s="531"/>
      <c r="KFF6" s="531"/>
      <c r="KFG6" s="531"/>
      <c r="KFH6" s="531"/>
      <c r="KFI6" s="531"/>
      <c r="KFJ6" s="531"/>
      <c r="KFK6" s="531"/>
      <c r="KFL6" s="531"/>
      <c r="KFM6" s="531"/>
      <c r="KFN6" s="531"/>
      <c r="KFO6" s="531"/>
      <c r="KFP6" s="531"/>
      <c r="KFQ6" s="531"/>
      <c r="KFR6" s="531"/>
      <c r="KFS6" s="531"/>
      <c r="KFT6" s="531"/>
      <c r="KFU6" s="531"/>
      <c r="KFV6" s="531"/>
      <c r="KFW6" s="531"/>
      <c r="KFX6" s="531"/>
      <c r="KFY6" s="531"/>
      <c r="KFZ6" s="531"/>
      <c r="KGA6" s="531"/>
      <c r="KGB6" s="531"/>
      <c r="KGC6" s="531"/>
      <c r="KGD6" s="531"/>
      <c r="KGE6" s="531"/>
      <c r="KGF6" s="531"/>
      <c r="KGG6" s="531"/>
      <c r="KGH6" s="531"/>
      <c r="KGI6" s="531"/>
      <c r="KGJ6" s="531"/>
      <c r="KGK6" s="531"/>
      <c r="KGL6" s="531"/>
      <c r="KGM6" s="531"/>
      <c r="KGN6" s="531"/>
      <c r="KGO6" s="531"/>
      <c r="KGP6" s="531"/>
      <c r="KGQ6" s="531"/>
      <c r="KGR6" s="531"/>
      <c r="KGS6" s="531"/>
      <c r="KGT6" s="531"/>
      <c r="KGU6" s="531"/>
      <c r="KGV6" s="531"/>
      <c r="KGW6" s="531"/>
      <c r="KGX6" s="531"/>
      <c r="KGY6" s="531"/>
      <c r="KGZ6" s="531"/>
      <c r="KHA6" s="531"/>
      <c r="KHB6" s="531"/>
      <c r="KHC6" s="531"/>
      <c r="KHD6" s="531"/>
      <c r="KHE6" s="531"/>
      <c r="KHF6" s="531"/>
      <c r="KHG6" s="531"/>
      <c r="KHH6" s="531"/>
      <c r="KHI6" s="531"/>
      <c r="KHJ6" s="531"/>
      <c r="KHK6" s="531"/>
      <c r="KHL6" s="531"/>
      <c r="KHM6" s="531"/>
      <c r="KHN6" s="531"/>
      <c r="KHO6" s="531"/>
      <c r="KHP6" s="531"/>
      <c r="KHQ6" s="531"/>
      <c r="KHR6" s="531"/>
      <c r="KHS6" s="531"/>
      <c r="KHT6" s="531"/>
      <c r="KHU6" s="531"/>
      <c r="KHV6" s="531"/>
      <c r="KHW6" s="531"/>
      <c r="KHX6" s="531"/>
      <c r="KHY6" s="531"/>
      <c r="KHZ6" s="531"/>
      <c r="KIA6" s="531"/>
      <c r="KIB6" s="531"/>
      <c r="KIC6" s="531"/>
      <c r="KID6" s="531"/>
      <c r="KIE6" s="531"/>
      <c r="KIF6" s="531"/>
      <c r="KIG6" s="531"/>
      <c r="KIH6" s="531"/>
      <c r="KII6" s="531"/>
      <c r="KIJ6" s="531"/>
      <c r="KIK6" s="531"/>
      <c r="KIL6" s="531"/>
      <c r="KIM6" s="531"/>
      <c r="KIN6" s="531"/>
      <c r="KIO6" s="531"/>
      <c r="KIP6" s="531"/>
      <c r="KIQ6" s="531"/>
      <c r="KIR6" s="531"/>
      <c r="KIS6" s="531"/>
      <c r="KIT6" s="531"/>
      <c r="KIU6" s="531"/>
      <c r="KIV6" s="531"/>
      <c r="KIW6" s="531"/>
      <c r="KIX6" s="531"/>
      <c r="KIY6" s="531"/>
      <c r="KIZ6" s="531"/>
      <c r="KJA6" s="531"/>
      <c r="KJB6" s="531"/>
      <c r="KJC6" s="531"/>
      <c r="KJD6" s="531"/>
      <c r="KJE6" s="531"/>
      <c r="KJF6" s="531"/>
      <c r="KJG6" s="531"/>
      <c r="KJH6" s="531"/>
      <c r="KJI6" s="531"/>
      <c r="KJJ6" s="531"/>
      <c r="KJK6" s="531"/>
      <c r="KJL6" s="531"/>
      <c r="KJM6" s="531"/>
      <c r="KJN6" s="531"/>
      <c r="KJO6" s="531"/>
      <c r="KJP6" s="531"/>
      <c r="KJQ6" s="531"/>
      <c r="KJR6" s="531"/>
      <c r="KJS6" s="531"/>
      <c r="KJT6" s="531"/>
      <c r="KJU6" s="531"/>
      <c r="KJV6" s="531"/>
      <c r="KJW6" s="531"/>
      <c r="KJX6" s="531"/>
      <c r="KJY6" s="531"/>
      <c r="KJZ6" s="531"/>
      <c r="KKA6" s="531"/>
      <c r="KKB6" s="531"/>
      <c r="KKC6" s="531"/>
      <c r="KKD6" s="531"/>
      <c r="KKE6" s="531"/>
      <c r="KKF6" s="531"/>
      <c r="KKG6" s="531"/>
      <c r="KKH6" s="531"/>
      <c r="KKI6" s="531"/>
      <c r="KKJ6" s="531"/>
      <c r="KKK6" s="531"/>
      <c r="KKL6" s="531"/>
      <c r="KKM6" s="531"/>
      <c r="KKN6" s="531"/>
      <c r="KKO6" s="531"/>
      <c r="KKP6" s="531"/>
      <c r="KKQ6" s="531"/>
      <c r="KKR6" s="531"/>
      <c r="KKS6" s="531"/>
      <c r="KKT6" s="531"/>
      <c r="KKU6" s="531"/>
      <c r="KKV6" s="531"/>
      <c r="KKW6" s="531"/>
      <c r="KKX6" s="531"/>
      <c r="KKY6" s="531"/>
      <c r="KKZ6" s="531"/>
      <c r="KLA6" s="531"/>
      <c r="KLB6" s="531"/>
      <c r="KLC6" s="531"/>
      <c r="KLD6" s="531"/>
      <c r="KLE6" s="531"/>
      <c r="KLF6" s="531"/>
      <c r="KLG6" s="531"/>
      <c r="KLH6" s="531"/>
      <c r="KLI6" s="531"/>
      <c r="KLJ6" s="531"/>
      <c r="KLK6" s="531"/>
      <c r="KLL6" s="531"/>
      <c r="KLM6" s="531"/>
      <c r="KLN6" s="531"/>
      <c r="KLO6" s="531"/>
      <c r="KLP6" s="531"/>
      <c r="KLQ6" s="531"/>
      <c r="KLR6" s="531"/>
      <c r="KLS6" s="531"/>
      <c r="KLT6" s="531"/>
      <c r="KLU6" s="531"/>
      <c r="KLV6" s="531"/>
      <c r="KLW6" s="531"/>
      <c r="KLX6" s="531"/>
      <c r="KLY6" s="531"/>
      <c r="KLZ6" s="531"/>
      <c r="KMA6" s="531"/>
      <c r="KMB6" s="531"/>
      <c r="KMC6" s="531"/>
      <c r="KMD6" s="531"/>
      <c r="KME6" s="531"/>
      <c r="KMF6" s="531"/>
      <c r="KMG6" s="531"/>
      <c r="KMH6" s="531"/>
      <c r="KMI6" s="531"/>
      <c r="KMJ6" s="531"/>
      <c r="KMK6" s="531"/>
      <c r="KML6" s="531"/>
      <c r="KMM6" s="531"/>
      <c r="KMN6" s="531"/>
      <c r="KMO6" s="531"/>
      <c r="KMP6" s="531"/>
      <c r="KMQ6" s="531"/>
      <c r="KMR6" s="531"/>
      <c r="KMS6" s="531"/>
      <c r="KMT6" s="531"/>
      <c r="KMU6" s="531"/>
      <c r="KMV6" s="531"/>
      <c r="KMW6" s="531"/>
      <c r="KMX6" s="531"/>
      <c r="KMY6" s="531"/>
      <c r="KMZ6" s="531"/>
      <c r="KNA6" s="531"/>
      <c r="KNB6" s="531"/>
      <c r="KNC6" s="531"/>
      <c r="KND6" s="531"/>
      <c r="KNE6" s="531"/>
      <c r="KNF6" s="531"/>
      <c r="KNG6" s="531"/>
      <c r="KNH6" s="531"/>
      <c r="KNI6" s="531"/>
      <c r="KNJ6" s="531"/>
      <c r="KNK6" s="531"/>
      <c r="KNL6" s="531"/>
      <c r="KNM6" s="531"/>
      <c r="KNN6" s="531"/>
      <c r="KNO6" s="531"/>
      <c r="KNP6" s="531"/>
      <c r="KNQ6" s="531"/>
      <c r="KNR6" s="531"/>
      <c r="KNS6" s="531"/>
      <c r="KNT6" s="531"/>
      <c r="KNU6" s="531"/>
      <c r="KNV6" s="531"/>
      <c r="KNW6" s="531"/>
      <c r="KNX6" s="531"/>
      <c r="KNY6" s="531"/>
      <c r="KNZ6" s="531"/>
      <c r="KOA6" s="531"/>
      <c r="KOB6" s="531"/>
      <c r="KOC6" s="531"/>
      <c r="KOD6" s="531"/>
      <c r="KOE6" s="531"/>
      <c r="KOF6" s="531"/>
      <c r="KOG6" s="531"/>
      <c r="KOH6" s="531"/>
      <c r="KOI6" s="531"/>
      <c r="KOJ6" s="531"/>
      <c r="KOK6" s="531"/>
      <c r="KOL6" s="531"/>
      <c r="KOM6" s="531"/>
      <c r="KON6" s="531"/>
      <c r="KOO6" s="531"/>
      <c r="KOP6" s="531"/>
      <c r="KOQ6" s="531"/>
      <c r="KOR6" s="531"/>
      <c r="KOS6" s="531"/>
      <c r="KOT6" s="531"/>
      <c r="KOU6" s="531"/>
      <c r="KOV6" s="531"/>
      <c r="KOW6" s="531"/>
      <c r="KOX6" s="531"/>
      <c r="KOY6" s="531"/>
      <c r="KOZ6" s="531"/>
      <c r="KPA6" s="531"/>
      <c r="KPB6" s="531"/>
      <c r="KPC6" s="531"/>
      <c r="KPD6" s="531"/>
      <c r="KPE6" s="531"/>
      <c r="KPF6" s="531"/>
      <c r="KPG6" s="531"/>
      <c r="KPH6" s="531"/>
      <c r="KPI6" s="531"/>
      <c r="KPJ6" s="531"/>
      <c r="KPK6" s="531"/>
      <c r="KPL6" s="531"/>
      <c r="KPM6" s="531"/>
      <c r="KPN6" s="531"/>
      <c r="KPO6" s="531"/>
      <c r="KPP6" s="531"/>
      <c r="KPQ6" s="531"/>
      <c r="KPR6" s="531"/>
      <c r="KPS6" s="531"/>
      <c r="KPT6" s="531"/>
      <c r="KPU6" s="531"/>
      <c r="KPV6" s="531"/>
      <c r="KPW6" s="531"/>
      <c r="KPX6" s="531"/>
      <c r="KPY6" s="531"/>
      <c r="KPZ6" s="531"/>
      <c r="KQA6" s="531"/>
      <c r="KQB6" s="531"/>
      <c r="KQC6" s="531"/>
      <c r="KQD6" s="531"/>
      <c r="KQE6" s="531"/>
      <c r="KQF6" s="531"/>
      <c r="KQG6" s="531"/>
      <c r="KQH6" s="531"/>
      <c r="KQI6" s="531"/>
      <c r="KQJ6" s="531"/>
      <c r="KQK6" s="531"/>
      <c r="KQL6" s="531"/>
      <c r="KQM6" s="531"/>
      <c r="KQN6" s="531"/>
      <c r="KQO6" s="531"/>
      <c r="KQP6" s="531"/>
      <c r="KQQ6" s="531"/>
      <c r="KQR6" s="531"/>
      <c r="KQS6" s="531"/>
      <c r="KQT6" s="531"/>
      <c r="KQU6" s="531"/>
      <c r="KQV6" s="531"/>
      <c r="KQW6" s="531"/>
      <c r="KQX6" s="531"/>
      <c r="KQY6" s="531"/>
      <c r="KQZ6" s="531"/>
      <c r="KRA6" s="531"/>
      <c r="KRB6" s="531"/>
      <c r="KRC6" s="531"/>
      <c r="KRD6" s="531"/>
      <c r="KRE6" s="531"/>
      <c r="KRF6" s="531"/>
      <c r="KRG6" s="531"/>
      <c r="KRH6" s="531"/>
      <c r="KRI6" s="531"/>
      <c r="KRJ6" s="531"/>
      <c r="KRK6" s="531"/>
      <c r="KRL6" s="531"/>
      <c r="KRM6" s="531"/>
      <c r="KRN6" s="531"/>
      <c r="KRO6" s="531"/>
      <c r="KRP6" s="531"/>
      <c r="KRQ6" s="531"/>
      <c r="KRR6" s="531"/>
      <c r="KRS6" s="531"/>
      <c r="KRT6" s="531"/>
      <c r="KRU6" s="531"/>
      <c r="KRV6" s="531"/>
      <c r="KRW6" s="531"/>
      <c r="KRX6" s="531"/>
      <c r="KRY6" s="531"/>
      <c r="KRZ6" s="531"/>
      <c r="KSA6" s="531"/>
      <c r="KSB6" s="531"/>
      <c r="KSC6" s="531"/>
      <c r="KSD6" s="531"/>
      <c r="KSE6" s="531"/>
      <c r="KSF6" s="531"/>
      <c r="KSG6" s="531"/>
      <c r="KSH6" s="531"/>
      <c r="KSI6" s="531"/>
      <c r="KSJ6" s="531"/>
      <c r="KSK6" s="531"/>
      <c r="KSL6" s="531"/>
      <c r="KSM6" s="531"/>
      <c r="KSN6" s="531"/>
      <c r="KSO6" s="531"/>
      <c r="KSP6" s="531"/>
      <c r="KSQ6" s="531"/>
      <c r="KSR6" s="531"/>
      <c r="KSS6" s="531"/>
      <c r="KST6" s="531"/>
      <c r="KSU6" s="531"/>
      <c r="KSV6" s="531"/>
      <c r="KSW6" s="531"/>
      <c r="KSX6" s="531"/>
      <c r="KSY6" s="531"/>
      <c r="KSZ6" s="531"/>
      <c r="KTA6" s="531"/>
      <c r="KTB6" s="531"/>
      <c r="KTC6" s="531"/>
      <c r="KTD6" s="531"/>
      <c r="KTE6" s="531"/>
      <c r="KTF6" s="531"/>
      <c r="KTG6" s="531"/>
      <c r="KTH6" s="531"/>
      <c r="KTI6" s="531"/>
      <c r="KTJ6" s="531"/>
      <c r="KTK6" s="531"/>
      <c r="KTL6" s="531"/>
      <c r="KTM6" s="531"/>
      <c r="KTN6" s="531"/>
      <c r="KTO6" s="531"/>
      <c r="KTP6" s="531"/>
      <c r="KTQ6" s="531"/>
      <c r="KTR6" s="531"/>
      <c r="KTS6" s="531"/>
      <c r="KTT6" s="531"/>
      <c r="KTU6" s="531"/>
      <c r="KTV6" s="531"/>
      <c r="KTW6" s="531"/>
      <c r="KTX6" s="531"/>
      <c r="KTY6" s="531"/>
      <c r="KTZ6" s="531"/>
      <c r="KUA6" s="531"/>
      <c r="KUB6" s="531"/>
      <c r="KUC6" s="531"/>
      <c r="KUD6" s="531"/>
      <c r="KUE6" s="531"/>
      <c r="KUF6" s="531"/>
      <c r="KUG6" s="531"/>
      <c r="KUH6" s="531"/>
      <c r="KUI6" s="531"/>
      <c r="KUJ6" s="531"/>
      <c r="KUK6" s="531"/>
      <c r="KUL6" s="531"/>
      <c r="KUM6" s="531"/>
      <c r="KUN6" s="531"/>
      <c r="KUO6" s="531"/>
      <c r="KUP6" s="531"/>
      <c r="KUQ6" s="531"/>
      <c r="KUR6" s="531"/>
      <c r="KUS6" s="531"/>
      <c r="KUT6" s="531"/>
      <c r="KUU6" s="531"/>
      <c r="KUV6" s="531"/>
      <c r="KUW6" s="531"/>
      <c r="KUX6" s="531"/>
      <c r="KUY6" s="531"/>
      <c r="KUZ6" s="531"/>
      <c r="KVA6" s="531"/>
      <c r="KVB6" s="531"/>
      <c r="KVC6" s="531"/>
      <c r="KVD6" s="531"/>
      <c r="KVE6" s="531"/>
      <c r="KVF6" s="531"/>
      <c r="KVG6" s="531"/>
      <c r="KVH6" s="531"/>
      <c r="KVI6" s="531"/>
      <c r="KVJ6" s="531"/>
      <c r="KVK6" s="531"/>
      <c r="KVL6" s="531"/>
      <c r="KVM6" s="531"/>
      <c r="KVN6" s="531"/>
      <c r="KVO6" s="531"/>
      <c r="KVP6" s="531"/>
      <c r="KVQ6" s="531"/>
      <c r="KVR6" s="531"/>
      <c r="KVS6" s="531"/>
      <c r="KVT6" s="531"/>
      <c r="KVU6" s="531"/>
      <c r="KVV6" s="531"/>
      <c r="KVW6" s="531"/>
      <c r="KVX6" s="531"/>
      <c r="KVY6" s="531"/>
      <c r="KVZ6" s="531"/>
      <c r="KWA6" s="531"/>
      <c r="KWB6" s="531"/>
      <c r="KWC6" s="531"/>
      <c r="KWD6" s="531"/>
      <c r="KWE6" s="531"/>
      <c r="KWF6" s="531"/>
      <c r="KWG6" s="531"/>
      <c r="KWH6" s="531"/>
      <c r="KWI6" s="531"/>
      <c r="KWJ6" s="531"/>
      <c r="KWK6" s="531"/>
      <c r="KWL6" s="531"/>
      <c r="KWM6" s="531"/>
      <c r="KWN6" s="531"/>
      <c r="KWO6" s="531"/>
      <c r="KWP6" s="531"/>
      <c r="KWQ6" s="531"/>
      <c r="KWR6" s="531"/>
      <c r="KWS6" s="531"/>
      <c r="KWT6" s="531"/>
      <c r="KWU6" s="531"/>
      <c r="KWV6" s="531"/>
      <c r="KWW6" s="531"/>
      <c r="KWX6" s="531"/>
      <c r="KWY6" s="531"/>
      <c r="KWZ6" s="531"/>
      <c r="KXA6" s="531"/>
      <c r="KXB6" s="531"/>
      <c r="KXC6" s="531"/>
      <c r="KXD6" s="531"/>
      <c r="KXE6" s="531"/>
      <c r="KXF6" s="531"/>
      <c r="KXG6" s="531"/>
      <c r="KXH6" s="531"/>
      <c r="KXI6" s="531"/>
      <c r="KXJ6" s="531"/>
      <c r="KXK6" s="531"/>
      <c r="KXL6" s="531"/>
      <c r="KXM6" s="531"/>
      <c r="KXN6" s="531"/>
      <c r="KXO6" s="531"/>
      <c r="KXP6" s="531"/>
      <c r="KXQ6" s="531"/>
      <c r="KXR6" s="531"/>
      <c r="KXS6" s="531"/>
      <c r="KXT6" s="531"/>
      <c r="KXU6" s="531"/>
      <c r="KXV6" s="531"/>
      <c r="KXW6" s="531"/>
      <c r="KXX6" s="531"/>
      <c r="KXY6" s="531"/>
      <c r="KXZ6" s="531"/>
      <c r="KYA6" s="531"/>
      <c r="KYB6" s="531"/>
      <c r="KYC6" s="531"/>
      <c r="KYD6" s="531"/>
      <c r="KYE6" s="531"/>
      <c r="KYF6" s="531"/>
      <c r="KYG6" s="531"/>
      <c r="KYH6" s="531"/>
      <c r="KYI6" s="531"/>
      <c r="KYJ6" s="531"/>
      <c r="KYK6" s="531"/>
      <c r="KYL6" s="531"/>
      <c r="KYM6" s="531"/>
      <c r="KYN6" s="531"/>
      <c r="KYO6" s="531"/>
      <c r="KYP6" s="531"/>
      <c r="KYQ6" s="531"/>
      <c r="KYR6" s="531"/>
      <c r="KYS6" s="531"/>
      <c r="KYT6" s="531"/>
      <c r="KYU6" s="531"/>
      <c r="KYV6" s="531"/>
      <c r="KYW6" s="531"/>
      <c r="KYX6" s="531"/>
      <c r="KYY6" s="531"/>
      <c r="KYZ6" s="531"/>
      <c r="KZA6" s="531"/>
      <c r="KZB6" s="531"/>
      <c r="KZC6" s="531"/>
      <c r="KZD6" s="531"/>
      <c r="KZE6" s="531"/>
      <c r="KZF6" s="531"/>
      <c r="KZG6" s="531"/>
      <c r="KZH6" s="531"/>
      <c r="KZI6" s="531"/>
      <c r="KZJ6" s="531"/>
      <c r="KZK6" s="531"/>
      <c r="KZL6" s="531"/>
      <c r="KZM6" s="531"/>
      <c r="KZN6" s="531"/>
      <c r="KZO6" s="531"/>
      <c r="KZP6" s="531"/>
      <c r="KZQ6" s="531"/>
      <c r="KZR6" s="531"/>
      <c r="KZS6" s="531"/>
      <c r="KZT6" s="531"/>
      <c r="KZU6" s="531"/>
      <c r="KZV6" s="531"/>
      <c r="KZW6" s="531"/>
      <c r="KZX6" s="531"/>
      <c r="KZY6" s="531"/>
      <c r="KZZ6" s="531"/>
      <c r="LAA6" s="531"/>
      <c r="LAB6" s="531"/>
      <c r="LAC6" s="531"/>
      <c r="LAD6" s="531"/>
      <c r="LAE6" s="531"/>
      <c r="LAF6" s="531"/>
      <c r="LAG6" s="531"/>
      <c r="LAH6" s="531"/>
      <c r="LAI6" s="531"/>
      <c r="LAJ6" s="531"/>
      <c r="LAK6" s="531"/>
      <c r="LAL6" s="531"/>
      <c r="LAM6" s="531"/>
      <c r="LAN6" s="531"/>
      <c r="LAO6" s="531"/>
      <c r="LAP6" s="531"/>
      <c r="LAQ6" s="531"/>
      <c r="LAR6" s="531"/>
      <c r="LAS6" s="531"/>
      <c r="LAT6" s="531"/>
      <c r="LAU6" s="531"/>
      <c r="LAV6" s="531"/>
      <c r="LAW6" s="531"/>
      <c r="LAX6" s="531"/>
      <c r="LAY6" s="531"/>
      <c r="LAZ6" s="531"/>
      <c r="LBA6" s="531"/>
      <c r="LBB6" s="531"/>
      <c r="LBC6" s="531"/>
      <c r="LBD6" s="531"/>
      <c r="LBE6" s="531"/>
      <c r="LBF6" s="531"/>
      <c r="LBG6" s="531"/>
      <c r="LBH6" s="531"/>
      <c r="LBI6" s="531"/>
      <c r="LBJ6" s="531"/>
      <c r="LBK6" s="531"/>
      <c r="LBL6" s="531"/>
      <c r="LBM6" s="531"/>
      <c r="LBN6" s="531"/>
      <c r="LBO6" s="531"/>
      <c r="LBP6" s="531"/>
      <c r="LBQ6" s="531"/>
      <c r="LBR6" s="531"/>
      <c r="LBS6" s="531"/>
      <c r="LBT6" s="531"/>
      <c r="LBU6" s="531"/>
      <c r="LBV6" s="531"/>
      <c r="LBW6" s="531"/>
      <c r="LBX6" s="531"/>
      <c r="LBY6" s="531"/>
      <c r="LBZ6" s="531"/>
      <c r="LCA6" s="531"/>
      <c r="LCB6" s="531"/>
      <c r="LCC6" s="531"/>
      <c r="LCD6" s="531"/>
      <c r="LCE6" s="531"/>
      <c r="LCF6" s="531"/>
      <c r="LCG6" s="531"/>
      <c r="LCH6" s="531"/>
      <c r="LCI6" s="531"/>
      <c r="LCJ6" s="531"/>
      <c r="LCK6" s="531"/>
      <c r="LCL6" s="531"/>
      <c r="LCM6" s="531"/>
      <c r="LCN6" s="531"/>
      <c r="LCO6" s="531"/>
      <c r="LCP6" s="531"/>
      <c r="LCQ6" s="531"/>
      <c r="LCR6" s="531"/>
      <c r="LCS6" s="531"/>
      <c r="LCT6" s="531"/>
      <c r="LCU6" s="531"/>
      <c r="LCV6" s="531"/>
      <c r="LCW6" s="531"/>
      <c r="LCX6" s="531"/>
      <c r="LCY6" s="531"/>
      <c r="LCZ6" s="531"/>
      <c r="LDA6" s="531"/>
      <c r="LDB6" s="531"/>
      <c r="LDC6" s="531"/>
      <c r="LDD6" s="531"/>
      <c r="LDE6" s="531"/>
      <c r="LDF6" s="531"/>
      <c r="LDG6" s="531"/>
      <c r="LDH6" s="531"/>
      <c r="LDI6" s="531"/>
      <c r="LDJ6" s="531"/>
      <c r="LDK6" s="531"/>
      <c r="LDL6" s="531"/>
      <c r="LDM6" s="531"/>
      <c r="LDN6" s="531"/>
      <c r="LDO6" s="531"/>
      <c r="LDP6" s="531"/>
      <c r="LDQ6" s="531"/>
      <c r="LDR6" s="531"/>
      <c r="LDS6" s="531"/>
      <c r="LDT6" s="531"/>
      <c r="LDU6" s="531"/>
      <c r="LDV6" s="531"/>
      <c r="LDW6" s="531"/>
      <c r="LDX6" s="531"/>
      <c r="LDY6" s="531"/>
      <c r="LDZ6" s="531"/>
      <c r="LEA6" s="531"/>
      <c r="LEB6" s="531"/>
      <c r="LEC6" s="531"/>
      <c r="LED6" s="531"/>
      <c r="LEE6" s="531"/>
      <c r="LEF6" s="531"/>
      <c r="LEG6" s="531"/>
      <c r="LEH6" s="531"/>
      <c r="LEI6" s="531"/>
      <c r="LEJ6" s="531"/>
      <c r="LEK6" s="531"/>
      <c r="LEL6" s="531"/>
      <c r="LEM6" s="531"/>
      <c r="LEN6" s="531"/>
      <c r="LEO6" s="531"/>
      <c r="LEP6" s="531"/>
      <c r="LEQ6" s="531"/>
      <c r="LER6" s="531"/>
      <c r="LES6" s="531"/>
      <c r="LET6" s="531"/>
      <c r="LEU6" s="531"/>
      <c r="LEV6" s="531"/>
      <c r="LEW6" s="531"/>
      <c r="LEX6" s="531"/>
      <c r="LEY6" s="531"/>
      <c r="LEZ6" s="531"/>
      <c r="LFA6" s="531"/>
      <c r="LFB6" s="531"/>
      <c r="LFC6" s="531"/>
      <c r="LFD6" s="531"/>
      <c r="LFE6" s="531"/>
      <c r="LFF6" s="531"/>
      <c r="LFG6" s="531"/>
      <c r="LFH6" s="531"/>
      <c r="LFI6" s="531"/>
      <c r="LFJ6" s="531"/>
      <c r="LFK6" s="531"/>
      <c r="LFL6" s="531"/>
      <c r="LFM6" s="531"/>
      <c r="LFN6" s="531"/>
      <c r="LFO6" s="531"/>
      <c r="LFP6" s="531"/>
      <c r="LFQ6" s="531"/>
      <c r="LFR6" s="531"/>
      <c r="LFS6" s="531"/>
      <c r="LFT6" s="531"/>
      <c r="LFU6" s="531"/>
      <c r="LFV6" s="531"/>
      <c r="LFW6" s="531"/>
      <c r="LFX6" s="531"/>
      <c r="LFY6" s="531"/>
      <c r="LFZ6" s="531"/>
      <c r="LGA6" s="531"/>
      <c r="LGB6" s="531"/>
      <c r="LGC6" s="531"/>
      <c r="LGD6" s="531"/>
      <c r="LGE6" s="531"/>
      <c r="LGF6" s="531"/>
      <c r="LGG6" s="531"/>
      <c r="LGH6" s="531"/>
      <c r="LGI6" s="531"/>
      <c r="LGJ6" s="531"/>
      <c r="LGK6" s="531"/>
      <c r="LGL6" s="531"/>
      <c r="LGM6" s="531"/>
      <c r="LGN6" s="531"/>
      <c r="LGO6" s="531"/>
      <c r="LGP6" s="531"/>
      <c r="LGQ6" s="531"/>
      <c r="LGR6" s="531"/>
      <c r="LGS6" s="531"/>
      <c r="LGT6" s="531"/>
      <c r="LGU6" s="531"/>
      <c r="LGV6" s="531"/>
      <c r="LGW6" s="531"/>
      <c r="LGX6" s="531"/>
      <c r="LGY6" s="531"/>
      <c r="LGZ6" s="531"/>
      <c r="LHA6" s="531"/>
      <c r="LHB6" s="531"/>
      <c r="LHC6" s="531"/>
      <c r="LHD6" s="531"/>
      <c r="LHE6" s="531"/>
      <c r="LHF6" s="531"/>
      <c r="LHG6" s="531"/>
      <c r="LHH6" s="531"/>
      <c r="LHI6" s="531"/>
      <c r="LHJ6" s="531"/>
      <c r="LHK6" s="531"/>
      <c r="LHL6" s="531"/>
      <c r="LHM6" s="531"/>
      <c r="LHN6" s="531"/>
      <c r="LHO6" s="531"/>
      <c r="LHP6" s="531"/>
      <c r="LHQ6" s="531"/>
      <c r="LHR6" s="531"/>
      <c r="LHS6" s="531"/>
      <c r="LHT6" s="531"/>
      <c r="LHU6" s="531"/>
      <c r="LHV6" s="531"/>
      <c r="LHW6" s="531"/>
      <c r="LHX6" s="531"/>
      <c r="LHY6" s="531"/>
      <c r="LHZ6" s="531"/>
      <c r="LIA6" s="531"/>
      <c r="LIB6" s="531"/>
      <c r="LIC6" s="531"/>
      <c r="LID6" s="531"/>
      <c r="LIE6" s="531"/>
      <c r="LIF6" s="531"/>
      <c r="LIG6" s="531"/>
      <c r="LIH6" s="531"/>
      <c r="LII6" s="531"/>
      <c r="LIJ6" s="531"/>
      <c r="LIK6" s="531"/>
      <c r="LIL6" s="531"/>
      <c r="LIM6" s="531"/>
      <c r="LIN6" s="531"/>
      <c r="LIO6" s="531"/>
      <c r="LIP6" s="531"/>
      <c r="LIQ6" s="531"/>
      <c r="LIR6" s="531"/>
      <c r="LIS6" s="531"/>
      <c r="LIT6" s="531"/>
      <c r="LIU6" s="531"/>
      <c r="LIV6" s="531"/>
      <c r="LIW6" s="531"/>
      <c r="LIX6" s="531"/>
      <c r="LIY6" s="531"/>
      <c r="LIZ6" s="531"/>
      <c r="LJA6" s="531"/>
      <c r="LJB6" s="531"/>
      <c r="LJC6" s="531"/>
      <c r="LJD6" s="531"/>
      <c r="LJE6" s="531"/>
      <c r="LJF6" s="531"/>
      <c r="LJG6" s="531"/>
      <c r="LJH6" s="531"/>
      <c r="LJI6" s="531"/>
      <c r="LJJ6" s="531"/>
      <c r="LJK6" s="531"/>
      <c r="LJL6" s="531"/>
      <c r="LJM6" s="531"/>
      <c r="LJN6" s="531"/>
      <c r="LJO6" s="531"/>
      <c r="LJP6" s="531"/>
      <c r="LJQ6" s="531"/>
      <c r="LJR6" s="531"/>
      <c r="LJS6" s="531"/>
      <c r="LJT6" s="531"/>
      <c r="LJU6" s="531"/>
      <c r="LJV6" s="531"/>
      <c r="LJW6" s="531"/>
      <c r="LJX6" s="531"/>
      <c r="LJY6" s="531"/>
      <c r="LJZ6" s="531"/>
      <c r="LKA6" s="531"/>
      <c r="LKB6" s="531"/>
      <c r="LKC6" s="531"/>
      <c r="LKD6" s="531"/>
      <c r="LKE6" s="531"/>
      <c r="LKF6" s="531"/>
      <c r="LKG6" s="531"/>
      <c r="LKH6" s="531"/>
      <c r="LKI6" s="531"/>
      <c r="LKJ6" s="531"/>
      <c r="LKK6" s="531"/>
      <c r="LKL6" s="531"/>
      <c r="LKM6" s="531"/>
      <c r="LKN6" s="531"/>
      <c r="LKO6" s="531"/>
      <c r="LKP6" s="531"/>
      <c r="LKQ6" s="531"/>
      <c r="LKR6" s="531"/>
      <c r="LKS6" s="531"/>
      <c r="LKT6" s="531"/>
      <c r="LKU6" s="531"/>
      <c r="LKV6" s="531"/>
      <c r="LKW6" s="531"/>
      <c r="LKX6" s="531"/>
      <c r="LKY6" s="531"/>
      <c r="LKZ6" s="531"/>
      <c r="LLA6" s="531"/>
      <c r="LLB6" s="531"/>
      <c r="LLC6" s="531"/>
      <c r="LLD6" s="531"/>
      <c r="LLE6" s="531"/>
      <c r="LLF6" s="531"/>
      <c r="LLG6" s="531"/>
      <c r="LLH6" s="531"/>
      <c r="LLI6" s="531"/>
      <c r="LLJ6" s="531"/>
      <c r="LLK6" s="531"/>
      <c r="LLL6" s="531"/>
      <c r="LLM6" s="531"/>
      <c r="LLN6" s="531"/>
      <c r="LLO6" s="531"/>
      <c r="LLP6" s="531"/>
      <c r="LLQ6" s="531"/>
      <c r="LLR6" s="531"/>
      <c r="LLS6" s="531"/>
      <c r="LLT6" s="531"/>
      <c r="LLU6" s="531"/>
      <c r="LLV6" s="531"/>
      <c r="LLW6" s="531"/>
      <c r="LLX6" s="531"/>
      <c r="LLY6" s="531"/>
      <c r="LLZ6" s="531"/>
      <c r="LMA6" s="531"/>
      <c r="LMB6" s="531"/>
      <c r="LMC6" s="531"/>
      <c r="LMD6" s="531"/>
      <c r="LME6" s="531"/>
      <c r="LMF6" s="531"/>
      <c r="LMG6" s="531"/>
      <c r="LMH6" s="531"/>
      <c r="LMI6" s="531"/>
      <c r="LMJ6" s="531"/>
      <c r="LMK6" s="531"/>
      <c r="LML6" s="531"/>
      <c r="LMM6" s="531"/>
      <c r="LMN6" s="531"/>
      <c r="LMO6" s="531"/>
      <c r="LMP6" s="531"/>
      <c r="LMQ6" s="531"/>
      <c r="LMR6" s="531"/>
      <c r="LMS6" s="531"/>
      <c r="LMT6" s="531"/>
      <c r="LMU6" s="531"/>
      <c r="LMV6" s="531"/>
      <c r="LMW6" s="531"/>
      <c r="LMX6" s="531"/>
      <c r="LMY6" s="531"/>
      <c r="LMZ6" s="531"/>
      <c r="LNA6" s="531"/>
      <c r="LNB6" s="531"/>
      <c r="LNC6" s="531"/>
      <c r="LND6" s="531"/>
      <c r="LNE6" s="531"/>
      <c r="LNF6" s="531"/>
      <c r="LNG6" s="531"/>
      <c r="LNH6" s="531"/>
      <c r="LNI6" s="531"/>
      <c r="LNJ6" s="531"/>
      <c r="LNK6" s="531"/>
      <c r="LNL6" s="531"/>
      <c r="LNM6" s="531"/>
      <c r="LNN6" s="531"/>
      <c r="LNO6" s="531"/>
      <c r="LNP6" s="531"/>
      <c r="LNQ6" s="531"/>
      <c r="LNR6" s="531"/>
      <c r="LNS6" s="531"/>
      <c r="LNT6" s="531"/>
      <c r="LNU6" s="531"/>
      <c r="LNV6" s="531"/>
      <c r="LNW6" s="531"/>
      <c r="LNX6" s="531"/>
      <c r="LNY6" s="531"/>
      <c r="LNZ6" s="531"/>
      <c r="LOA6" s="531"/>
      <c r="LOB6" s="531"/>
      <c r="LOC6" s="531"/>
      <c r="LOD6" s="531"/>
      <c r="LOE6" s="531"/>
      <c r="LOF6" s="531"/>
      <c r="LOG6" s="531"/>
      <c r="LOH6" s="531"/>
      <c r="LOI6" s="531"/>
      <c r="LOJ6" s="531"/>
      <c r="LOK6" s="531"/>
      <c r="LOL6" s="531"/>
      <c r="LOM6" s="531"/>
      <c r="LON6" s="531"/>
      <c r="LOO6" s="531"/>
      <c r="LOP6" s="531"/>
      <c r="LOQ6" s="531"/>
      <c r="LOR6" s="531"/>
      <c r="LOS6" s="531"/>
      <c r="LOT6" s="531"/>
      <c r="LOU6" s="531"/>
      <c r="LOV6" s="531"/>
      <c r="LOW6" s="531"/>
      <c r="LOX6" s="531"/>
      <c r="LOY6" s="531"/>
      <c r="LOZ6" s="531"/>
      <c r="LPA6" s="531"/>
      <c r="LPB6" s="531"/>
      <c r="LPC6" s="531"/>
      <c r="LPD6" s="531"/>
      <c r="LPE6" s="531"/>
      <c r="LPF6" s="531"/>
      <c r="LPG6" s="531"/>
      <c r="LPH6" s="531"/>
      <c r="LPI6" s="531"/>
      <c r="LPJ6" s="531"/>
      <c r="LPK6" s="531"/>
      <c r="LPL6" s="531"/>
      <c r="LPM6" s="531"/>
      <c r="LPN6" s="531"/>
      <c r="LPO6" s="531"/>
      <c r="LPP6" s="531"/>
      <c r="LPQ6" s="531"/>
      <c r="LPR6" s="531"/>
      <c r="LPS6" s="531"/>
      <c r="LPT6" s="531"/>
      <c r="LPU6" s="531"/>
      <c r="LPV6" s="531"/>
      <c r="LPW6" s="531"/>
      <c r="LPX6" s="531"/>
      <c r="LPY6" s="531"/>
      <c r="LPZ6" s="531"/>
      <c r="LQA6" s="531"/>
      <c r="LQB6" s="531"/>
      <c r="LQC6" s="531"/>
      <c r="LQD6" s="531"/>
      <c r="LQE6" s="531"/>
      <c r="LQF6" s="531"/>
      <c r="LQG6" s="531"/>
      <c r="LQH6" s="531"/>
      <c r="LQI6" s="531"/>
      <c r="LQJ6" s="531"/>
      <c r="LQK6" s="531"/>
      <c r="LQL6" s="531"/>
      <c r="LQM6" s="531"/>
      <c r="LQN6" s="531"/>
      <c r="LQO6" s="531"/>
      <c r="LQP6" s="531"/>
      <c r="LQQ6" s="531"/>
      <c r="LQR6" s="531"/>
      <c r="LQS6" s="531"/>
      <c r="LQT6" s="531"/>
      <c r="LQU6" s="531"/>
      <c r="LQV6" s="531"/>
      <c r="LQW6" s="531"/>
      <c r="LQX6" s="531"/>
      <c r="LQY6" s="531"/>
      <c r="LQZ6" s="531"/>
      <c r="LRA6" s="531"/>
      <c r="LRB6" s="531"/>
      <c r="LRC6" s="531"/>
      <c r="LRD6" s="531"/>
      <c r="LRE6" s="531"/>
      <c r="LRF6" s="531"/>
      <c r="LRG6" s="531"/>
      <c r="LRH6" s="531"/>
      <c r="LRI6" s="531"/>
      <c r="LRJ6" s="531"/>
      <c r="LRK6" s="531"/>
      <c r="LRL6" s="531"/>
      <c r="LRM6" s="531"/>
      <c r="LRN6" s="531"/>
      <c r="LRO6" s="531"/>
      <c r="LRP6" s="531"/>
      <c r="LRQ6" s="531"/>
      <c r="LRR6" s="531"/>
      <c r="LRS6" s="531"/>
      <c r="LRT6" s="531"/>
      <c r="LRU6" s="531"/>
      <c r="LRV6" s="531"/>
      <c r="LRW6" s="531"/>
      <c r="LRX6" s="531"/>
      <c r="LRY6" s="531"/>
      <c r="LRZ6" s="531"/>
      <c r="LSA6" s="531"/>
      <c r="LSB6" s="531"/>
      <c r="LSC6" s="531"/>
      <c r="LSD6" s="531"/>
      <c r="LSE6" s="531"/>
      <c r="LSF6" s="531"/>
      <c r="LSG6" s="531"/>
      <c r="LSH6" s="531"/>
      <c r="LSI6" s="531"/>
      <c r="LSJ6" s="531"/>
      <c r="LSK6" s="531"/>
      <c r="LSL6" s="531"/>
      <c r="LSM6" s="531"/>
      <c r="LSN6" s="531"/>
      <c r="LSO6" s="531"/>
      <c r="LSP6" s="531"/>
      <c r="LSQ6" s="531"/>
      <c r="LSR6" s="531"/>
      <c r="LSS6" s="531"/>
      <c r="LST6" s="531"/>
      <c r="LSU6" s="531"/>
      <c r="LSV6" s="531"/>
      <c r="LSW6" s="531"/>
      <c r="LSX6" s="531"/>
      <c r="LSY6" s="531"/>
      <c r="LSZ6" s="531"/>
      <c r="LTA6" s="531"/>
      <c r="LTB6" s="531"/>
      <c r="LTC6" s="531"/>
      <c r="LTD6" s="531"/>
      <c r="LTE6" s="531"/>
      <c r="LTF6" s="531"/>
      <c r="LTG6" s="531"/>
      <c r="LTH6" s="531"/>
      <c r="LTI6" s="531"/>
      <c r="LTJ6" s="531"/>
      <c r="LTK6" s="531"/>
      <c r="LTL6" s="531"/>
      <c r="LTM6" s="531"/>
      <c r="LTN6" s="531"/>
      <c r="LTO6" s="531"/>
      <c r="LTP6" s="531"/>
      <c r="LTQ6" s="531"/>
      <c r="LTR6" s="531"/>
      <c r="LTS6" s="531"/>
      <c r="LTT6" s="531"/>
      <c r="LTU6" s="531"/>
      <c r="LTV6" s="531"/>
      <c r="LTW6" s="531"/>
      <c r="LTX6" s="531"/>
      <c r="LTY6" s="531"/>
      <c r="LTZ6" s="531"/>
      <c r="LUA6" s="531"/>
      <c r="LUB6" s="531"/>
      <c r="LUC6" s="531"/>
      <c r="LUD6" s="531"/>
      <c r="LUE6" s="531"/>
      <c r="LUF6" s="531"/>
      <c r="LUG6" s="531"/>
      <c r="LUH6" s="531"/>
      <c r="LUI6" s="531"/>
      <c r="LUJ6" s="531"/>
      <c r="LUK6" s="531"/>
      <c r="LUL6" s="531"/>
      <c r="LUM6" s="531"/>
      <c r="LUN6" s="531"/>
      <c r="LUO6" s="531"/>
      <c r="LUP6" s="531"/>
      <c r="LUQ6" s="531"/>
      <c r="LUR6" s="531"/>
      <c r="LUS6" s="531"/>
      <c r="LUT6" s="531"/>
      <c r="LUU6" s="531"/>
      <c r="LUV6" s="531"/>
      <c r="LUW6" s="531"/>
      <c r="LUX6" s="531"/>
      <c r="LUY6" s="531"/>
      <c r="LUZ6" s="531"/>
      <c r="LVA6" s="531"/>
      <c r="LVB6" s="531"/>
      <c r="LVC6" s="531"/>
      <c r="LVD6" s="531"/>
      <c r="LVE6" s="531"/>
      <c r="LVF6" s="531"/>
      <c r="LVG6" s="531"/>
      <c r="LVH6" s="531"/>
      <c r="LVI6" s="531"/>
      <c r="LVJ6" s="531"/>
      <c r="LVK6" s="531"/>
      <c r="LVL6" s="531"/>
      <c r="LVM6" s="531"/>
      <c r="LVN6" s="531"/>
      <c r="LVO6" s="531"/>
      <c r="LVP6" s="531"/>
      <c r="LVQ6" s="531"/>
      <c r="LVR6" s="531"/>
      <c r="LVS6" s="531"/>
      <c r="LVT6" s="531"/>
      <c r="LVU6" s="531"/>
      <c r="LVV6" s="531"/>
      <c r="LVW6" s="531"/>
      <c r="LVX6" s="531"/>
      <c r="LVY6" s="531"/>
      <c r="LVZ6" s="531"/>
      <c r="LWA6" s="531"/>
      <c r="LWB6" s="531"/>
      <c r="LWC6" s="531"/>
      <c r="LWD6" s="531"/>
      <c r="LWE6" s="531"/>
      <c r="LWF6" s="531"/>
      <c r="LWG6" s="531"/>
      <c r="LWH6" s="531"/>
      <c r="LWI6" s="531"/>
      <c r="LWJ6" s="531"/>
      <c r="LWK6" s="531"/>
      <c r="LWL6" s="531"/>
      <c r="LWM6" s="531"/>
      <c r="LWN6" s="531"/>
      <c r="LWO6" s="531"/>
      <c r="LWP6" s="531"/>
      <c r="LWQ6" s="531"/>
      <c r="LWR6" s="531"/>
      <c r="LWS6" s="531"/>
      <c r="LWT6" s="531"/>
      <c r="LWU6" s="531"/>
      <c r="LWV6" s="531"/>
      <c r="LWW6" s="531"/>
      <c r="LWX6" s="531"/>
      <c r="LWY6" s="531"/>
      <c r="LWZ6" s="531"/>
      <c r="LXA6" s="531"/>
      <c r="LXB6" s="531"/>
      <c r="LXC6" s="531"/>
      <c r="LXD6" s="531"/>
      <c r="LXE6" s="531"/>
      <c r="LXF6" s="531"/>
      <c r="LXG6" s="531"/>
      <c r="LXH6" s="531"/>
      <c r="LXI6" s="531"/>
      <c r="LXJ6" s="531"/>
      <c r="LXK6" s="531"/>
      <c r="LXL6" s="531"/>
      <c r="LXM6" s="531"/>
      <c r="LXN6" s="531"/>
      <c r="LXO6" s="531"/>
      <c r="LXP6" s="531"/>
      <c r="LXQ6" s="531"/>
      <c r="LXR6" s="531"/>
      <c r="LXS6" s="531"/>
      <c r="LXT6" s="531"/>
      <c r="LXU6" s="531"/>
      <c r="LXV6" s="531"/>
      <c r="LXW6" s="531"/>
      <c r="LXX6" s="531"/>
      <c r="LXY6" s="531"/>
      <c r="LXZ6" s="531"/>
      <c r="LYA6" s="531"/>
      <c r="LYB6" s="531"/>
      <c r="LYC6" s="531"/>
      <c r="LYD6" s="531"/>
      <c r="LYE6" s="531"/>
      <c r="LYF6" s="531"/>
      <c r="LYG6" s="531"/>
      <c r="LYH6" s="531"/>
      <c r="LYI6" s="531"/>
      <c r="LYJ6" s="531"/>
      <c r="LYK6" s="531"/>
      <c r="LYL6" s="531"/>
      <c r="LYM6" s="531"/>
      <c r="LYN6" s="531"/>
      <c r="LYO6" s="531"/>
      <c r="LYP6" s="531"/>
      <c r="LYQ6" s="531"/>
      <c r="LYR6" s="531"/>
      <c r="LYS6" s="531"/>
      <c r="LYT6" s="531"/>
      <c r="LYU6" s="531"/>
      <c r="LYV6" s="531"/>
      <c r="LYW6" s="531"/>
      <c r="LYX6" s="531"/>
      <c r="LYY6" s="531"/>
      <c r="LYZ6" s="531"/>
      <c r="LZA6" s="531"/>
      <c r="LZB6" s="531"/>
      <c r="LZC6" s="531"/>
      <c r="LZD6" s="531"/>
      <c r="LZE6" s="531"/>
      <c r="LZF6" s="531"/>
      <c r="LZG6" s="531"/>
      <c r="LZH6" s="531"/>
      <c r="LZI6" s="531"/>
      <c r="LZJ6" s="531"/>
      <c r="LZK6" s="531"/>
      <c r="LZL6" s="531"/>
      <c r="LZM6" s="531"/>
      <c r="LZN6" s="531"/>
      <c r="LZO6" s="531"/>
      <c r="LZP6" s="531"/>
      <c r="LZQ6" s="531"/>
      <c r="LZR6" s="531"/>
      <c r="LZS6" s="531"/>
      <c r="LZT6" s="531"/>
      <c r="LZU6" s="531"/>
      <c r="LZV6" s="531"/>
      <c r="LZW6" s="531"/>
      <c r="LZX6" s="531"/>
      <c r="LZY6" s="531"/>
      <c r="LZZ6" s="531"/>
      <c r="MAA6" s="531"/>
      <c r="MAB6" s="531"/>
      <c r="MAC6" s="531"/>
      <c r="MAD6" s="531"/>
      <c r="MAE6" s="531"/>
      <c r="MAF6" s="531"/>
      <c r="MAG6" s="531"/>
      <c r="MAH6" s="531"/>
      <c r="MAI6" s="531"/>
      <c r="MAJ6" s="531"/>
      <c r="MAK6" s="531"/>
      <c r="MAL6" s="531"/>
      <c r="MAM6" s="531"/>
      <c r="MAN6" s="531"/>
      <c r="MAO6" s="531"/>
      <c r="MAP6" s="531"/>
      <c r="MAQ6" s="531"/>
      <c r="MAR6" s="531"/>
      <c r="MAS6" s="531"/>
      <c r="MAT6" s="531"/>
      <c r="MAU6" s="531"/>
      <c r="MAV6" s="531"/>
      <c r="MAW6" s="531"/>
      <c r="MAX6" s="531"/>
      <c r="MAY6" s="531"/>
      <c r="MAZ6" s="531"/>
      <c r="MBA6" s="531"/>
      <c r="MBB6" s="531"/>
      <c r="MBC6" s="531"/>
      <c r="MBD6" s="531"/>
      <c r="MBE6" s="531"/>
      <c r="MBF6" s="531"/>
      <c r="MBG6" s="531"/>
      <c r="MBH6" s="531"/>
      <c r="MBI6" s="531"/>
      <c r="MBJ6" s="531"/>
      <c r="MBK6" s="531"/>
      <c r="MBL6" s="531"/>
      <c r="MBM6" s="531"/>
      <c r="MBN6" s="531"/>
      <c r="MBO6" s="531"/>
      <c r="MBP6" s="531"/>
      <c r="MBQ6" s="531"/>
      <c r="MBR6" s="531"/>
      <c r="MBS6" s="531"/>
      <c r="MBT6" s="531"/>
      <c r="MBU6" s="531"/>
      <c r="MBV6" s="531"/>
      <c r="MBW6" s="531"/>
      <c r="MBX6" s="531"/>
      <c r="MBY6" s="531"/>
      <c r="MBZ6" s="531"/>
      <c r="MCA6" s="531"/>
      <c r="MCB6" s="531"/>
      <c r="MCC6" s="531"/>
      <c r="MCD6" s="531"/>
      <c r="MCE6" s="531"/>
      <c r="MCF6" s="531"/>
      <c r="MCG6" s="531"/>
      <c r="MCH6" s="531"/>
      <c r="MCI6" s="531"/>
      <c r="MCJ6" s="531"/>
      <c r="MCK6" s="531"/>
      <c r="MCL6" s="531"/>
      <c r="MCM6" s="531"/>
      <c r="MCN6" s="531"/>
      <c r="MCO6" s="531"/>
      <c r="MCP6" s="531"/>
      <c r="MCQ6" s="531"/>
      <c r="MCR6" s="531"/>
      <c r="MCS6" s="531"/>
      <c r="MCT6" s="531"/>
      <c r="MCU6" s="531"/>
      <c r="MCV6" s="531"/>
      <c r="MCW6" s="531"/>
      <c r="MCX6" s="531"/>
      <c r="MCY6" s="531"/>
      <c r="MCZ6" s="531"/>
      <c r="MDA6" s="531"/>
      <c r="MDB6" s="531"/>
      <c r="MDC6" s="531"/>
      <c r="MDD6" s="531"/>
      <c r="MDE6" s="531"/>
      <c r="MDF6" s="531"/>
      <c r="MDG6" s="531"/>
      <c r="MDH6" s="531"/>
      <c r="MDI6" s="531"/>
      <c r="MDJ6" s="531"/>
      <c r="MDK6" s="531"/>
      <c r="MDL6" s="531"/>
      <c r="MDM6" s="531"/>
      <c r="MDN6" s="531"/>
      <c r="MDO6" s="531"/>
      <c r="MDP6" s="531"/>
      <c r="MDQ6" s="531"/>
      <c r="MDR6" s="531"/>
      <c r="MDS6" s="531"/>
      <c r="MDT6" s="531"/>
      <c r="MDU6" s="531"/>
      <c r="MDV6" s="531"/>
      <c r="MDW6" s="531"/>
      <c r="MDX6" s="531"/>
      <c r="MDY6" s="531"/>
      <c r="MDZ6" s="531"/>
      <c r="MEA6" s="531"/>
      <c r="MEB6" s="531"/>
      <c r="MEC6" s="531"/>
      <c r="MED6" s="531"/>
      <c r="MEE6" s="531"/>
      <c r="MEF6" s="531"/>
      <c r="MEG6" s="531"/>
      <c r="MEH6" s="531"/>
      <c r="MEI6" s="531"/>
      <c r="MEJ6" s="531"/>
      <c r="MEK6" s="531"/>
      <c r="MEL6" s="531"/>
      <c r="MEM6" s="531"/>
      <c r="MEN6" s="531"/>
      <c r="MEO6" s="531"/>
      <c r="MEP6" s="531"/>
      <c r="MEQ6" s="531"/>
      <c r="MER6" s="531"/>
      <c r="MES6" s="531"/>
      <c r="MET6" s="531"/>
      <c r="MEU6" s="531"/>
      <c r="MEV6" s="531"/>
      <c r="MEW6" s="531"/>
      <c r="MEX6" s="531"/>
      <c r="MEY6" s="531"/>
      <c r="MEZ6" s="531"/>
      <c r="MFA6" s="531"/>
      <c r="MFB6" s="531"/>
      <c r="MFC6" s="531"/>
      <c r="MFD6" s="531"/>
      <c r="MFE6" s="531"/>
      <c r="MFF6" s="531"/>
      <c r="MFG6" s="531"/>
      <c r="MFH6" s="531"/>
      <c r="MFI6" s="531"/>
      <c r="MFJ6" s="531"/>
      <c r="MFK6" s="531"/>
      <c r="MFL6" s="531"/>
      <c r="MFM6" s="531"/>
      <c r="MFN6" s="531"/>
      <c r="MFO6" s="531"/>
      <c r="MFP6" s="531"/>
      <c r="MFQ6" s="531"/>
      <c r="MFR6" s="531"/>
      <c r="MFS6" s="531"/>
      <c r="MFT6" s="531"/>
      <c r="MFU6" s="531"/>
      <c r="MFV6" s="531"/>
      <c r="MFW6" s="531"/>
      <c r="MFX6" s="531"/>
      <c r="MFY6" s="531"/>
      <c r="MFZ6" s="531"/>
      <c r="MGA6" s="531"/>
      <c r="MGB6" s="531"/>
      <c r="MGC6" s="531"/>
      <c r="MGD6" s="531"/>
      <c r="MGE6" s="531"/>
      <c r="MGF6" s="531"/>
      <c r="MGG6" s="531"/>
      <c r="MGH6" s="531"/>
      <c r="MGI6" s="531"/>
      <c r="MGJ6" s="531"/>
      <c r="MGK6" s="531"/>
      <c r="MGL6" s="531"/>
      <c r="MGM6" s="531"/>
      <c r="MGN6" s="531"/>
      <c r="MGO6" s="531"/>
      <c r="MGP6" s="531"/>
      <c r="MGQ6" s="531"/>
      <c r="MGR6" s="531"/>
      <c r="MGS6" s="531"/>
      <c r="MGT6" s="531"/>
      <c r="MGU6" s="531"/>
      <c r="MGV6" s="531"/>
      <c r="MGW6" s="531"/>
      <c r="MGX6" s="531"/>
      <c r="MGY6" s="531"/>
      <c r="MGZ6" s="531"/>
      <c r="MHA6" s="531"/>
      <c r="MHB6" s="531"/>
      <c r="MHC6" s="531"/>
      <c r="MHD6" s="531"/>
      <c r="MHE6" s="531"/>
      <c r="MHF6" s="531"/>
      <c r="MHG6" s="531"/>
      <c r="MHH6" s="531"/>
      <c r="MHI6" s="531"/>
      <c r="MHJ6" s="531"/>
      <c r="MHK6" s="531"/>
      <c r="MHL6" s="531"/>
      <c r="MHM6" s="531"/>
      <c r="MHN6" s="531"/>
      <c r="MHO6" s="531"/>
      <c r="MHP6" s="531"/>
      <c r="MHQ6" s="531"/>
      <c r="MHR6" s="531"/>
      <c r="MHS6" s="531"/>
      <c r="MHT6" s="531"/>
      <c r="MHU6" s="531"/>
      <c r="MHV6" s="531"/>
      <c r="MHW6" s="531"/>
      <c r="MHX6" s="531"/>
      <c r="MHY6" s="531"/>
      <c r="MHZ6" s="531"/>
      <c r="MIA6" s="531"/>
      <c r="MIB6" s="531"/>
      <c r="MIC6" s="531"/>
      <c r="MID6" s="531"/>
      <c r="MIE6" s="531"/>
      <c r="MIF6" s="531"/>
      <c r="MIG6" s="531"/>
      <c r="MIH6" s="531"/>
      <c r="MII6" s="531"/>
      <c r="MIJ6" s="531"/>
      <c r="MIK6" s="531"/>
      <c r="MIL6" s="531"/>
      <c r="MIM6" s="531"/>
      <c r="MIN6" s="531"/>
      <c r="MIO6" s="531"/>
      <c r="MIP6" s="531"/>
      <c r="MIQ6" s="531"/>
      <c r="MIR6" s="531"/>
      <c r="MIS6" s="531"/>
      <c r="MIT6" s="531"/>
      <c r="MIU6" s="531"/>
      <c r="MIV6" s="531"/>
      <c r="MIW6" s="531"/>
      <c r="MIX6" s="531"/>
      <c r="MIY6" s="531"/>
      <c r="MIZ6" s="531"/>
      <c r="MJA6" s="531"/>
      <c r="MJB6" s="531"/>
      <c r="MJC6" s="531"/>
      <c r="MJD6" s="531"/>
      <c r="MJE6" s="531"/>
      <c r="MJF6" s="531"/>
      <c r="MJG6" s="531"/>
      <c r="MJH6" s="531"/>
      <c r="MJI6" s="531"/>
      <c r="MJJ6" s="531"/>
      <c r="MJK6" s="531"/>
      <c r="MJL6" s="531"/>
      <c r="MJM6" s="531"/>
      <c r="MJN6" s="531"/>
      <c r="MJO6" s="531"/>
      <c r="MJP6" s="531"/>
      <c r="MJQ6" s="531"/>
      <c r="MJR6" s="531"/>
      <c r="MJS6" s="531"/>
      <c r="MJT6" s="531"/>
      <c r="MJU6" s="531"/>
      <c r="MJV6" s="531"/>
      <c r="MJW6" s="531"/>
      <c r="MJX6" s="531"/>
      <c r="MJY6" s="531"/>
      <c r="MJZ6" s="531"/>
      <c r="MKA6" s="531"/>
      <c r="MKB6" s="531"/>
      <c r="MKC6" s="531"/>
      <c r="MKD6" s="531"/>
      <c r="MKE6" s="531"/>
      <c r="MKF6" s="531"/>
      <c r="MKG6" s="531"/>
      <c r="MKH6" s="531"/>
      <c r="MKI6" s="531"/>
      <c r="MKJ6" s="531"/>
      <c r="MKK6" s="531"/>
      <c r="MKL6" s="531"/>
      <c r="MKM6" s="531"/>
      <c r="MKN6" s="531"/>
      <c r="MKO6" s="531"/>
      <c r="MKP6" s="531"/>
      <c r="MKQ6" s="531"/>
      <c r="MKR6" s="531"/>
      <c r="MKS6" s="531"/>
      <c r="MKT6" s="531"/>
      <c r="MKU6" s="531"/>
      <c r="MKV6" s="531"/>
      <c r="MKW6" s="531"/>
      <c r="MKX6" s="531"/>
      <c r="MKY6" s="531"/>
      <c r="MKZ6" s="531"/>
      <c r="MLA6" s="531"/>
      <c r="MLB6" s="531"/>
      <c r="MLC6" s="531"/>
      <c r="MLD6" s="531"/>
      <c r="MLE6" s="531"/>
      <c r="MLF6" s="531"/>
      <c r="MLG6" s="531"/>
      <c r="MLH6" s="531"/>
      <c r="MLI6" s="531"/>
      <c r="MLJ6" s="531"/>
      <c r="MLK6" s="531"/>
      <c r="MLL6" s="531"/>
      <c r="MLM6" s="531"/>
      <c r="MLN6" s="531"/>
      <c r="MLO6" s="531"/>
      <c r="MLP6" s="531"/>
      <c r="MLQ6" s="531"/>
      <c r="MLR6" s="531"/>
      <c r="MLS6" s="531"/>
      <c r="MLT6" s="531"/>
      <c r="MLU6" s="531"/>
      <c r="MLV6" s="531"/>
      <c r="MLW6" s="531"/>
      <c r="MLX6" s="531"/>
      <c r="MLY6" s="531"/>
      <c r="MLZ6" s="531"/>
      <c r="MMA6" s="531"/>
      <c r="MMB6" s="531"/>
      <c r="MMC6" s="531"/>
      <c r="MMD6" s="531"/>
      <c r="MME6" s="531"/>
      <c r="MMF6" s="531"/>
      <c r="MMG6" s="531"/>
      <c r="MMH6" s="531"/>
      <c r="MMI6" s="531"/>
      <c r="MMJ6" s="531"/>
      <c r="MMK6" s="531"/>
      <c r="MML6" s="531"/>
      <c r="MMM6" s="531"/>
      <c r="MMN6" s="531"/>
      <c r="MMO6" s="531"/>
      <c r="MMP6" s="531"/>
      <c r="MMQ6" s="531"/>
      <c r="MMR6" s="531"/>
      <c r="MMS6" s="531"/>
      <c r="MMT6" s="531"/>
      <c r="MMU6" s="531"/>
      <c r="MMV6" s="531"/>
      <c r="MMW6" s="531"/>
      <c r="MMX6" s="531"/>
      <c r="MMY6" s="531"/>
      <c r="MMZ6" s="531"/>
      <c r="MNA6" s="531"/>
      <c r="MNB6" s="531"/>
      <c r="MNC6" s="531"/>
      <c r="MND6" s="531"/>
      <c r="MNE6" s="531"/>
      <c r="MNF6" s="531"/>
      <c r="MNG6" s="531"/>
      <c r="MNH6" s="531"/>
      <c r="MNI6" s="531"/>
      <c r="MNJ6" s="531"/>
      <c r="MNK6" s="531"/>
      <c r="MNL6" s="531"/>
      <c r="MNM6" s="531"/>
      <c r="MNN6" s="531"/>
      <c r="MNO6" s="531"/>
      <c r="MNP6" s="531"/>
      <c r="MNQ6" s="531"/>
      <c r="MNR6" s="531"/>
      <c r="MNS6" s="531"/>
      <c r="MNT6" s="531"/>
      <c r="MNU6" s="531"/>
      <c r="MNV6" s="531"/>
      <c r="MNW6" s="531"/>
      <c r="MNX6" s="531"/>
      <c r="MNY6" s="531"/>
      <c r="MNZ6" s="531"/>
      <c r="MOA6" s="531"/>
      <c r="MOB6" s="531"/>
      <c r="MOC6" s="531"/>
      <c r="MOD6" s="531"/>
      <c r="MOE6" s="531"/>
      <c r="MOF6" s="531"/>
      <c r="MOG6" s="531"/>
      <c r="MOH6" s="531"/>
      <c r="MOI6" s="531"/>
      <c r="MOJ6" s="531"/>
      <c r="MOK6" s="531"/>
      <c r="MOL6" s="531"/>
      <c r="MOM6" s="531"/>
      <c r="MON6" s="531"/>
      <c r="MOO6" s="531"/>
      <c r="MOP6" s="531"/>
      <c r="MOQ6" s="531"/>
      <c r="MOR6" s="531"/>
      <c r="MOS6" s="531"/>
      <c r="MOT6" s="531"/>
      <c r="MOU6" s="531"/>
      <c r="MOV6" s="531"/>
      <c r="MOW6" s="531"/>
      <c r="MOX6" s="531"/>
      <c r="MOY6" s="531"/>
      <c r="MOZ6" s="531"/>
      <c r="MPA6" s="531"/>
      <c r="MPB6" s="531"/>
      <c r="MPC6" s="531"/>
      <c r="MPD6" s="531"/>
      <c r="MPE6" s="531"/>
      <c r="MPF6" s="531"/>
      <c r="MPG6" s="531"/>
      <c r="MPH6" s="531"/>
      <c r="MPI6" s="531"/>
      <c r="MPJ6" s="531"/>
      <c r="MPK6" s="531"/>
      <c r="MPL6" s="531"/>
      <c r="MPM6" s="531"/>
      <c r="MPN6" s="531"/>
      <c r="MPO6" s="531"/>
      <c r="MPP6" s="531"/>
      <c r="MPQ6" s="531"/>
      <c r="MPR6" s="531"/>
      <c r="MPS6" s="531"/>
      <c r="MPT6" s="531"/>
      <c r="MPU6" s="531"/>
      <c r="MPV6" s="531"/>
      <c r="MPW6" s="531"/>
      <c r="MPX6" s="531"/>
      <c r="MPY6" s="531"/>
      <c r="MPZ6" s="531"/>
      <c r="MQA6" s="531"/>
      <c r="MQB6" s="531"/>
      <c r="MQC6" s="531"/>
      <c r="MQD6" s="531"/>
      <c r="MQE6" s="531"/>
      <c r="MQF6" s="531"/>
      <c r="MQG6" s="531"/>
      <c r="MQH6" s="531"/>
      <c r="MQI6" s="531"/>
      <c r="MQJ6" s="531"/>
      <c r="MQK6" s="531"/>
      <c r="MQL6" s="531"/>
      <c r="MQM6" s="531"/>
      <c r="MQN6" s="531"/>
      <c r="MQO6" s="531"/>
      <c r="MQP6" s="531"/>
      <c r="MQQ6" s="531"/>
      <c r="MQR6" s="531"/>
      <c r="MQS6" s="531"/>
      <c r="MQT6" s="531"/>
      <c r="MQU6" s="531"/>
      <c r="MQV6" s="531"/>
      <c r="MQW6" s="531"/>
      <c r="MQX6" s="531"/>
      <c r="MQY6" s="531"/>
      <c r="MQZ6" s="531"/>
      <c r="MRA6" s="531"/>
      <c r="MRB6" s="531"/>
      <c r="MRC6" s="531"/>
      <c r="MRD6" s="531"/>
      <c r="MRE6" s="531"/>
      <c r="MRF6" s="531"/>
      <c r="MRG6" s="531"/>
      <c r="MRH6" s="531"/>
      <c r="MRI6" s="531"/>
      <c r="MRJ6" s="531"/>
      <c r="MRK6" s="531"/>
      <c r="MRL6" s="531"/>
      <c r="MRM6" s="531"/>
      <c r="MRN6" s="531"/>
      <c r="MRO6" s="531"/>
      <c r="MRP6" s="531"/>
      <c r="MRQ6" s="531"/>
      <c r="MRR6" s="531"/>
      <c r="MRS6" s="531"/>
      <c r="MRT6" s="531"/>
      <c r="MRU6" s="531"/>
      <c r="MRV6" s="531"/>
      <c r="MRW6" s="531"/>
      <c r="MRX6" s="531"/>
      <c r="MRY6" s="531"/>
      <c r="MRZ6" s="531"/>
      <c r="MSA6" s="531"/>
      <c r="MSB6" s="531"/>
      <c r="MSC6" s="531"/>
      <c r="MSD6" s="531"/>
      <c r="MSE6" s="531"/>
      <c r="MSF6" s="531"/>
      <c r="MSG6" s="531"/>
      <c r="MSH6" s="531"/>
      <c r="MSI6" s="531"/>
      <c r="MSJ6" s="531"/>
      <c r="MSK6" s="531"/>
      <c r="MSL6" s="531"/>
      <c r="MSM6" s="531"/>
      <c r="MSN6" s="531"/>
      <c r="MSO6" s="531"/>
      <c r="MSP6" s="531"/>
      <c r="MSQ6" s="531"/>
      <c r="MSR6" s="531"/>
      <c r="MSS6" s="531"/>
      <c r="MST6" s="531"/>
      <c r="MSU6" s="531"/>
      <c r="MSV6" s="531"/>
      <c r="MSW6" s="531"/>
      <c r="MSX6" s="531"/>
      <c r="MSY6" s="531"/>
      <c r="MSZ6" s="531"/>
      <c r="MTA6" s="531"/>
      <c r="MTB6" s="531"/>
      <c r="MTC6" s="531"/>
      <c r="MTD6" s="531"/>
      <c r="MTE6" s="531"/>
      <c r="MTF6" s="531"/>
      <c r="MTG6" s="531"/>
      <c r="MTH6" s="531"/>
      <c r="MTI6" s="531"/>
      <c r="MTJ6" s="531"/>
      <c r="MTK6" s="531"/>
      <c r="MTL6" s="531"/>
      <c r="MTM6" s="531"/>
      <c r="MTN6" s="531"/>
      <c r="MTO6" s="531"/>
      <c r="MTP6" s="531"/>
      <c r="MTQ6" s="531"/>
      <c r="MTR6" s="531"/>
      <c r="MTS6" s="531"/>
      <c r="MTT6" s="531"/>
      <c r="MTU6" s="531"/>
      <c r="MTV6" s="531"/>
      <c r="MTW6" s="531"/>
      <c r="MTX6" s="531"/>
      <c r="MTY6" s="531"/>
      <c r="MTZ6" s="531"/>
      <c r="MUA6" s="531"/>
      <c r="MUB6" s="531"/>
      <c r="MUC6" s="531"/>
      <c r="MUD6" s="531"/>
      <c r="MUE6" s="531"/>
      <c r="MUF6" s="531"/>
      <c r="MUG6" s="531"/>
      <c r="MUH6" s="531"/>
      <c r="MUI6" s="531"/>
      <c r="MUJ6" s="531"/>
      <c r="MUK6" s="531"/>
      <c r="MUL6" s="531"/>
      <c r="MUM6" s="531"/>
      <c r="MUN6" s="531"/>
      <c r="MUO6" s="531"/>
      <c r="MUP6" s="531"/>
      <c r="MUQ6" s="531"/>
      <c r="MUR6" s="531"/>
      <c r="MUS6" s="531"/>
      <c r="MUT6" s="531"/>
      <c r="MUU6" s="531"/>
      <c r="MUV6" s="531"/>
      <c r="MUW6" s="531"/>
      <c r="MUX6" s="531"/>
      <c r="MUY6" s="531"/>
      <c r="MUZ6" s="531"/>
      <c r="MVA6" s="531"/>
      <c r="MVB6" s="531"/>
      <c r="MVC6" s="531"/>
      <c r="MVD6" s="531"/>
      <c r="MVE6" s="531"/>
      <c r="MVF6" s="531"/>
      <c r="MVG6" s="531"/>
      <c r="MVH6" s="531"/>
      <c r="MVI6" s="531"/>
      <c r="MVJ6" s="531"/>
      <c r="MVK6" s="531"/>
      <c r="MVL6" s="531"/>
      <c r="MVM6" s="531"/>
      <c r="MVN6" s="531"/>
      <c r="MVO6" s="531"/>
      <c r="MVP6" s="531"/>
      <c r="MVQ6" s="531"/>
      <c r="MVR6" s="531"/>
      <c r="MVS6" s="531"/>
      <c r="MVT6" s="531"/>
      <c r="MVU6" s="531"/>
      <c r="MVV6" s="531"/>
      <c r="MVW6" s="531"/>
      <c r="MVX6" s="531"/>
      <c r="MVY6" s="531"/>
      <c r="MVZ6" s="531"/>
      <c r="MWA6" s="531"/>
      <c r="MWB6" s="531"/>
      <c r="MWC6" s="531"/>
      <c r="MWD6" s="531"/>
      <c r="MWE6" s="531"/>
      <c r="MWF6" s="531"/>
      <c r="MWG6" s="531"/>
      <c r="MWH6" s="531"/>
      <c r="MWI6" s="531"/>
      <c r="MWJ6" s="531"/>
      <c r="MWK6" s="531"/>
      <c r="MWL6" s="531"/>
      <c r="MWM6" s="531"/>
      <c r="MWN6" s="531"/>
      <c r="MWO6" s="531"/>
      <c r="MWP6" s="531"/>
      <c r="MWQ6" s="531"/>
      <c r="MWR6" s="531"/>
      <c r="MWS6" s="531"/>
      <c r="MWT6" s="531"/>
      <c r="MWU6" s="531"/>
      <c r="MWV6" s="531"/>
      <c r="MWW6" s="531"/>
      <c r="MWX6" s="531"/>
      <c r="MWY6" s="531"/>
      <c r="MWZ6" s="531"/>
      <c r="MXA6" s="531"/>
      <c r="MXB6" s="531"/>
      <c r="MXC6" s="531"/>
      <c r="MXD6" s="531"/>
      <c r="MXE6" s="531"/>
      <c r="MXF6" s="531"/>
      <c r="MXG6" s="531"/>
      <c r="MXH6" s="531"/>
      <c r="MXI6" s="531"/>
      <c r="MXJ6" s="531"/>
      <c r="MXK6" s="531"/>
      <c r="MXL6" s="531"/>
      <c r="MXM6" s="531"/>
      <c r="MXN6" s="531"/>
      <c r="MXO6" s="531"/>
      <c r="MXP6" s="531"/>
      <c r="MXQ6" s="531"/>
      <c r="MXR6" s="531"/>
      <c r="MXS6" s="531"/>
      <c r="MXT6" s="531"/>
      <c r="MXU6" s="531"/>
      <c r="MXV6" s="531"/>
      <c r="MXW6" s="531"/>
      <c r="MXX6" s="531"/>
      <c r="MXY6" s="531"/>
      <c r="MXZ6" s="531"/>
      <c r="MYA6" s="531"/>
      <c r="MYB6" s="531"/>
      <c r="MYC6" s="531"/>
      <c r="MYD6" s="531"/>
      <c r="MYE6" s="531"/>
      <c r="MYF6" s="531"/>
      <c r="MYG6" s="531"/>
      <c r="MYH6" s="531"/>
      <c r="MYI6" s="531"/>
      <c r="MYJ6" s="531"/>
      <c r="MYK6" s="531"/>
      <c r="MYL6" s="531"/>
      <c r="MYM6" s="531"/>
      <c r="MYN6" s="531"/>
      <c r="MYO6" s="531"/>
      <c r="MYP6" s="531"/>
      <c r="MYQ6" s="531"/>
      <c r="MYR6" s="531"/>
      <c r="MYS6" s="531"/>
      <c r="MYT6" s="531"/>
      <c r="MYU6" s="531"/>
      <c r="MYV6" s="531"/>
      <c r="MYW6" s="531"/>
      <c r="MYX6" s="531"/>
      <c r="MYY6" s="531"/>
      <c r="MYZ6" s="531"/>
      <c r="MZA6" s="531"/>
      <c r="MZB6" s="531"/>
      <c r="MZC6" s="531"/>
      <c r="MZD6" s="531"/>
      <c r="MZE6" s="531"/>
      <c r="MZF6" s="531"/>
      <c r="MZG6" s="531"/>
      <c r="MZH6" s="531"/>
      <c r="MZI6" s="531"/>
      <c r="MZJ6" s="531"/>
      <c r="MZK6" s="531"/>
      <c r="MZL6" s="531"/>
      <c r="MZM6" s="531"/>
      <c r="MZN6" s="531"/>
      <c r="MZO6" s="531"/>
      <c r="MZP6" s="531"/>
      <c r="MZQ6" s="531"/>
      <c r="MZR6" s="531"/>
      <c r="MZS6" s="531"/>
      <c r="MZT6" s="531"/>
      <c r="MZU6" s="531"/>
      <c r="MZV6" s="531"/>
      <c r="MZW6" s="531"/>
      <c r="MZX6" s="531"/>
      <c r="MZY6" s="531"/>
      <c r="MZZ6" s="531"/>
      <c r="NAA6" s="531"/>
      <c r="NAB6" s="531"/>
      <c r="NAC6" s="531"/>
      <c r="NAD6" s="531"/>
      <c r="NAE6" s="531"/>
      <c r="NAF6" s="531"/>
      <c r="NAG6" s="531"/>
      <c r="NAH6" s="531"/>
      <c r="NAI6" s="531"/>
      <c r="NAJ6" s="531"/>
      <c r="NAK6" s="531"/>
      <c r="NAL6" s="531"/>
      <c r="NAM6" s="531"/>
      <c r="NAN6" s="531"/>
      <c r="NAO6" s="531"/>
      <c r="NAP6" s="531"/>
      <c r="NAQ6" s="531"/>
      <c r="NAR6" s="531"/>
      <c r="NAS6" s="531"/>
      <c r="NAT6" s="531"/>
      <c r="NAU6" s="531"/>
      <c r="NAV6" s="531"/>
      <c r="NAW6" s="531"/>
      <c r="NAX6" s="531"/>
      <c r="NAY6" s="531"/>
      <c r="NAZ6" s="531"/>
      <c r="NBA6" s="531"/>
      <c r="NBB6" s="531"/>
      <c r="NBC6" s="531"/>
      <c r="NBD6" s="531"/>
      <c r="NBE6" s="531"/>
      <c r="NBF6" s="531"/>
      <c r="NBG6" s="531"/>
      <c r="NBH6" s="531"/>
      <c r="NBI6" s="531"/>
      <c r="NBJ6" s="531"/>
      <c r="NBK6" s="531"/>
      <c r="NBL6" s="531"/>
      <c r="NBM6" s="531"/>
      <c r="NBN6" s="531"/>
      <c r="NBO6" s="531"/>
      <c r="NBP6" s="531"/>
      <c r="NBQ6" s="531"/>
      <c r="NBR6" s="531"/>
      <c r="NBS6" s="531"/>
      <c r="NBT6" s="531"/>
      <c r="NBU6" s="531"/>
      <c r="NBV6" s="531"/>
      <c r="NBW6" s="531"/>
      <c r="NBX6" s="531"/>
      <c r="NBY6" s="531"/>
      <c r="NBZ6" s="531"/>
      <c r="NCA6" s="531"/>
      <c r="NCB6" s="531"/>
      <c r="NCC6" s="531"/>
      <c r="NCD6" s="531"/>
      <c r="NCE6" s="531"/>
      <c r="NCF6" s="531"/>
      <c r="NCG6" s="531"/>
      <c r="NCH6" s="531"/>
      <c r="NCI6" s="531"/>
      <c r="NCJ6" s="531"/>
      <c r="NCK6" s="531"/>
      <c r="NCL6" s="531"/>
      <c r="NCM6" s="531"/>
      <c r="NCN6" s="531"/>
      <c r="NCO6" s="531"/>
      <c r="NCP6" s="531"/>
      <c r="NCQ6" s="531"/>
      <c r="NCR6" s="531"/>
      <c r="NCS6" s="531"/>
      <c r="NCT6" s="531"/>
      <c r="NCU6" s="531"/>
      <c r="NCV6" s="531"/>
      <c r="NCW6" s="531"/>
      <c r="NCX6" s="531"/>
      <c r="NCY6" s="531"/>
      <c r="NCZ6" s="531"/>
      <c r="NDA6" s="531"/>
      <c r="NDB6" s="531"/>
      <c r="NDC6" s="531"/>
      <c r="NDD6" s="531"/>
      <c r="NDE6" s="531"/>
      <c r="NDF6" s="531"/>
      <c r="NDG6" s="531"/>
      <c r="NDH6" s="531"/>
      <c r="NDI6" s="531"/>
      <c r="NDJ6" s="531"/>
      <c r="NDK6" s="531"/>
      <c r="NDL6" s="531"/>
      <c r="NDM6" s="531"/>
      <c r="NDN6" s="531"/>
      <c r="NDO6" s="531"/>
      <c r="NDP6" s="531"/>
      <c r="NDQ6" s="531"/>
      <c r="NDR6" s="531"/>
      <c r="NDS6" s="531"/>
      <c r="NDT6" s="531"/>
      <c r="NDU6" s="531"/>
      <c r="NDV6" s="531"/>
      <c r="NDW6" s="531"/>
      <c r="NDX6" s="531"/>
      <c r="NDY6" s="531"/>
      <c r="NDZ6" s="531"/>
      <c r="NEA6" s="531"/>
      <c r="NEB6" s="531"/>
      <c r="NEC6" s="531"/>
      <c r="NED6" s="531"/>
      <c r="NEE6" s="531"/>
      <c r="NEF6" s="531"/>
      <c r="NEG6" s="531"/>
      <c r="NEH6" s="531"/>
      <c r="NEI6" s="531"/>
      <c r="NEJ6" s="531"/>
      <c r="NEK6" s="531"/>
      <c r="NEL6" s="531"/>
      <c r="NEM6" s="531"/>
      <c r="NEN6" s="531"/>
      <c r="NEO6" s="531"/>
      <c r="NEP6" s="531"/>
      <c r="NEQ6" s="531"/>
      <c r="NER6" s="531"/>
      <c r="NES6" s="531"/>
      <c r="NET6" s="531"/>
      <c r="NEU6" s="531"/>
      <c r="NEV6" s="531"/>
      <c r="NEW6" s="531"/>
      <c r="NEX6" s="531"/>
      <c r="NEY6" s="531"/>
      <c r="NEZ6" s="531"/>
      <c r="NFA6" s="531"/>
      <c r="NFB6" s="531"/>
      <c r="NFC6" s="531"/>
      <c r="NFD6" s="531"/>
      <c r="NFE6" s="531"/>
      <c r="NFF6" s="531"/>
      <c r="NFG6" s="531"/>
      <c r="NFH6" s="531"/>
      <c r="NFI6" s="531"/>
      <c r="NFJ6" s="531"/>
      <c r="NFK6" s="531"/>
      <c r="NFL6" s="531"/>
      <c r="NFM6" s="531"/>
      <c r="NFN6" s="531"/>
      <c r="NFO6" s="531"/>
      <c r="NFP6" s="531"/>
      <c r="NFQ6" s="531"/>
      <c r="NFR6" s="531"/>
      <c r="NFS6" s="531"/>
      <c r="NFT6" s="531"/>
      <c r="NFU6" s="531"/>
      <c r="NFV6" s="531"/>
      <c r="NFW6" s="531"/>
      <c r="NFX6" s="531"/>
      <c r="NFY6" s="531"/>
      <c r="NFZ6" s="531"/>
      <c r="NGA6" s="531"/>
      <c r="NGB6" s="531"/>
      <c r="NGC6" s="531"/>
      <c r="NGD6" s="531"/>
      <c r="NGE6" s="531"/>
      <c r="NGF6" s="531"/>
      <c r="NGG6" s="531"/>
      <c r="NGH6" s="531"/>
      <c r="NGI6" s="531"/>
      <c r="NGJ6" s="531"/>
      <c r="NGK6" s="531"/>
      <c r="NGL6" s="531"/>
      <c r="NGM6" s="531"/>
      <c r="NGN6" s="531"/>
      <c r="NGO6" s="531"/>
      <c r="NGP6" s="531"/>
      <c r="NGQ6" s="531"/>
      <c r="NGR6" s="531"/>
      <c r="NGS6" s="531"/>
      <c r="NGT6" s="531"/>
      <c r="NGU6" s="531"/>
      <c r="NGV6" s="531"/>
      <c r="NGW6" s="531"/>
      <c r="NGX6" s="531"/>
      <c r="NGY6" s="531"/>
      <c r="NGZ6" s="531"/>
      <c r="NHA6" s="531"/>
      <c r="NHB6" s="531"/>
      <c r="NHC6" s="531"/>
      <c r="NHD6" s="531"/>
      <c r="NHE6" s="531"/>
      <c r="NHF6" s="531"/>
      <c r="NHG6" s="531"/>
      <c r="NHH6" s="531"/>
      <c r="NHI6" s="531"/>
      <c r="NHJ6" s="531"/>
      <c r="NHK6" s="531"/>
      <c r="NHL6" s="531"/>
      <c r="NHM6" s="531"/>
      <c r="NHN6" s="531"/>
      <c r="NHO6" s="531"/>
      <c r="NHP6" s="531"/>
      <c r="NHQ6" s="531"/>
      <c r="NHR6" s="531"/>
      <c r="NHS6" s="531"/>
      <c r="NHT6" s="531"/>
      <c r="NHU6" s="531"/>
      <c r="NHV6" s="531"/>
      <c r="NHW6" s="531"/>
      <c r="NHX6" s="531"/>
      <c r="NHY6" s="531"/>
      <c r="NHZ6" s="531"/>
      <c r="NIA6" s="531"/>
      <c r="NIB6" s="531"/>
      <c r="NIC6" s="531"/>
      <c r="NID6" s="531"/>
      <c r="NIE6" s="531"/>
      <c r="NIF6" s="531"/>
      <c r="NIG6" s="531"/>
      <c r="NIH6" s="531"/>
      <c r="NII6" s="531"/>
      <c r="NIJ6" s="531"/>
      <c r="NIK6" s="531"/>
      <c r="NIL6" s="531"/>
      <c r="NIM6" s="531"/>
      <c r="NIN6" s="531"/>
      <c r="NIO6" s="531"/>
      <c r="NIP6" s="531"/>
      <c r="NIQ6" s="531"/>
      <c r="NIR6" s="531"/>
      <c r="NIS6" s="531"/>
      <c r="NIT6" s="531"/>
      <c r="NIU6" s="531"/>
      <c r="NIV6" s="531"/>
      <c r="NIW6" s="531"/>
      <c r="NIX6" s="531"/>
      <c r="NIY6" s="531"/>
      <c r="NIZ6" s="531"/>
      <c r="NJA6" s="531"/>
      <c r="NJB6" s="531"/>
      <c r="NJC6" s="531"/>
      <c r="NJD6" s="531"/>
      <c r="NJE6" s="531"/>
      <c r="NJF6" s="531"/>
      <c r="NJG6" s="531"/>
      <c r="NJH6" s="531"/>
      <c r="NJI6" s="531"/>
      <c r="NJJ6" s="531"/>
      <c r="NJK6" s="531"/>
      <c r="NJL6" s="531"/>
      <c r="NJM6" s="531"/>
      <c r="NJN6" s="531"/>
      <c r="NJO6" s="531"/>
      <c r="NJP6" s="531"/>
      <c r="NJQ6" s="531"/>
      <c r="NJR6" s="531"/>
      <c r="NJS6" s="531"/>
      <c r="NJT6" s="531"/>
      <c r="NJU6" s="531"/>
      <c r="NJV6" s="531"/>
      <c r="NJW6" s="531"/>
      <c r="NJX6" s="531"/>
      <c r="NJY6" s="531"/>
      <c r="NJZ6" s="531"/>
      <c r="NKA6" s="531"/>
      <c r="NKB6" s="531"/>
      <c r="NKC6" s="531"/>
      <c r="NKD6" s="531"/>
      <c r="NKE6" s="531"/>
      <c r="NKF6" s="531"/>
      <c r="NKG6" s="531"/>
      <c r="NKH6" s="531"/>
      <c r="NKI6" s="531"/>
      <c r="NKJ6" s="531"/>
      <c r="NKK6" s="531"/>
      <c r="NKL6" s="531"/>
      <c r="NKM6" s="531"/>
      <c r="NKN6" s="531"/>
      <c r="NKO6" s="531"/>
      <c r="NKP6" s="531"/>
      <c r="NKQ6" s="531"/>
      <c r="NKR6" s="531"/>
      <c r="NKS6" s="531"/>
      <c r="NKT6" s="531"/>
      <c r="NKU6" s="531"/>
      <c r="NKV6" s="531"/>
      <c r="NKW6" s="531"/>
      <c r="NKX6" s="531"/>
      <c r="NKY6" s="531"/>
      <c r="NKZ6" s="531"/>
      <c r="NLA6" s="531"/>
      <c r="NLB6" s="531"/>
      <c r="NLC6" s="531"/>
      <c r="NLD6" s="531"/>
      <c r="NLE6" s="531"/>
      <c r="NLF6" s="531"/>
      <c r="NLG6" s="531"/>
      <c r="NLH6" s="531"/>
      <c r="NLI6" s="531"/>
      <c r="NLJ6" s="531"/>
      <c r="NLK6" s="531"/>
      <c r="NLL6" s="531"/>
      <c r="NLM6" s="531"/>
      <c r="NLN6" s="531"/>
      <c r="NLO6" s="531"/>
      <c r="NLP6" s="531"/>
      <c r="NLQ6" s="531"/>
      <c r="NLR6" s="531"/>
      <c r="NLS6" s="531"/>
      <c r="NLT6" s="531"/>
      <c r="NLU6" s="531"/>
      <c r="NLV6" s="531"/>
      <c r="NLW6" s="531"/>
      <c r="NLX6" s="531"/>
      <c r="NLY6" s="531"/>
      <c r="NLZ6" s="531"/>
      <c r="NMA6" s="531"/>
      <c r="NMB6" s="531"/>
      <c r="NMC6" s="531"/>
      <c r="NMD6" s="531"/>
      <c r="NME6" s="531"/>
      <c r="NMF6" s="531"/>
      <c r="NMG6" s="531"/>
      <c r="NMH6" s="531"/>
      <c r="NMI6" s="531"/>
      <c r="NMJ6" s="531"/>
      <c r="NMK6" s="531"/>
      <c r="NML6" s="531"/>
      <c r="NMM6" s="531"/>
      <c r="NMN6" s="531"/>
      <c r="NMO6" s="531"/>
      <c r="NMP6" s="531"/>
      <c r="NMQ6" s="531"/>
      <c r="NMR6" s="531"/>
      <c r="NMS6" s="531"/>
      <c r="NMT6" s="531"/>
      <c r="NMU6" s="531"/>
      <c r="NMV6" s="531"/>
      <c r="NMW6" s="531"/>
      <c r="NMX6" s="531"/>
      <c r="NMY6" s="531"/>
      <c r="NMZ6" s="531"/>
      <c r="NNA6" s="531"/>
      <c r="NNB6" s="531"/>
      <c r="NNC6" s="531"/>
      <c r="NND6" s="531"/>
      <c r="NNE6" s="531"/>
      <c r="NNF6" s="531"/>
      <c r="NNG6" s="531"/>
      <c r="NNH6" s="531"/>
      <c r="NNI6" s="531"/>
      <c r="NNJ6" s="531"/>
      <c r="NNK6" s="531"/>
      <c r="NNL6" s="531"/>
      <c r="NNM6" s="531"/>
      <c r="NNN6" s="531"/>
      <c r="NNO6" s="531"/>
      <c r="NNP6" s="531"/>
      <c r="NNQ6" s="531"/>
      <c r="NNR6" s="531"/>
      <c r="NNS6" s="531"/>
      <c r="NNT6" s="531"/>
      <c r="NNU6" s="531"/>
      <c r="NNV6" s="531"/>
      <c r="NNW6" s="531"/>
      <c r="NNX6" s="531"/>
      <c r="NNY6" s="531"/>
      <c r="NNZ6" s="531"/>
      <c r="NOA6" s="531"/>
      <c r="NOB6" s="531"/>
      <c r="NOC6" s="531"/>
      <c r="NOD6" s="531"/>
      <c r="NOE6" s="531"/>
      <c r="NOF6" s="531"/>
      <c r="NOG6" s="531"/>
      <c r="NOH6" s="531"/>
      <c r="NOI6" s="531"/>
      <c r="NOJ6" s="531"/>
      <c r="NOK6" s="531"/>
      <c r="NOL6" s="531"/>
      <c r="NOM6" s="531"/>
      <c r="NON6" s="531"/>
      <c r="NOO6" s="531"/>
      <c r="NOP6" s="531"/>
      <c r="NOQ6" s="531"/>
      <c r="NOR6" s="531"/>
      <c r="NOS6" s="531"/>
      <c r="NOT6" s="531"/>
      <c r="NOU6" s="531"/>
      <c r="NOV6" s="531"/>
      <c r="NOW6" s="531"/>
      <c r="NOX6" s="531"/>
      <c r="NOY6" s="531"/>
      <c r="NOZ6" s="531"/>
      <c r="NPA6" s="531"/>
      <c r="NPB6" s="531"/>
      <c r="NPC6" s="531"/>
      <c r="NPD6" s="531"/>
      <c r="NPE6" s="531"/>
      <c r="NPF6" s="531"/>
      <c r="NPG6" s="531"/>
      <c r="NPH6" s="531"/>
      <c r="NPI6" s="531"/>
      <c r="NPJ6" s="531"/>
      <c r="NPK6" s="531"/>
      <c r="NPL6" s="531"/>
      <c r="NPM6" s="531"/>
      <c r="NPN6" s="531"/>
      <c r="NPO6" s="531"/>
      <c r="NPP6" s="531"/>
      <c r="NPQ6" s="531"/>
      <c r="NPR6" s="531"/>
      <c r="NPS6" s="531"/>
      <c r="NPT6" s="531"/>
      <c r="NPU6" s="531"/>
      <c r="NPV6" s="531"/>
      <c r="NPW6" s="531"/>
      <c r="NPX6" s="531"/>
      <c r="NPY6" s="531"/>
      <c r="NPZ6" s="531"/>
      <c r="NQA6" s="531"/>
      <c r="NQB6" s="531"/>
      <c r="NQC6" s="531"/>
      <c r="NQD6" s="531"/>
      <c r="NQE6" s="531"/>
      <c r="NQF6" s="531"/>
      <c r="NQG6" s="531"/>
      <c r="NQH6" s="531"/>
      <c r="NQI6" s="531"/>
      <c r="NQJ6" s="531"/>
      <c r="NQK6" s="531"/>
      <c r="NQL6" s="531"/>
      <c r="NQM6" s="531"/>
      <c r="NQN6" s="531"/>
      <c r="NQO6" s="531"/>
      <c r="NQP6" s="531"/>
      <c r="NQQ6" s="531"/>
      <c r="NQR6" s="531"/>
      <c r="NQS6" s="531"/>
      <c r="NQT6" s="531"/>
      <c r="NQU6" s="531"/>
      <c r="NQV6" s="531"/>
      <c r="NQW6" s="531"/>
      <c r="NQX6" s="531"/>
      <c r="NQY6" s="531"/>
      <c r="NQZ6" s="531"/>
      <c r="NRA6" s="531"/>
      <c r="NRB6" s="531"/>
      <c r="NRC6" s="531"/>
      <c r="NRD6" s="531"/>
      <c r="NRE6" s="531"/>
      <c r="NRF6" s="531"/>
      <c r="NRG6" s="531"/>
      <c r="NRH6" s="531"/>
      <c r="NRI6" s="531"/>
      <c r="NRJ6" s="531"/>
      <c r="NRK6" s="531"/>
      <c r="NRL6" s="531"/>
      <c r="NRM6" s="531"/>
      <c r="NRN6" s="531"/>
      <c r="NRO6" s="531"/>
      <c r="NRP6" s="531"/>
      <c r="NRQ6" s="531"/>
      <c r="NRR6" s="531"/>
      <c r="NRS6" s="531"/>
      <c r="NRT6" s="531"/>
      <c r="NRU6" s="531"/>
      <c r="NRV6" s="531"/>
      <c r="NRW6" s="531"/>
      <c r="NRX6" s="531"/>
      <c r="NRY6" s="531"/>
      <c r="NRZ6" s="531"/>
      <c r="NSA6" s="531"/>
      <c r="NSB6" s="531"/>
      <c r="NSC6" s="531"/>
      <c r="NSD6" s="531"/>
      <c r="NSE6" s="531"/>
      <c r="NSF6" s="531"/>
      <c r="NSG6" s="531"/>
      <c r="NSH6" s="531"/>
      <c r="NSI6" s="531"/>
      <c r="NSJ6" s="531"/>
      <c r="NSK6" s="531"/>
      <c r="NSL6" s="531"/>
      <c r="NSM6" s="531"/>
      <c r="NSN6" s="531"/>
      <c r="NSO6" s="531"/>
      <c r="NSP6" s="531"/>
      <c r="NSQ6" s="531"/>
      <c r="NSR6" s="531"/>
      <c r="NSS6" s="531"/>
      <c r="NST6" s="531"/>
      <c r="NSU6" s="531"/>
      <c r="NSV6" s="531"/>
      <c r="NSW6" s="531"/>
      <c r="NSX6" s="531"/>
      <c r="NSY6" s="531"/>
      <c r="NSZ6" s="531"/>
      <c r="NTA6" s="531"/>
      <c r="NTB6" s="531"/>
      <c r="NTC6" s="531"/>
      <c r="NTD6" s="531"/>
      <c r="NTE6" s="531"/>
      <c r="NTF6" s="531"/>
      <c r="NTG6" s="531"/>
      <c r="NTH6" s="531"/>
      <c r="NTI6" s="531"/>
      <c r="NTJ6" s="531"/>
      <c r="NTK6" s="531"/>
      <c r="NTL6" s="531"/>
      <c r="NTM6" s="531"/>
      <c r="NTN6" s="531"/>
      <c r="NTO6" s="531"/>
      <c r="NTP6" s="531"/>
      <c r="NTQ6" s="531"/>
      <c r="NTR6" s="531"/>
      <c r="NTS6" s="531"/>
      <c r="NTT6" s="531"/>
      <c r="NTU6" s="531"/>
      <c r="NTV6" s="531"/>
      <c r="NTW6" s="531"/>
      <c r="NTX6" s="531"/>
      <c r="NTY6" s="531"/>
      <c r="NTZ6" s="531"/>
      <c r="NUA6" s="531"/>
      <c r="NUB6" s="531"/>
      <c r="NUC6" s="531"/>
      <c r="NUD6" s="531"/>
      <c r="NUE6" s="531"/>
      <c r="NUF6" s="531"/>
      <c r="NUG6" s="531"/>
      <c r="NUH6" s="531"/>
      <c r="NUI6" s="531"/>
      <c r="NUJ6" s="531"/>
      <c r="NUK6" s="531"/>
      <c r="NUL6" s="531"/>
      <c r="NUM6" s="531"/>
      <c r="NUN6" s="531"/>
      <c r="NUO6" s="531"/>
      <c r="NUP6" s="531"/>
      <c r="NUQ6" s="531"/>
      <c r="NUR6" s="531"/>
      <c r="NUS6" s="531"/>
      <c r="NUT6" s="531"/>
      <c r="NUU6" s="531"/>
      <c r="NUV6" s="531"/>
      <c r="NUW6" s="531"/>
      <c r="NUX6" s="531"/>
      <c r="NUY6" s="531"/>
      <c r="NUZ6" s="531"/>
      <c r="NVA6" s="531"/>
      <c r="NVB6" s="531"/>
      <c r="NVC6" s="531"/>
      <c r="NVD6" s="531"/>
      <c r="NVE6" s="531"/>
      <c r="NVF6" s="531"/>
      <c r="NVG6" s="531"/>
      <c r="NVH6" s="531"/>
      <c r="NVI6" s="531"/>
      <c r="NVJ6" s="531"/>
      <c r="NVK6" s="531"/>
      <c r="NVL6" s="531"/>
      <c r="NVM6" s="531"/>
      <c r="NVN6" s="531"/>
      <c r="NVO6" s="531"/>
      <c r="NVP6" s="531"/>
      <c r="NVQ6" s="531"/>
      <c r="NVR6" s="531"/>
      <c r="NVS6" s="531"/>
      <c r="NVT6" s="531"/>
      <c r="NVU6" s="531"/>
      <c r="NVV6" s="531"/>
      <c r="NVW6" s="531"/>
      <c r="NVX6" s="531"/>
      <c r="NVY6" s="531"/>
      <c r="NVZ6" s="531"/>
      <c r="NWA6" s="531"/>
      <c r="NWB6" s="531"/>
      <c r="NWC6" s="531"/>
      <c r="NWD6" s="531"/>
      <c r="NWE6" s="531"/>
      <c r="NWF6" s="531"/>
      <c r="NWG6" s="531"/>
      <c r="NWH6" s="531"/>
      <c r="NWI6" s="531"/>
      <c r="NWJ6" s="531"/>
      <c r="NWK6" s="531"/>
      <c r="NWL6" s="531"/>
      <c r="NWM6" s="531"/>
      <c r="NWN6" s="531"/>
      <c r="NWO6" s="531"/>
      <c r="NWP6" s="531"/>
      <c r="NWQ6" s="531"/>
      <c r="NWR6" s="531"/>
      <c r="NWS6" s="531"/>
      <c r="NWT6" s="531"/>
      <c r="NWU6" s="531"/>
      <c r="NWV6" s="531"/>
      <c r="NWW6" s="531"/>
      <c r="NWX6" s="531"/>
      <c r="NWY6" s="531"/>
      <c r="NWZ6" s="531"/>
      <c r="NXA6" s="531"/>
      <c r="NXB6" s="531"/>
      <c r="NXC6" s="531"/>
      <c r="NXD6" s="531"/>
      <c r="NXE6" s="531"/>
      <c r="NXF6" s="531"/>
      <c r="NXG6" s="531"/>
      <c r="NXH6" s="531"/>
      <c r="NXI6" s="531"/>
      <c r="NXJ6" s="531"/>
      <c r="NXK6" s="531"/>
      <c r="NXL6" s="531"/>
      <c r="NXM6" s="531"/>
      <c r="NXN6" s="531"/>
      <c r="NXO6" s="531"/>
      <c r="NXP6" s="531"/>
      <c r="NXQ6" s="531"/>
      <c r="NXR6" s="531"/>
      <c r="NXS6" s="531"/>
      <c r="NXT6" s="531"/>
      <c r="NXU6" s="531"/>
      <c r="NXV6" s="531"/>
      <c r="NXW6" s="531"/>
      <c r="NXX6" s="531"/>
      <c r="NXY6" s="531"/>
      <c r="NXZ6" s="531"/>
      <c r="NYA6" s="531"/>
      <c r="NYB6" s="531"/>
      <c r="NYC6" s="531"/>
      <c r="NYD6" s="531"/>
      <c r="NYE6" s="531"/>
      <c r="NYF6" s="531"/>
      <c r="NYG6" s="531"/>
      <c r="NYH6" s="531"/>
      <c r="NYI6" s="531"/>
      <c r="NYJ6" s="531"/>
      <c r="NYK6" s="531"/>
      <c r="NYL6" s="531"/>
      <c r="NYM6" s="531"/>
      <c r="NYN6" s="531"/>
      <c r="NYO6" s="531"/>
      <c r="NYP6" s="531"/>
      <c r="NYQ6" s="531"/>
      <c r="NYR6" s="531"/>
      <c r="NYS6" s="531"/>
      <c r="NYT6" s="531"/>
      <c r="NYU6" s="531"/>
      <c r="NYV6" s="531"/>
      <c r="NYW6" s="531"/>
      <c r="NYX6" s="531"/>
      <c r="NYY6" s="531"/>
      <c r="NYZ6" s="531"/>
      <c r="NZA6" s="531"/>
      <c r="NZB6" s="531"/>
      <c r="NZC6" s="531"/>
      <c r="NZD6" s="531"/>
      <c r="NZE6" s="531"/>
      <c r="NZF6" s="531"/>
      <c r="NZG6" s="531"/>
      <c r="NZH6" s="531"/>
      <c r="NZI6" s="531"/>
      <c r="NZJ6" s="531"/>
      <c r="NZK6" s="531"/>
      <c r="NZL6" s="531"/>
      <c r="NZM6" s="531"/>
      <c r="NZN6" s="531"/>
      <c r="NZO6" s="531"/>
      <c r="NZP6" s="531"/>
      <c r="NZQ6" s="531"/>
      <c r="NZR6" s="531"/>
      <c r="NZS6" s="531"/>
      <c r="NZT6" s="531"/>
      <c r="NZU6" s="531"/>
      <c r="NZV6" s="531"/>
      <c r="NZW6" s="531"/>
      <c r="NZX6" s="531"/>
      <c r="NZY6" s="531"/>
      <c r="NZZ6" s="531"/>
      <c r="OAA6" s="531"/>
      <c r="OAB6" s="531"/>
      <c r="OAC6" s="531"/>
      <c r="OAD6" s="531"/>
      <c r="OAE6" s="531"/>
      <c r="OAF6" s="531"/>
      <c r="OAG6" s="531"/>
      <c r="OAH6" s="531"/>
      <c r="OAI6" s="531"/>
      <c r="OAJ6" s="531"/>
      <c r="OAK6" s="531"/>
      <c r="OAL6" s="531"/>
      <c r="OAM6" s="531"/>
      <c r="OAN6" s="531"/>
      <c r="OAO6" s="531"/>
      <c r="OAP6" s="531"/>
      <c r="OAQ6" s="531"/>
      <c r="OAR6" s="531"/>
      <c r="OAS6" s="531"/>
      <c r="OAT6" s="531"/>
      <c r="OAU6" s="531"/>
      <c r="OAV6" s="531"/>
      <c r="OAW6" s="531"/>
      <c r="OAX6" s="531"/>
      <c r="OAY6" s="531"/>
      <c r="OAZ6" s="531"/>
      <c r="OBA6" s="531"/>
      <c r="OBB6" s="531"/>
      <c r="OBC6" s="531"/>
      <c r="OBD6" s="531"/>
      <c r="OBE6" s="531"/>
      <c r="OBF6" s="531"/>
      <c r="OBG6" s="531"/>
      <c r="OBH6" s="531"/>
      <c r="OBI6" s="531"/>
      <c r="OBJ6" s="531"/>
      <c r="OBK6" s="531"/>
      <c r="OBL6" s="531"/>
      <c r="OBM6" s="531"/>
      <c r="OBN6" s="531"/>
      <c r="OBO6" s="531"/>
      <c r="OBP6" s="531"/>
      <c r="OBQ6" s="531"/>
      <c r="OBR6" s="531"/>
      <c r="OBS6" s="531"/>
      <c r="OBT6" s="531"/>
      <c r="OBU6" s="531"/>
      <c r="OBV6" s="531"/>
      <c r="OBW6" s="531"/>
      <c r="OBX6" s="531"/>
      <c r="OBY6" s="531"/>
      <c r="OBZ6" s="531"/>
      <c r="OCA6" s="531"/>
      <c r="OCB6" s="531"/>
      <c r="OCC6" s="531"/>
      <c r="OCD6" s="531"/>
      <c r="OCE6" s="531"/>
      <c r="OCF6" s="531"/>
      <c r="OCG6" s="531"/>
      <c r="OCH6" s="531"/>
      <c r="OCI6" s="531"/>
      <c r="OCJ6" s="531"/>
      <c r="OCK6" s="531"/>
      <c r="OCL6" s="531"/>
      <c r="OCM6" s="531"/>
      <c r="OCN6" s="531"/>
      <c r="OCO6" s="531"/>
      <c r="OCP6" s="531"/>
      <c r="OCQ6" s="531"/>
      <c r="OCR6" s="531"/>
      <c r="OCS6" s="531"/>
      <c r="OCT6" s="531"/>
      <c r="OCU6" s="531"/>
      <c r="OCV6" s="531"/>
      <c r="OCW6" s="531"/>
      <c r="OCX6" s="531"/>
      <c r="OCY6" s="531"/>
      <c r="OCZ6" s="531"/>
      <c r="ODA6" s="531"/>
      <c r="ODB6" s="531"/>
      <c r="ODC6" s="531"/>
      <c r="ODD6" s="531"/>
      <c r="ODE6" s="531"/>
      <c r="ODF6" s="531"/>
      <c r="ODG6" s="531"/>
      <c r="ODH6" s="531"/>
      <c r="ODI6" s="531"/>
      <c r="ODJ6" s="531"/>
      <c r="ODK6" s="531"/>
      <c r="ODL6" s="531"/>
      <c r="ODM6" s="531"/>
      <c r="ODN6" s="531"/>
      <c r="ODO6" s="531"/>
      <c r="ODP6" s="531"/>
      <c r="ODQ6" s="531"/>
      <c r="ODR6" s="531"/>
      <c r="ODS6" s="531"/>
      <c r="ODT6" s="531"/>
      <c r="ODU6" s="531"/>
      <c r="ODV6" s="531"/>
      <c r="ODW6" s="531"/>
      <c r="ODX6" s="531"/>
      <c r="ODY6" s="531"/>
      <c r="ODZ6" s="531"/>
      <c r="OEA6" s="531"/>
      <c r="OEB6" s="531"/>
      <c r="OEC6" s="531"/>
      <c r="OED6" s="531"/>
      <c r="OEE6" s="531"/>
      <c r="OEF6" s="531"/>
      <c r="OEG6" s="531"/>
      <c r="OEH6" s="531"/>
      <c r="OEI6" s="531"/>
      <c r="OEJ6" s="531"/>
      <c r="OEK6" s="531"/>
      <c r="OEL6" s="531"/>
      <c r="OEM6" s="531"/>
      <c r="OEN6" s="531"/>
      <c r="OEO6" s="531"/>
      <c r="OEP6" s="531"/>
      <c r="OEQ6" s="531"/>
      <c r="OER6" s="531"/>
      <c r="OES6" s="531"/>
      <c r="OET6" s="531"/>
      <c r="OEU6" s="531"/>
      <c r="OEV6" s="531"/>
      <c r="OEW6" s="531"/>
      <c r="OEX6" s="531"/>
      <c r="OEY6" s="531"/>
      <c r="OEZ6" s="531"/>
      <c r="OFA6" s="531"/>
      <c r="OFB6" s="531"/>
      <c r="OFC6" s="531"/>
      <c r="OFD6" s="531"/>
      <c r="OFE6" s="531"/>
      <c r="OFF6" s="531"/>
      <c r="OFG6" s="531"/>
      <c r="OFH6" s="531"/>
      <c r="OFI6" s="531"/>
      <c r="OFJ6" s="531"/>
      <c r="OFK6" s="531"/>
      <c r="OFL6" s="531"/>
      <c r="OFM6" s="531"/>
      <c r="OFN6" s="531"/>
      <c r="OFO6" s="531"/>
      <c r="OFP6" s="531"/>
      <c r="OFQ6" s="531"/>
      <c r="OFR6" s="531"/>
      <c r="OFS6" s="531"/>
      <c r="OFT6" s="531"/>
      <c r="OFU6" s="531"/>
      <c r="OFV6" s="531"/>
      <c r="OFW6" s="531"/>
      <c r="OFX6" s="531"/>
      <c r="OFY6" s="531"/>
      <c r="OFZ6" s="531"/>
      <c r="OGA6" s="531"/>
      <c r="OGB6" s="531"/>
      <c r="OGC6" s="531"/>
      <c r="OGD6" s="531"/>
      <c r="OGE6" s="531"/>
      <c r="OGF6" s="531"/>
      <c r="OGG6" s="531"/>
      <c r="OGH6" s="531"/>
      <c r="OGI6" s="531"/>
      <c r="OGJ6" s="531"/>
      <c r="OGK6" s="531"/>
      <c r="OGL6" s="531"/>
      <c r="OGM6" s="531"/>
      <c r="OGN6" s="531"/>
      <c r="OGO6" s="531"/>
      <c r="OGP6" s="531"/>
      <c r="OGQ6" s="531"/>
      <c r="OGR6" s="531"/>
      <c r="OGS6" s="531"/>
      <c r="OGT6" s="531"/>
      <c r="OGU6" s="531"/>
      <c r="OGV6" s="531"/>
      <c r="OGW6" s="531"/>
      <c r="OGX6" s="531"/>
      <c r="OGY6" s="531"/>
      <c r="OGZ6" s="531"/>
      <c r="OHA6" s="531"/>
      <c r="OHB6" s="531"/>
      <c r="OHC6" s="531"/>
      <c r="OHD6" s="531"/>
      <c r="OHE6" s="531"/>
      <c r="OHF6" s="531"/>
      <c r="OHG6" s="531"/>
      <c r="OHH6" s="531"/>
      <c r="OHI6" s="531"/>
      <c r="OHJ6" s="531"/>
      <c r="OHK6" s="531"/>
      <c r="OHL6" s="531"/>
      <c r="OHM6" s="531"/>
      <c r="OHN6" s="531"/>
      <c r="OHO6" s="531"/>
      <c r="OHP6" s="531"/>
      <c r="OHQ6" s="531"/>
      <c r="OHR6" s="531"/>
      <c r="OHS6" s="531"/>
      <c r="OHT6" s="531"/>
      <c r="OHU6" s="531"/>
      <c r="OHV6" s="531"/>
      <c r="OHW6" s="531"/>
      <c r="OHX6" s="531"/>
      <c r="OHY6" s="531"/>
      <c r="OHZ6" s="531"/>
      <c r="OIA6" s="531"/>
      <c r="OIB6" s="531"/>
      <c r="OIC6" s="531"/>
      <c r="OID6" s="531"/>
      <c r="OIE6" s="531"/>
      <c r="OIF6" s="531"/>
      <c r="OIG6" s="531"/>
      <c r="OIH6" s="531"/>
      <c r="OII6" s="531"/>
      <c r="OIJ6" s="531"/>
      <c r="OIK6" s="531"/>
      <c r="OIL6" s="531"/>
      <c r="OIM6" s="531"/>
      <c r="OIN6" s="531"/>
      <c r="OIO6" s="531"/>
      <c r="OIP6" s="531"/>
      <c r="OIQ6" s="531"/>
      <c r="OIR6" s="531"/>
      <c r="OIS6" s="531"/>
      <c r="OIT6" s="531"/>
      <c r="OIU6" s="531"/>
      <c r="OIV6" s="531"/>
      <c r="OIW6" s="531"/>
      <c r="OIX6" s="531"/>
      <c r="OIY6" s="531"/>
      <c r="OIZ6" s="531"/>
      <c r="OJA6" s="531"/>
      <c r="OJB6" s="531"/>
      <c r="OJC6" s="531"/>
      <c r="OJD6" s="531"/>
      <c r="OJE6" s="531"/>
      <c r="OJF6" s="531"/>
      <c r="OJG6" s="531"/>
      <c r="OJH6" s="531"/>
      <c r="OJI6" s="531"/>
      <c r="OJJ6" s="531"/>
      <c r="OJK6" s="531"/>
      <c r="OJL6" s="531"/>
      <c r="OJM6" s="531"/>
      <c r="OJN6" s="531"/>
      <c r="OJO6" s="531"/>
      <c r="OJP6" s="531"/>
      <c r="OJQ6" s="531"/>
      <c r="OJR6" s="531"/>
      <c r="OJS6" s="531"/>
      <c r="OJT6" s="531"/>
      <c r="OJU6" s="531"/>
      <c r="OJV6" s="531"/>
      <c r="OJW6" s="531"/>
      <c r="OJX6" s="531"/>
      <c r="OJY6" s="531"/>
      <c r="OJZ6" s="531"/>
      <c r="OKA6" s="531"/>
      <c r="OKB6" s="531"/>
      <c r="OKC6" s="531"/>
      <c r="OKD6" s="531"/>
      <c r="OKE6" s="531"/>
      <c r="OKF6" s="531"/>
      <c r="OKG6" s="531"/>
      <c r="OKH6" s="531"/>
      <c r="OKI6" s="531"/>
      <c r="OKJ6" s="531"/>
      <c r="OKK6" s="531"/>
      <c r="OKL6" s="531"/>
      <c r="OKM6" s="531"/>
      <c r="OKN6" s="531"/>
      <c r="OKO6" s="531"/>
      <c r="OKP6" s="531"/>
      <c r="OKQ6" s="531"/>
      <c r="OKR6" s="531"/>
      <c r="OKS6" s="531"/>
      <c r="OKT6" s="531"/>
      <c r="OKU6" s="531"/>
      <c r="OKV6" s="531"/>
      <c r="OKW6" s="531"/>
      <c r="OKX6" s="531"/>
      <c r="OKY6" s="531"/>
      <c r="OKZ6" s="531"/>
      <c r="OLA6" s="531"/>
      <c r="OLB6" s="531"/>
      <c r="OLC6" s="531"/>
      <c r="OLD6" s="531"/>
      <c r="OLE6" s="531"/>
      <c r="OLF6" s="531"/>
      <c r="OLG6" s="531"/>
      <c r="OLH6" s="531"/>
      <c r="OLI6" s="531"/>
      <c r="OLJ6" s="531"/>
      <c r="OLK6" s="531"/>
      <c r="OLL6" s="531"/>
      <c r="OLM6" s="531"/>
      <c r="OLN6" s="531"/>
      <c r="OLO6" s="531"/>
      <c r="OLP6" s="531"/>
      <c r="OLQ6" s="531"/>
      <c r="OLR6" s="531"/>
      <c r="OLS6" s="531"/>
      <c r="OLT6" s="531"/>
      <c r="OLU6" s="531"/>
      <c r="OLV6" s="531"/>
      <c r="OLW6" s="531"/>
      <c r="OLX6" s="531"/>
      <c r="OLY6" s="531"/>
      <c r="OLZ6" s="531"/>
      <c r="OMA6" s="531"/>
      <c r="OMB6" s="531"/>
      <c r="OMC6" s="531"/>
      <c r="OMD6" s="531"/>
      <c r="OME6" s="531"/>
      <c r="OMF6" s="531"/>
      <c r="OMG6" s="531"/>
      <c r="OMH6" s="531"/>
      <c r="OMI6" s="531"/>
      <c r="OMJ6" s="531"/>
      <c r="OMK6" s="531"/>
      <c r="OML6" s="531"/>
      <c r="OMM6" s="531"/>
      <c r="OMN6" s="531"/>
      <c r="OMO6" s="531"/>
      <c r="OMP6" s="531"/>
      <c r="OMQ6" s="531"/>
      <c r="OMR6" s="531"/>
      <c r="OMS6" s="531"/>
      <c r="OMT6" s="531"/>
      <c r="OMU6" s="531"/>
      <c r="OMV6" s="531"/>
      <c r="OMW6" s="531"/>
      <c r="OMX6" s="531"/>
      <c r="OMY6" s="531"/>
      <c r="OMZ6" s="531"/>
      <c r="ONA6" s="531"/>
      <c r="ONB6" s="531"/>
      <c r="ONC6" s="531"/>
      <c r="OND6" s="531"/>
      <c r="ONE6" s="531"/>
      <c r="ONF6" s="531"/>
      <c r="ONG6" s="531"/>
      <c r="ONH6" s="531"/>
      <c r="ONI6" s="531"/>
      <c r="ONJ6" s="531"/>
      <c r="ONK6" s="531"/>
      <c r="ONL6" s="531"/>
      <c r="ONM6" s="531"/>
      <c r="ONN6" s="531"/>
      <c r="ONO6" s="531"/>
      <c r="ONP6" s="531"/>
      <c r="ONQ6" s="531"/>
      <c r="ONR6" s="531"/>
      <c r="ONS6" s="531"/>
      <c r="ONT6" s="531"/>
      <c r="ONU6" s="531"/>
      <c r="ONV6" s="531"/>
      <c r="ONW6" s="531"/>
      <c r="ONX6" s="531"/>
      <c r="ONY6" s="531"/>
      <c r="ONZ6" s="531"/>
      <c r="OOA6" s="531"/>
      <c r="OOB6" s="531"/>
      <c r="OOC6" s="531"/>
      <c r="OOD6" s="531"/>
      <c r="OOE6" s="531"/>
      <c r="OOF6" s="531"/>
      <c r="OOG6" s="531"/>
      <c r="OOH6" s="531"/>
      <c r="OOI6" s="531"/>
      <c r="OOJ6" s="531"/>
      <c r="OOK6" s="531"/>
      <c r="OOL6" s="531"/>
      <c r="OOM6" s="531"/>
      <c r="OON6" s="531"/>
      <c r="OOO6" s="531"/>
      <c r="OOP6" s="531"/>
      <c r="OOQ6" s="531"/>
      <c r="OOR6" s="531"/>
      <c r="OOS6" s="531"/>
      <c r="OOT6" s="531"/>
      <c r="OOU6" s="531"/>
      <c r="OOV6" s="531"/>
      <c r="OOW6" s="531"/>
      <c r="OOX6" s="531"/>
      <c r="OOY6" s="531"/>
      <c r="OOZ6" s="531"/>
      <c r="OPA6" s="531"/>
      <c r="OPB6" s="531"/>
      <c r="OPC6" s="531"/>
      <c r="OPD6" s="531"/>
      <c r="OPE6" s="531"/>
      <c r="OPF6" s="531"/>
      <c r="OPG6" s="531"/>
      <c r="OPH6" s="531"/>
      <c r="OPI6" s="531"/>
      <c r="OPJ6" s="531"/>
      <c r="OPK6" s="531"/>
      <c r="OPL6" s="531"/>
      <c r="OPM6" s="531"/>
      <c r="OPN6" s="531"/>
      <c r="OPO6" s="531"/>
      <c r="OPP6" s="531"/>
      <c r="OPQ6" s="531"/>
      <c r="OPR6" s="531"/>
      <c r="OPS6" s="531"/>
      <c r="OPT6" s="531"/>
      <c r="OPU6" s="531"/>
      <c r="OPV6" s="531"/>
      <c r="OPW6" s="531"/>
      <c r="OPX6" s="531"/>
      <c r="OPY6" s="531"/>
      <c r="OPZ6" s="531"/>
      <c r="OQA6" s="531"/>
      <c r="OQB6" s="531"/>
      <c r="OQC6" s="531"/>
      <c r="OQD6" s="531"/>
      <c r="OQE6" s="531"/>
      <c r="OQF6" s="531"/>
      <c r="OQG6" s="531"/>
      <c r="OQH6" s="531"/>
      <c r="OQI6" s="531"/>
      <c r="OQJ6" s="531"/>
      <c r="OQK6" s="531"/>
      <c r="OQL6" s="531"/>
      <c r="OQM6" s="531"/>
      <c r="OQN6" s="531"/>
      <c r="OQO6" s="531"/>
      <c r="OQP6" s="531"/>
      <c r="OQQ6" s="531"/>
      <c r="OQR6" s="531"/>
      <c r="OQS6" s="531"/>
      <c r="OQT6" s="531"/>
      <c r="OQU6" s="531"/>
      <c r="OQV6" s="531"/>
      <c r="OQW6" s="531"/>
      <c r="OQX6" s="531"/>
      <c r="OQY6" s="531"/>
      <c r="OQZ6" s="531"/>
      <c r="ORA6" s="531"/>
      <c r="ORB6" s="531"/>
      <c r="ORC6" s="531"/>
      <c r="ORD6" s="531"/>
      <c r="ORE6" s="531"/>
      <c r="ORF6" s="531"/>
      <c r="ORG6" s="531"/>
      <c r="ORH6" s="531"/>
      <c r="ORI6" s="531"/>
      <c r="ORJ6" s="531"/>
      <c r="ORK6" s="531"/>
      <c r="ORL6" s="531"/>
      <c r="ORM6" s="531"/>
      <c r="ORN6" s="531"/>
      <c r="ORO6" s="531"/>
      <c r="ORP6" s="531"/>
      <c r="ORQ6" s="531"/>
      <c r="ORR6" s="531"/>
      <c r="ORS6" s="531"/>
      <c r="ORT6" s="531"/>
      <c r="ORU6" s="531"/>
      <c r="ORV6" s="531"/>
      <c r="ORW6" s="531"/>
      <c r="ORX6" s="531"/>
      <c r="ORY6" s="531"/>
      <c r="ORZ6" s="531"/>
      <c r="OSA6" s="531"/>
      <c r="OSB6" s="531"/>
      <c r="OSC6" s="531"/>
      <c r="OSD6" s="531"/>
      <c r="OSE6" s="531"/>
      <c r="OSF6" s="531"/>
      <c r="OSG6" s="531"/>
      <c r="OSH6" s="531"/>
      <c r="OSI6" s="531"/>
      <c r="OSJ6" s="531"/>
      <c r="OSK6" s="531"/>
      <c r="OSL6" s="531"/>
      <c r="OSM6" s="531"/>
      <c r="OSN6" s="531"/>
      <c r="OSO6" s="531"/>
      <c r="OSP6" s="531"/>
      <c r="OSQ6" s="531"/>
      <c r="OSR6" s="531"/>
      <c r="OSS6" s="531"/>
      <c r="OST6" s="531"/>
      <c r="OSU6" s="531"/>
      <c r="OSV6" s="531"/>
      <c r="OSW6" s="531"/>
      <c r="OSX6" s="531"/>
      <c r="OSY6" s="531"/>
      <c r="OSZ6" s="531"/>
      <c r="OTA6" s="531"/>
      <c r="OTB6" s="531"/>
      <c r="OTC6" s="531"/>
      <c r="OTD6" s="531"/>
      <c r="OTE6" s="531"/>
      <c r="OTF6" s="531"/>
      <c r="OTG6" s="531"/>
      <c r="OTH6" s="531"/>
      <c r="OTI6" s="531"/>
      <c r="OTJ6" s="531"/>
      <c r="OTK6" s="531"/>
      <c r="OTL6" s="531"/>
      <c r="OTM6" s="531"/>
      <c r="OTN6" s="531"/>
      <c r="OTO6" s="531"/>
      <c r="OTP6" s="531"/>
      <c r="OTQ6" s="531"/>
      <c r="OTR6" s="531"/>
      <c r="OTS6" s="531"/>
      <c r="OTT6" s="531"/>
      <c r="OTU6" s="531"/>
      <c r="OTV6" s="531"/>
      <c r="OTW6" s="531"/>
      <c r="OTX6" s="531"/>
      <c r="OTY6" s="531"/>
      <c r="OTZ6" s="531"/>
      <c r="OUA6" s="531"/>
      <c r="OUB6" s="531"/>
      <c r="OUC6" s="531"/>
      <c r="OUD6" s="531"/>
      <c r="OUE6" s="531"/>
      <c r="OUF6" s="531"/>
      <c r="OUG6" s="531"/>
      <c r="OUH6" s="531"/>
      <c r="OUI6" s="531"/>
      <c r="OUJ6" s="531"/>
      <c r="OUK6" s="531"/>
      <c r="OUL6" s="531"/>
      <c r="OUM6" s="531"/>
      <c r="OUN6" s="531"/>
      <c r="OUO6" s="531"/>
      <c r="OUP6" s="531"/>
      <c r="OUQ6" s="531"/>
      <c r="OUR6" s="531"/>
      <c r="OUS6" s="531"/>
      <c r="OUT6" s="531"/>
      <c r="OUU6" s="531"/>
      <c r="OUV6" s="531"/>
      <c r="OUW6" s="531"/>
      <c r="OUX6" s="531"/>
      <c r="OUY6" s="531"/>
      <c r="OUZ6" s="531"/>
      <c r="OVA6" s="531"/>
      <c r="OVB6" s="531"/>
      <c r="OVC6" s="531"/>
      <c r="OVD6" s="531"/>
      <c r="OVE6" s="531"/>
      <c r="OVF6" s="531"/>
      <c r="OVG6" s="531"/>
      <c r="OVH6" s="531"/>
      <c r="OVI6" s="531"/>
      <c r="OVJ6" s="531"/>
      <c r="OVK6" s="531"/>
      <c r="OVL6" s="531"/>
      <c r="OVM6" s="531"/>
      <c r="OVN6" s="531"/>
      <c r="OVO6" s="531"/>
      <c r="OVP6" s="531"/>
      <c r="OVQ6" s="531"/>
      <c r="OVR6" s="531"/>
      <c r="OVS6" s="531"/>
      <c r="OVT6" s="531"/>
      <c r="OVU6" s="531"/>
      <c r="OVV6" s="531"/>
      <c r="OVW6" s="531"/>
      <c r="OVX6" s="531"/>
      <c r="OVY6" s="531"/>
      <c r="OVZ6" s="531"/>
      <c r="OWA6" s="531"/>
      <c r="OWB6" s="531"/>
      <c r="OWC6" s="531"/>
      <c r="OWD6" s="531"/>
      <c r="OWE6" s="531"/>
      <c r="OWF6" s="531"/>
      <c r="OWG6" s="531"/>
      <c r="OWH6" s="531"/>
      <c r="OWI6" s="531"/>
      <c r="OWJ6" s="531"/>
      <c r="OWK6" s="531"/>
      <c r="OWL6" s="531"/>
      <c r="OWM6" s="531"/>
      <c r="OWN6" s="531"/>
      <c r="OWO6" s="531"/>
      <c r="OWP6" s="531"/>
      <c r="OWQ6" s="531"/>
      <c r="OWR6" s="531"/>
      <c r="OWS6" s="531"/>
      <c r="OWT6" s="531"/>
      <c r="OWU6" s="531"/>
      <c r="OWV6" s="531"/>
      <c r="OWW6" s="531"/>
      <c r="OWX6" s="531"/>
      <c r="OWY6" s="531"/>
      <c r="OWZ6" s="531"/>
      <c r="OXA6" s="531"/>
      <c r="OXB6" s="531"/>
      <c r="OXC6" s="531"/>
      <c r="OXD6" s="531"/>
      <c r="OXE6" s="531"/>
      <c r="OXF6" s="531"/>
      <c r="OXG6" s="531"/>
      <c r="OXH6" s="531"/>
      <c r="OXI6" s="531"/>
      <c r="OXJ6" s="531"/>
      <c r="OXK6" s="531"/>
      <c r="OXL6" s="531"/>
      <c r="OXM6" s="531"/>
      <c r="OXN6" s="531"/>
      <c r="OXO6" s="531"/>
      <c r="OXP6" s="531"/>
      <c r="OXQ6" s="531"/>
      <c r="OXR6" s="531"/>
      <c r="OXS6" s="531"/>
      <c r="OXT6" s="531"/>
      <c r="OXU6" s="531"/>
      <c r="OXV6" s="531"/>
      <c r="OXW6" s="531"/>
      <c r="OXX6" s="531"/>
      <c r="OXY6" s="531"/>
      <c r="OXZ6" s="531"/>
      <c r="OYA6" s="531"/>
      <c r="OYB6" s="531"/>
      <c r="OYC6" s="531"/>
      <c r="OYD6" s="531"/>
      <c r="OYE6" s="531"/>
      <c r="OYF6" s="531"/>
      <c r="OYG6" s="531"/>
      <c r="OYH6" s="531"/>
      <c r="OYI6" s="531"/>
      <c r="OYJ6" s="531"/>
      <c r="OYK6" s="531"/>
      <c r="OYL6" s="531"/>
      <c r="OYM6" s="531"/>
      <c r="OYN6" s="531"/>
      <c r="OYO6" s="531"/>
      <c r="OYP6" s="531"/>
      <c r="OYQ6" s="531"/>
      <c r="OYR6" s="531"/>
      <c r="OYS6" s="531"/>
      <c r="OYT6" s="531"/>
      <c r="OYU6" s="531"/>
      <c r="OYV6" s="531"/>
      <c r="OYW6" s="531"/>
      <c r="OYX6" s="531"/>
      <c r="OYY6" s="531"/>
      <c r="OYZ6" s="531"/>
      <c r="OZA6" s="531"/>
      <c r="OZB6" s="531"/>
      <c r="OZC6" s="531"/>
      <c r="OZD6" s="531"/>
      <c r="OZE6" s="531"/>
      <c r="OZF6" s="531"/>
      <c r="OZG6" s="531"/>
      <c r="OZH6" s="531"/>
      <c r="OZI6" s="531"/>
      <c r="OZJ6" s="531"/>
      <c r="OZK6" s="531"/>
      <c r="OZL6" s="531"/>
      <c r="OZM6" s="531"/>
      <c r="OZN6" s="531"/>
      <c r="OZO6" s="531"/>
      <c r="OZP6" s="531"/>
      <c r="OZQ6" s="531"/>
      <c r="OZR6" s="531"/>
      <c r="OZS6" s="531"/>
      <c r="OZT6" s="531"/>
      <c r="OZU6" s="531"/>
      <c r="OZV6" s="531"/>
      <c r="OZW6" s="531"/>
      <c r="OZX6" s="531"/>
      <c r="OZY6" s="531"/>
      <c r="OZZ6" s="531"/>
      <c r="PAA6" s="531"/>
      <c r="PAB6" s="531"/>
      <c r="PAC6" s="531"/>
      <c r="PAD6" s="531"/>
      <c r="PAE6" s="531"/>
      <c r="PAF6" s="531"/>
      <c r="PAG6" s="531"/>
      <c r="PAH6" s="531"/>
      <c r="PAI6" s="531"/>
      <c r="PAJ6" s="531"/>
      <c r="PAK6" s="531"/>
      <c r="PAL6" s="531"/>
      <c r="PAM6" s="531"/>
      <c r="PAN6" s="531"/>
      <c r="PAO6" s="531"/>
      <c r="PAP6" s="531"/>
      <c r="PAQ6" s="531"/>
      <c r="PAR6" s="531"/>
      <c r="PAS6" s="531"/>
      <c r="PAT6" s="531"/>
      <c r="PAU6" s="531"/>
      <c r="PAV6" s="531"/>
      <c r="PAW6" s="531"/>
      <c r="PAX6" s="531"/>
      <c r="PAY6" s="531"/>
      <c r="PAZ6" s="531"/>
      <c r="PBA6" s="531"/>
      <c r="PBB6" s="531"/>
      <c r="PBC6" s="531"/>
      <c r="PBD6" s="531"/>
      <c r="PBE6" s="531"/>
      <c r="PBF6" s="531"/>
      <c r="PBG6" s="531"/>
      <c r="PBH6" s="531"/>
      <c r="PBI6" s="531"/>
      <c r="PBJ6" s="531"/>
      <c r="PBK6" s="531"/>
      <c r="PBL6" s="531"/>
      <c r="PBM6" s="531"/>
      <c r="PBN6" s="531"/>
      <c r="PBO6" s="531"/>
      <c r="PBP6" s="531"/>
      <c r="PBQ6" s="531"/>
      <c r="PBR6" s="531"/>
      <c r="PBS6" s="531"/>
      <c r="PBT6" s="531"/>
      <c r="PBU6" s="531"/>
      <c r="PBV6" s="531"/>
      <c r="PBW6" s="531"/>
      <c r="PBX6" s="531"/>
      <c r="PBY6" s="531"/>
      <c r="PBZ6" s="531"/>
      <c r="PCA6" s="531"/>
      <c r="PCB6" s="531"/>
      <c r="PCC6" s="531"/>
      <c r="PCD6" s="531"/>
      <c r="PCE6" s="531"/>
      <c r="PCF6" s="531"/>
      <c r="PCG6" s="531"/>
      <c r="PCH6" s="531"/>
      <c r="PCI6" s="531"/>
      <c r="PCJ6" s="531"/>
      <c r="PCK6" s="531"/>
      <c r="PCL6" s="531"/>
      <c r="PCM6" s="531"/>
      <c r="PCN6" s="531"/>
      <c r="PCO6" s="531"/>
      <c r="PCP6" s="531"/>
      <c r="PCQ6" s="531"/>
      <c r="PCR6" s="531"/>
      <c r="PCS6" s="531"/>
      <c r="PCT6" s="531"/>
      <c r="PCU6" s="531"/>
      <c r="PCV6" s="531"/>
      <c r="PCW6" s="531"/>
      <c r="PCX6" s="531"/>
      <c r="PCY6" s="531"/>
      <c r="PCZ6" s="531"/>
      <c r="PDA6" s="531"/>
      <c r="PDB6" s="531"/>
      <c r="PDC6" s="531"/>
      <c r="PDD6" s="531"/>
      <c r="PDE6" s="531"/>
      <c r="PDF6" s="531"/>
      <c r="PDG6" s="531"/>
      <c r="PDH6" s="531"/>
      <c r="PDI6" s="531"/>
      <c r="PDJ6" s="531"/>
      <c r="PDK6" s="531"/>
      <c r="PDL6" s="531"/>
      <c r="PDM6" s="531"/>
      <c r="PDN6" s="531"/>
      <c r="PDO6" s="531"/>
      <c r="PDP6" s="531"/>
      <c r="PDQ6" s="531"/>
      <c r="PDR6" s="531"/>
      <c r="PDS6" s="531"/>
      <c r="PDT6" s="531"/>
      <c r="PDU6" s="531"/>
      <c r="PDV6" s="531"/>
      <c r="PDW6" s="531"/>
      <c r="PDX6" s="531"/>
      <c r="PDY6" s="531"/>
      <c r="PDZ6" s="531"/>
      <c r="PEA6" s="531"/>
      <c r="PEB6" s="531"/>
      <c r="PEC6" s="531"/>
      <c r="PED6" s="531"/>
      <c r="PEE6" s="531"/>
      <c r="PEF6" s="531"/>
      <c r="PEG6" s="531"/>
      <c r="PEH6" s="531"/>
      <c r="PEI6" s="531"/>
      <c r="PEJ6" s="531"/>
      <c r="PEK6" s="531"/>
      <c r="PEL6" s="531"/>
      <c r="PEM6" s="531"/>
      <c r="PEN6" s="531"/>
      <c r="PEO6" s="531"/>
      <c r="PEP6" s="531"/>
      <c r="PEQ6" s="531"/>
      <c r="PER6" s="531"/>
      <c r="PES6" s="531"/>
      <c r="PET6" s="531"/>
      <c r="PEU6" s="531"/>
      <c r="PEV6" s="531"/>
      <c r="PEW6" s="531"/>
      <c r="PEX6" s="531"/>
      <c r="PEY6" s="531"/>
      <c r="PEZ6" s="531"/>
      <c r="PFA6" s="531"/>
      <c r="PFB6" s="531"/>
      <c r="PFC6" s="531"/>
      <c r="PFD6" s="531"/>
      <c r="PFE6" s="531"/>
      <c r="PFF6" s="531"/>
      <c r="PFG6" s="531"/>
      <c r="PFH6" s="531"/>
      <c r="PFI6" s="531"/>
      <c r="PFJ6" s="531"/>
      <c r="PFK6" s="531"/>
      <c r="PFL6" s="531"/>
      <c r="PFM6" s="531"/>
      <c r="PFN6" s="531"/>
      <c r="PFO6" s="531"/>
      <c r="PFP6" s="531"/>
      <c r="PFQ6" s="531"/>
      <c r="PFR6" s="531"/>
      <c r="PFS6" s="531"/>
      <c r="PFT6" s="531"/>
      <c r="PFU6" s="531"/>
      <c r="PFV6" s="531"/>
      <c r="PFW6" s="531"/>
      <c r="PFX6" s="531"/>
      <c r="PFY6" s="531"/>
      <c r="PFZ6" s="531"/>
      <c r="PGA6" s="531"/>
      <c r="PGB6" s="531"/>
      <c r="PGC6" s="531"/>
      <c r="PGD6" s="531"/>
      <c r="PGE6" s="531"/>
      <c r="PGF6" s="531"/>
      <c r="PGG6" s="531"/>
      <c r="PGH6" s="531"/>
      <c r="PGI6" s="531"/>
      <c r="PGJ6" s="531"/>
      <c r="PGK6" s="531"/>
      <c r="PGL6" s="531"/>
      <c r="PGM6" s="531"/>
      <c r="PGN6" s="531"/>
      <c r="PGO6" s="531"/>
      <c r="PGP6" s="531"/>
      <c r="PGQ6" s="531"/>
      <c r="PGR6" s="531"/>
      <c r="PGS6" s="531"/>
      <c r="PGT6" s="531"/>
      <c r="PGU6" s="531"/>
      <c r="PGV6" s="531"/>
      <c r="PGW6" s="531"/>
      <c r="PGX6" s="531"/>
      <c r="PGY6" s="531"/>
      <c r="PGZ6" s="531"/>
      <c r="PHA6" s="531"/>
      <c r="PHB6" s="531"/>
      <c r="PHC6" s="531"/>
      <c r="PHD6" s="531"/>
      <c r="PHE6" s="531"/>
      <c r="PHF6" s="531"/>
      <c r="PHG6" s="531"/>
      <c r="PHH6" s="531"/>
      <c r="PHI6" s="531"/>
      <c r="PHJ6" s="531"/>
      <c r="PHK6" s="531"/>
      <c r="PHL6" s="531"/>
      <c r="PHM6" s="531"/>
      <c r="PHN6" s="531"/>
      <c r="PHO6" s="531"/>
      <c r="PHP6" s="531"/>
      <c r="PHQ6" s="531"/>
      <c r="PHR6" s="531"/>
      <c r="PHS6" s="531"/>
      <c r="PHT6" s="531"/>
      <c r="PHU6" s="531"/>
      <c r="PHV6" s="531"/>
      <c r="PHW6" s="531"/>
      <c r="PHX6" s="531"/>
      <c r="PHY6" s="531"/>
      <c r="PHZ6" s="531"/>
      <c r="PIA6" s="531"/>
      <c r="PIB6" s="531"/>
      <c r="PIC6" s="531"/>
      <c r="PID6" s="531"/>
      <c r="PIE6" s="531"/>
      <c r="PIF6" s="531"/>
      <c r="PIG6" s="531"/>
      <c r="PIH6" s="531"/>
      <c r="PII6" s="531"/>
      <c r="PIJ6" s="531"/>
      <c r="PIK6" s="531"/>
      <c r="PIL6" s="531"/>
      <c r="PIM6" s="531"/>
      <c r="PIN6" s="531"/>
      <c r="PIO6" s="531"/>
      <c r="PIP6" s="531"/>
      <c r="PIQ6" s="531"/>
      <c r="PIR6" s="531"/>
      <c r="PIS6" s="531"/>
      <c r="PIT6" s="531"/>
      <c r="PIU6" s="531"/>
      <c r="PIV6" s="531"/>
      <c r="PIW6" s="531"/>
      <c r="PIX6" s="531"/>
      <c r="PIY6" s="531"/>
      <c r="PIZ6" s="531"/>
      <c r="PJA6" s="531"/>
      <c r="PJB6" s="531"/>
      <c r="PJC6" s="531"/>
      <c r="PJD6" s="531"/>
      <c r="PJE6" s="531"/>
      <c r="PJF6" s="531"/>
      <c r="PJG6" s="531"/>
      <c r="PJH6" s="531"/>
      <c r="PJI6" s="531"/>
      <c r="PJJ6" s="531"/>
      <c r="PJK6" s="531"/>
      <c r="PJL6" s="531"/>
      <c r="PJM6" s="531"/>
      <c r="PJN6" s="531"/>
      <c r="PJO6" s="531"/>
      <c r="PJP6" s="531"/>
      <c r="PJQ6" s="531"/>
      <c r="PJR6" s="531"/>
      <c r="PJS6" s="531"/>
      <c r="PJT6" s="531"/>
      <c r="PJU6" s="531"/>
      <c r="PJV6" s="531"/>
      <c r="PJW6" s="531"/>
      <c r="PJX6" s="531"/>
      <c r="PJY6" s="531"/>
      <c r="PJZ6" s="531"/>
      <c r="PKA6" s="531"/>
      <c r="PKB6" s="531"/>
      <c r="PKC6" s="531"/>
      <c r="PKD6" s="531"/>
      <c r="PKE6" s="531"/>
      <c r="PKF6" s="531"/>
      <c r="PKG6" s="531"/>
      <c r="PKH6" s="531"/>
      <c r="PKI6" s="531"/>
      <c r="PKJ6" s="531"/>
      <c r="PKK6" s="531"/>
      <c r="PKL6" s="531"/>
      <c r="PKM6" s="531"/>
      <c r="PKN6" s="531"/>
      <c r="PKO6" s="531"/>
      <c r="PKP6" s="531"/>
      <c r="PKQ6" s="531"/>
      <c r="PKR6" s="531"/>
      <c r="PKS6" s="531"/>
      <c r="PKT6" s="531"/>
      <c r="PKU6" s="531"/>
      <c r="PKV6" s="531"/>
      <c r="PKW6" s="531"/>
      <c r="PKX6" s="531"/>
      <c r="PKY6" s="531"/>
      <c r="PKZ6" s="531"/>
      <c r="PLA6" s="531"/>
      <c r="PLB6" s="531"/>
      <c r="PLC6" s="531"/>
      <c r="PLD6" s="531"/>
      <c r="PLE6" s="531"/>
      <c r="PLF6" s="531"/>
      <c r="PLG6" s="531"/>
      <c r="PLH6" s="531"/>
      <c r="PLI6" s="531"/>
      <c r="PLJ6" s="531"/>
      <c r="PLK6" s="531"/>
      <c r="PLL6" s="531"/>
      <c r="PLM6" s="531"/>
      <c r="PLN6" s="531"/>
      <c r="PLO6" s="531"/>
      <c r="PLP6" s="531"/>
      <c r="PLQ6" s="531"/>
      <c r="PLR6" s="531"/>
      <c r="PLS6" s="531"/>
      <c r="PLT6" s="531"/>
      <c r="PLU6" s="531"/>
      <c r="PLV6" s="531"/>
      <c r="PLW6" s="531"/>
      <c r="PLX6" s="531"/>
      <c r="PLY6" s="531"/>
      <c r="PLZ6" s="531"/>
      <c r="PMA6" s="531"/>
      <c r="PMB6" s="531"/>
      <c r="PMC6" s="531"/>
      <c r="PMD6" s="531"/>
      <c r="PME6" s="531"/>
      <c r="PMF6" s="531"/>
      <c r="PMG6" s="531"/>
      <c r="PMH6" s="531"/>
      <c r="PMI6" s="531"/>
      <c r="PMJ6" s="531"/>
      <c r="PMK6" s="531"/>
      <c r="PML6" s="531"/>
      <c r="PMM6" s="531"/>
      <c r="PMN6" s="531"/>
      <c r="PMO6" s="531"/>
      <c r="PMP6" s="531"/>
      <c r="PMQ6" s="531"/>
      <c r="PMR6" s="531"/>
      <c r="PMS6" s="531"/>
      <c r="PMT6" s="531"/>
      <c r="PMU6" s="531"/>
      <c r="PMV6" s="531"/>
      <c r="PMW6" s="531"/>
      <c r="PMX6" s="531"/>
      <c r="PMY6" s="531"/>
      <c r="PMZ6" s="531"/>
      <c r="PNA6" s="531"/>
      <c r="PNB6" s="531"/>
      <c r="PNC6" s="531"/>
      <c r="PND6" s="531"/>
      <c r="PNE6" s="531"/>
      <c r="PNF6" s="531"/>
      <c r="PNG6" s="531"/>
      <c r="PNH6" s="531"/>
      <c r="PNI6" s="531"/>
      <c r="PNJ6" s="531"/>
      <c r="PNK6" s="531"/>
      <c r="PNL6" s="531"/>
      <c r="PNM6" s="531"/>
      <c r="PNN6" s="531"/>
      <c r="PNO6" s="531"/>
      <c r="PNP6" s="531"/>
      <c r="PNQ6" s="531"/>
      <c r="PNR6" s="531"/>
      <c r="PNS6" s="531"/>
      <c r="PNT6" s="531"/>
      <c r="PNU6" s="531"/>
      <c r="PNV6" s="531"/>
      <c r="PNW6" s="531"/>
      <c r="PNX6" s="531"/>
      <c r="PNY6" s="531"/>
      <c r="PNZ6" s="531"/>
      <c r="POA6" s="531"/>
      <c r="POB6" s="531"/>
      <c r="POC6" s="531"/>
      <c r="POD6" s="531"/>
      <c r="POE6" s="531"/>
      <c r="POF6" s="531"/>
      <c r="POG6" s="531"/>
      <c r="POH6" s="531"/>
      <c r="POI6" s="531"/>
      <c r="POJ6" s="531"/>
      <c r="POK6" s="531"/>
      <c r="POL6" s="531"/>
      <c r="POM6" s="531"/>
      <c r="PON6" s="531"/>
      <c r="POO6" s="531"/>
      <c r="POP6" s="531"/>
      <c r="POQ6" s="531"/>
      <c r="POR6" s="531"/>
      <c r="POS6" s="531"/>
      <c r="POT6" s="531"/>
      <c r="POU6" s="531"/>
      <c r="POV6" s="531"/>
      <c r="POW6" s="531"/>
      <c r="POX6" s="531"/>
      <c r="POY6" s="531"/>
      <c r="POZ6" s="531"/>
      <c r="PPA6" s="531"/>
      <c r="PPB6" s="531"/>
      <c r="PPC6" s="531"/>
      <c r="PPD6" s="531"/>
      <c r="PPE6" s="531"/>
      <c r="PPF6" s="531"/>
      <c r="PPG6" s="531"/>
      <c r="PPH6" s="531"/>
      <c r="PPI6" s="531"/>
      <c r="PPJ6" s="531"/>
      <c r="PPK6" s="531"/>
      <c r="PPL6" s="531"/>
      <c r="PPM6" s="531"/>
      <c r="PPN6" s="531"/>
      <c r="PPO6" s="531"/>
      <c r="PPP6" s="531"/>
      <c r="PPQ6" s="531"/>
      <c r="PPR6" s="531"/>
      <c r="PPS6" s="531"/>
      <c r="PPT6" s="531"/>
      <c r="PPU6" s="531"/>
      <c r="PPV6" s="531"/>
      <c r="PPW6" s="531"/>
      <c r="PPX6" s="531"/>
      <c r="PPY6" s="531"/>
      <c r="PPZ6" s="531"/>
      <c r="PQA6" s="531"/>
      <c r="PQB6" s="531"/>
      <c r="PQC6" s="531"/>
      <c r="PQD6" s="531"/>
      <c r="PQE6" s="531"/>
      <c r="PQF6" s="531"/>
      <c r="PQG6" s="531"/>
      <c r="PQH6" s="531"/>
      <c r="PQI6" s="531"/>
      <c r="PQJ6" s="531"/>
      <c r="PQK6" s="531"/>
      <c r="PQL6" s="531"/>
      <c r="PQM6" s="531"/>
      <c r="PQN6" s="531"/>
      <c r="PQO6" s="531"/>
      <c r="PQP6" s="531"/>
      <c r="PQQ6" s="531"/>
      <c r="PQR6" s="531"/>
      <c r="PQS6" s="531"/>
      <c r="PQT6" s="531"/>
      <c r="PQU6" s="531"/>
      <c r="PQV6" s="531"/>
      <c r="PQW6" s="531"/>
      <c r="PQX6" s="531"/>
      <c r="PQY6" s="531"/>
      <c r="PQZ6" s="531"/>
      <c r="PRA6" s="531"/>
      <c r="PRB6" s="531"/>
      <c r="PRC6" s="531"/>
      <c r="PRD6" s="531"/>
      <c r="PRE6" s="531"/>
      <c r="PRF6" s="531"/>
      <c r="PRG6" s="531"/>
      <c r="PRH6" s="531"/>
      <c r="PRI6" s="531"/>
      <c r="PRJ6" s="531"/>
      <c r="PRK6" s="531"/>
      <c r="PRL6" s="531"/>
      <c r="PRM6" s="531"/>
      <c r="PRN6" s="531"/>
      <c r="PRO6" s="531"/>
      <c r="PRP6" s="531"/>
      <c r="PRQ6" s="531"/>
      <c r="PRR6" s="531"/>
      <c r="PRS6" s="531"/>
      <c r="PRT6" s="531"/>
      <c r="PRU6" s="531"/>
      <c r="PRV6" s="531"/>
      <c r="PRW6" s="531"/>
      <c r="PRX6" s="531"/>
      <c r="PRY6" s="531"/>
      <c r="PRZ6" s="531"/>
      <c r="PSA6" s="531"/>
      <c r="PSB6" s="531"/>
      <c r="PSC6" s="531"/>
      <c r="PSD6" s="531"/>
      <c r="PSE6" s="531"/>
      <c r="PSF6" s="531"/>
      <c r="PSG6" s="531"/>
      <c r="PSH6" s="531"/>
      <c r="PSI6" s="531"/>
      <c r="PSJ6" s="531"/>
      <c r="PSK6" s="531"/>
      <c r="PSL6" s="531"/>
      <c r="PSM6" s="531"/>
      <c r="PSN6" s="531"/>
      <c r="PSO6" s="531"/>
      <c r="PSP6" s="531"/>
      <c r="PSQ6" s="531"/>
      <c r="PSR6" s="531"/>
      <c r="PSS6" s="531"/>
      <c r="PST6" s="531"/>
      <c r="PSU6" s="531"/>
      <c r="PSV6" s="531"/>
      <c r="PSW6" s="531"/>
      <c r="PSX6" s="531"/>
      <c r="PSY6" s="531"/>
      <c r="PSZ6" s="531"/>
      <c r="PTA6" s="531"/>
      <c r="PTB6" s="531"/>
      <c r="PTC6" s="531"/>
      <c r="PTD6" s="531"/>
      <c r="PTE6" s="531"/>
      <c r="PTF6" s="531"/>
      <c r="PTG6" s="531"/>
      <c r="PTH6" s="531"/>
      <c r="PTI6" s="531"/>
      <c r="PTJ6" s="531"/>
      <c r="PTK6" s="531"/>
      <c r="PTL6" s="531"/>
      <c r="PTM6" s="531"/>
      <c r="PTN6" s="531"/>
      <c r="PTO6" s="531"/>
      <c r="PTP6" s="531"/>
      <c r="PTQ6" s="531"/>
      <c r="PTR6" s="531"/>
      <c r="PTS6" s="531"/>
      <c r="PTT6" s="531"/>
      <c r="PTU6" s="531"/>
      <c r="PTV6" s="531"/>
      <c r="PTW6" s="531"/>
      <c r="PTX6" s="531"/>
      <c r="PTY6" s="531"/>
      <c r="PTZ6" s="531"/>
      <c r="PUA6" s="531"/>
      <c r="PUB6" s="531"/>
      <c r="PUC6" s="531"/>
      <c r="PUD6" s="531"/>
      <c r="PUE6" s="531"/>
      <c r="PUF6" s="531"/>
      <c r="PUG6" s="531"/>
      <c r="PUH6" s="531"/>
      <c r="PUI6" s="531"/>
      <c r="PUJ6" s="531"/>
      <c r="PUK6" s="531"/>
      <c r="PUL6" s="531"/>
      <c r="PUM6" s="531"/>
      <c r="PUN6" s="531"/>
      <c r="PUO6" s="531"/>
      <c r="PUP6" s="531"/>
      <c r="PUQ6" s="531"/>
      <c r="PUR6" s="531"/>
      <c r="PUS6" s="531"/>
      <c r="PUT6" s="531"/>
      <c r="PUU6" s="531"/>
      <c r="PUV6" s="531"/>
      <c r="PUW6" s="531"/>
      <c r="PUX6" s="531"/>
      <c r="PUY6" s="531"/>
      <c r="PUZ6" s="531"/>
      <c r="PVA6" s="531"/>
      <c r="PVB6" s="531"/>
      <c r="PVC6" s="531"/>
      <c r="PVD6" s="531"/>
      <c r="PVE6" s="531"/>
      <c r="PVF6" s="531"/>
      <c r="PVG6" s="531"/>
      <c r="PVH6" s="531"/>
      <c r="PVI6" s="531"/>
      <c r="PVJ6" s="531"/>
      <c r="PVK6" s="531"/>
      <c r="PVL6" s="531"/>
      <c r="PVM6" s="531"/>
      <c r="PVN6" s="531"/>
      <c r="PVO6" s="531"/>
      <c r="PVP6" s="531"/>
      <c r="PVQ6" s="531"/>
      <c r="PVR6" s="531"/>
      <c r="PVS6" s="531"/>
      <c r="PVT6" s="531"/>
      <c r="PVU6" s="531"/>
      <c r="PVV6" s="531"/>
      <c r="PVW6" s="531"/>
      <c r="PVX6" s="531"/>
      <c r="PVY6" s="531"/>
      <c r="PVZ6" s="531"/>
      <c r="PWA6" s="531"/>
      <c r="PWB6" s="531"/>
      <c r="PWC6" s="531"/>
      <c r="PWD6" s="531"/>
      <c r="PWE6" s="531"/>
      <c r="PWF6" s="531"/>
      <c r="PWG6" s="531"/>
      <c r="PWH6" s="531"/>
      <c r="PWI6" s="531"/>
      <c r="PWJ6" s="531"/>
      <c r="PWK6" s="531"/>
      <c r="PWL6" s="531"/>
      <c r="PWM6" s="531"/>
      <c r="PWN6" s="531"/>
      <c r="PWO6" s="531"/>
      <c r="PWP6" s="531"/>
      <c r="PWQ6" s="531"/>
      <c r="PWR6" s="531"/>
      <c r="PWS6" s="531"/>
      <c r="PWT6" s="531"/>
      <c r="PWU6" s="531"/>
      <c r="PWV6" s="531"/>
      <c r="PWW6" s="531"/>
      <c r="PWX6" s="531"/>
      <c r="PWY6" s="531"/>
      <c r="PWZ6" s="531"/>
      <c r="PXA6" s="531"/>
      <c r="PXB6" s="531"/>
      <c r="PXC6" s="531"/>
      <c r="PXD6" s="531"/>
      <c r="PXE6" s="531"/>
      <c r="PXF6" s="531"/>
      <c r="PXG6" s="531"/>
      <c r="PXH6" s="531"/>
      <c r="PXI6" s="531"/>
      <c r="PXJ6" s="531"/>
      <c r="PXK6" s="531"/>
      <c r="PXL6" s="531"/>
      <c r="PXM6" s="531"/>
      <c r="PXN6" s="531"/>
      <c r="PXO6" s="531"/>
      <c r="PXP6" s="531"/>
      <c r="PXQ6" s="531"/>
      <c r="PXR6" s="531"/>
      <c r="PXS6" s="531"/>
      <c r="PXT6" s="531"/>
      <c r="PXU6" s="531"/>
      <c r="PXV6" s="531"/>
      <c r="PXW6" s="531"/>
      <c r="PXX6" s="531"/>
      <c r="PXY6" s="531"/>
      <c r="PXZ6" s="531"/>
      <c r="PYA6" s="531"/>
      <c r="PYB6" s="531"/>
      <c r="PYC6" s="531"/>
      <c r="PYD6" s="531"/>
      <c r="PYE6" s="531"/>
      <c r="PYF6" s="531"/>
      <c r="PYG6" s="531"/>
      <c r="PYH6" s="531"/>
      <c r="PYI6" s="531"/>
      <c r="PYJ6" s="531"/>
      <c r="PYK6" s="531"/>
      <c r="PYL6" s="531"/>
      <c r="PYM6" s="531"/>
      <c r="PYN6" s="531"/>
      <c r="PYO6" s="531"/>
      <c r="PYP6" s="531"/>
      <c r="PYQ6" s="531"/>
      <c r="PYR6" s="531"/>
      <c r="PYS6" s="531"/>
      <c r="PYT6" s="531"/>
      <c r="PYU6" s="531"/>
      <c r="PYV6" s="531"/>
      <c r="PYW6" s="531"/>
      <c r="PYX6" s="531"/>
      <c r="PYY6" s="531"/>
      <c r="PYZ6" s="531"/>
      <c r="PZA6" s="531"/>
      <c r="PZB6" s="531"/>
      <c r="PZC6" s="531"/>
      <c r="PZD6" s="531"/>
      <c r="PZE6" s="531"/>
      <c r="PZF6" s="531"/>
      <c r="PZG6" s="531"/>
      <c r="PZH6" s="531"/>
      <c r="PZI6" s="531"/>
      <c r="PZJ6" s="531"/>
      <c r="PZK6" s="531"/>
      <c r="PZL6" s="531"/>
      <c r="PZM6" s="531"/>
      <c r="PZN6" s="531"/>
      <c r="PZO6" s="531"/>
      <c r="PZP6" s="531"/>
      <c r="PZQ6" s="531"/>
      <c r="PZR6" s="531"/>
      <c r="PZS6" s="531"/>
      <c r="PZT6" s="531"/>
      <c r="PZU6" s="531"/>
      <c r="PZV6" s="531"/>
      <c r="PZW6" s="531"/>
      <c r="PZX6" s="531"/>
      <c r="PZY6" s="531"/>
      <c r="PZZ6" s="531"/>
      <c r="QAA6" s="531"/>
      <c r="QAB6" s="531"/>
      <c r="QAC6" s="531"/>
      <c r="QAD6" s="531"/>
      <c r="QAE6" s="531"/>
      <c r="QAF6" s="531"/>
      <c r="QAG6" s="531"/>
      <c r="QAH6" s="531"/>
      <c r="QAI6" s="531"/>
      <c r="QAJ6" s="531"/>
      <c r="QAK6" s="531"/>
      <c r="QAL6" s="531"/>
      <c r="QAM6" s="531"/>
      <c r="QAN6" s="531"/>
      <c r="QAO6" s="531"/>
      <c r="QAP6" s="531"/>
      <c r="QAQ6" s="531"/>
      <c r="QAR6" s="531"/>
      <c r="QAS6" s="531"/>
      <c r="QAT6" s="531"/>
      <c r="QAU6" s="531"/>
      <c r="QAV6" s="531"/>
      <c r="QAW6" s="531"/>
      <c r="QAX6" s="531"/>
      <c r="QAY6" s="531"/>
      <c r="QAZ6" s="531"/>
      <c r="QBA6" s="531"/>
      <c r="QBB6" s="531"/>
      <c r="QBC6" s="531"/>
      <c r="QBD6" s="531"/>
      <c r="QBE6" s="531"/>
      <c r="QBF6" s="531"/>
      <c r="QBG6" s="531"/>
      <c r="QBH6" s="531"/>
      <c r="QBI6" s="531"/>
      <c r="QBJ6" s="531"/>
      <c r="QBK6" s="531"/>
      <c r="QBL6" s="531"/>
      <c r="QBM6" s="531"/>
      <c r="QBN6" s="531"/>
      <c r="QBO6" s="531"/>
      <c r="QBP6" s="531"/>
      <c r="QBQ6" s="531"/>
      <c r="QBR6" s="531"/>
      <c r="QBS6" s="531"/>
      <c r="QBT6" s="531"/>
      <c r="QBU6" s="531"/>
      <c r="QBV6" s="531"/>
      <c r="QBW6" s="531"/>
      <c r="QBX6" s="531"/>
      <c r="QBY6" s="531"/>
      <c r="QBZ6" s="531"/>
      <c r="QCA6" s="531"/>
      <c r="QCB6" s="531"/>
      <c r="QCC6" s="531"/>
      <c r="QCD6" s="531"/>
      <c r="QCE6" s="531"/>
      <c r="QCF6" s="531"/>
      <c r="QCG6" s="531"/>
      <c r="QCH6" s="531"/>
      <c r="QCI6" s="531"/>
      <c r="QCJ6" s="531"/>
      <c r="QCK6" s="531"/>
      <c r="QCL6" s="531"/>
      <c r="QCM6" s="531"/>
      <c r="QCN6" s="531"/>
      <c r="QCO6" s="531"/>
      <c r="QCP6" s="531"/>
      <c r="QCQ6" s="531"/>
      <c r="QCR6" s="531"/>
      <c r="QCS6" s="531"/>
      <c r="QCT6" s="531"/>
      <c r="QCU6" s="531"/>
      <c r="QCV6" s="531"/>
      <c r="QCW6" s="531"/>
      <c r="QCX6" s="531"/>
      <c r="QCY6" s="531"/>
      <c r="QCZ6" s="531"/>
      <c r="QDA6" s="531"/>
      <c r="QDB6" s="531"/>
      <c r="QDC6" s="531"/>
      <c r="QDD6" s="531"/>
      <c r="QDE6" s="531"/>
      <c r="QDF6" s="531"/>
      <c r="QDG6" s="531"/>
      <c r="QDH6" s="531"/>
      <c r="QDI6" s="531"/>
      <c r="QDJ6" s="531"/>
      <c r="QDK6" s="531"/>
      <c r="QDL6" s="531"/>
      <c r="QDM6" s="531"/>
      <c r="QDN6" s="531"/>
      <c r="QDO6" s="531"/>
      <c r="QDP6" s="531"/>
      <c r="QDQ6" s="531"/>
      <c r="QDR6" s="531"/>
      <c r="QDS6" s="531"/>
      <c r="QDT6" s="531"/>
      <c r="QDU6" s="531"/>
      <c r="QDV6" s="531"/>
      <c r="QDW6" s="531"/>
      <c r="QDX6" s="531"/>
      <c r="QDY6" s="531"/>
      <c r="QDZ6" s="531"/>
      <c r="QEA6" s="531"/>
      <c r="QEB6" s="531"/>
      <c r="QEC6" s="531"/>
      <c r="QED6" s="531"/>
      <c r="QEE6" s="531"/>
      <c r="QEF6" s="531"/>
      <c r="QEG6" s="531"/>
      <c r="QEH6" s="531"/>
      <c r="QEI6" s="531"/>
      <c r="QEJ6" s="531"/>
      <c r="QEK6" s="531"/>
      <c r="QEL6" s="531"/>
      <c r="QEM6" s="531"/>
      <c r="QEN6" s="531"/>
      <c r="QEO6" s="531"/>
      <c r="QEP6" s="531"/>
      <c r="QEQ6" s="531"/>
      <c r="QER6" s="531"/>
      <c r="QES6" s="531"/>
      <c r="QET6" s="531"/>
      <c r="QEU6" s="531"/>
      <c r="QEV6" s="531"/>
      <c r="QEW6" s="531"/>
      <c r="QEX6" s="531"/>
      <c r="QEY6" s="531"/>
      <c r="QEZ6" s="531"/>
      <c r="QFA6" s="531"/>
      <c r="QFB6" s="531"/>
      <c r="QFC6" s="531"/>
      <c r="QFD6" s="531"/>
      <c r="QFE6" s="531"/>
      <c r="QFF6" s="531"/>
      <c r="QFG6" s="531"/>
      <c r="QFH6" s="531"/>
      <c r="QFI6" s="531"/>
      <c r="QFJ6" s="531"/>
      <c r="QFK6" s="531"/>
      <c r="QFL6" s="531"/>
      <c r="QFM6" s="531"/>
      <c r="QFN6" s="531"/>
      <c r="QFO6" s="531"/>
      <c r="QFP6" s="531"/>
      <c r="QFQ6" s="531"/>
      <c r="QFR6" s="531"/>
      <c r="QFS6" s="531"/>
      <c r="QFT6" s="531"/>
      <c r="QFU6" s="531"/>
      <c r="QFV6" s="531"/>
      <c r="QFW6" s="531"/>
      <c r="QFX6" s="531"/>
      <c r="QFY6" s="531"/>
      <c r="QFZ6" s="531"/>
      <c r="QGA6" s="531"/>
      <c r="QGB6" s="531"/>
      <c r="QGC6" s="531"/>
      <c r="QGD6" s="531"/>
      <c r="QGE6" s="531"/>
      <c r="QGF6" s="531"/>
      <c r="QGG6" s="531"/>
      <c r="QGH6" s="531"/>
      <c r="QGI6" s="531"/>
      <c r="QGJ6" s="531"/>
      <c r="QGK6" s="531"/>
      <c r="QGL6" s="531"/>
      <c r="QGM6" s="531"/>
      <c r="QGN6" s="531"/>
      <c r="QGO6" s="531"/>
      <c r="QGP6" s="531"/>
      <c r="QGQ6" s="531"/>
      <c r="QGR6" s="531"/>
      <c r="QGS6" s="531"/>
      <c r="QGT6" s="531"/>
      <c r="QGU6" s="531"/>
      <c r="QGV6" s="531"/>
      <c r="QGW6" s="531"/>
      <c r="QGX6" s="531"/>
      <c r="QGY6" s="531"/>
      <c r="QGZ6" s="531"/>
      <c r="QHA6" s="531"/>
      <c r="QHB6" s="531"/>
      <c r="QHC6" s="531"/>
      <c r="QHD6" s="531"/>
      <c r="QHE6" s="531"/>
      <c r="QHF6" s="531"/>
      <c r="QHG6" s="531"/>
      <c r="QHH6" s="531"/>
      <c r="QHI6" s="531"/>
      <c r="QHJ6" s="531"/>
      <c r="QHK6" s="531"/>
      <c r="QHL6" s="531"/>
      <c r="QHM6" s="531"/>
      <c r="QHN6" s="531"/>
      <c r="QHO6" s="531"/>
      <c r="QHP6" s="531"/>
      <c r="QHQ6" s="531"/>
      <c r="QHR6" s="531"/>
      <c r="QHS6" s="531"/>
      <c r="QHT6" s="531"/>
      <c r="QHU6" s="531"/>
      <c r="QHV6" s="531"/>
      <c r="QHW6" s="531"/>
      <c r="QHX6" s="531"/>
      <c r="QHY6" s="531"/>
      <c r="QHZ6" s="531"/>
      <c r="QIA6" s="531"/>
      <c r="QIB6" s="531"/>
      <c r="QIC6" s="531"/>
      <c r="QID6" s="531"/>
      <c r="QIE6" s="531"/>
      <c r="QIF6" s="531"/>
      <c r="QIG6" s="531"/>
      <c r="QIH6" s="531"/>
      <c r="QII6" s="531"/>
      <c r="QIJ6" s="531"/>
      <c r="QIK6" s="531"/>
      <c r="QIL6" s="531"/>
      <c r="QIM6" s="531"/>
      <c r="QIN6" s="531"/>
      <c r="QIO6" s="531"/>
      <c r="QIP6" s="531"/>
      <c r="QIQ6" s="531"/>
      <c r="QIR6" s="531"/>
      <c r="QIS6" s="531"/>
      <c r="QIT6" s="531"/>
      <c r="QIU6" s="531"/>
      <c r="QIV6" s="531"/>
      <c r="QIW6" s="531"/>
      <c r="QIX6" s="531"/>
      <c r="QIY6" s="531"/>
      <c r="QIZ6" s="531"/>
      <c r="QJA6" s="531"/>
      <c r="QJB6" s="531"/>
      <c r="QJC6" s="531"/>
      <c r="QJD6" s="531"/>
      <c r="QJE6" s="531"/>
      <c r="QJF6" s="531"/>
      <c r="QJG6" s="531"/>
      <c r="QJH6" s="531"/>
      <c r="QJI6" s="531"/>
      <c r="QJJ6" s="531"/>
      <c r="QJK6" s="531"/>
      <c r="QJL6" s="531"/>
      <c r="QJM6" s="531"/>
      <c r="QJN6" s="531"/>
      <c r="QJO6" s="531"/>
      <c r="QJP6" s="531"/>
      <c r="QJQ6" s="531"/>
      <c r="QJR6" s="531"/>
      <c r="QJS6" s="531"/>
      <c r="QJT6" s="531"/>
      <c r="QJU6" s="531"/>
      <c r="QJV6" s="531"/>
      <c r="QJW6" s="531"/>
      <c r="QJX6" s="531"/>
      <c r="QJY6" s="531"/>
      <c r="QJZ6" s="531"/>
      <c r="QKA6" s="531"/>
      <c r="QKB6" s="531"/>
      <c r="QKC6" s="531"/>
      <c r="QKD6" s="531"/>
      <c r="QKE6" s="531"/>
      <c r="QKF6" s="531"/>
      <c r="QKG6" s="531"/>
      <c r="QKH6" s="531"/>
      <c r="QKI6" s="531"/>
      <c r="QKJ6" s="531"/>
      <c r="QKK6" s="531"/>
      <c r="QKL6" s="531"/>
      <c r="QKM6" s="531"/>
      <c r="QKN6" s="531"/>
      <c r="QKO6" s="531"/>
      <c r="QKP6" s="531"/>
      <c r="QKQ6" s="531"/>
      <c r="QKR6" s="531"/>
      <c r="QKS6" s="531"/>
      <c r="QKT6" s="531"/>
      <c r="QKU6" s="531"/>
      <c r="QKV6" s="531"/>
      <c r="QKW6" s="531"/>
      <c r="QKX6" s="531"/>
      <c r="QKY6" s="531"/>
      <c r="QKZ6" s="531"/>
      <c r="QLA6" s="531"/>
      <c r="QLB6" s="531"/>
      <c r="QLC6" s="531"/>
      <c r="QLD6" s="531"/>
      <c r="QLE6" s="531"/>
      <c r="QLF6" s="531"/>
      <c r="QLG6" s="531"/>
      <c r="QLH6" s="531"/>
      <c r="QLI6" s="531"/>
      <c r="QLJ6" s="531"/>
      <c r="QLK6" s="531"/>
      <c r="QLL6" s="531"/>
      <c r="QLM6" s="531"/>
      <c r="QLN6" s="531"/>
      <c r="QLO6" s="531"/>
      <c r="QLP6" s="531"/>
      <c r="QLQ6" s="531"/>
      <c r="QLR6" s="531"/>
      <c r="QLS6" s="531"/>
      <c r="QLT6" s="531"/>
      <c r="QLU6" s="531"/>
      <c r="QLV6" s="531"/>
      <c r="QLW6" s="531"/>
      <c r="QLX6" s="531"/>
      <c r="QLY6" s="531"/>
      <c r="QLZ6" s="531"/>
      <c r="QMA6" s="531"/>
      <c r="QMB6" s="531"/>
      <c r="QMC6" s="531"/>
      <c r="QMD6" s="531"/>
      <c r="QME6" s="531"/>
      <c r="QMF6" s="531"/>
      <c r="QMG6" s="531"/>
      <c r="QMH6" s="531"/>
      <c r="QMI6" s="531"/>
      <c r="QMJ6" s="531"/>
      <c r="QMK6" s="531"/>
      <c r="QML6" s="531"/>
      <c r="QMM6" s="531"/>
      <c r="QMN6" s="531"/>
      <c r="QMO6" s="531"/>
      <c r="QMP6" s="531"/>
      <c r="QMQ6" s="531"/>
      <c r="QMR6" s="531"/>
      <c r="QMS6" s="531"/>
      <c r="QMT6" s="531"/>
      <c r="QMU6" s="531"/>
      <c r="QMV6" s="531"/>
      <c r="QMW6" s="531"/>
      <c r="QMX6" s="531"/>
      <c r="QMY6" s="531"/>
      <c r="QMZ6" s="531"/>
      <c r="QNA6" s="531"/>
      <c r="QNB6" s="531"/>
      <c r="QNC6" s="531"/>
      <c r="QND6" s="531"/>
      <c r="QNE6" s="531"/>
      <c r="QNF6" s="531"/>
      <c r="QNG6" s="531"/>
      <c r="QNH6" s="531"/>
      <c r="QNI6" s="531"/>
      <c r="QNJ6" s="531"/>
      <c r="QNK6" s="531"/>
      <c r="QNL6" s="531"/>
      <c r="QNM6" s="531"/>
      <c r="QNN6" s="531"/>
      <c r="QNO6" s="531"/>
      <c r="QNP6" s="531"/>
      <c r="QNQ6" s="531"/>
      <c r="QNR6" s="531"/>
      <c r="QNS6" s="531"/>
      <c r="QNT6" s="531"/>
      <c r="QNU6" s="531"/>
      <c r="QNV6" s="531"/>
      <c r="QNW6" s="531"/>
      <c r="QNX6" s="531"/>
      <c r="QNY6" s="531"/>
      <c r="QNZ6" s="531"/>
      <c r="QOA6" s="531"/>
      <c r="QOB6" s="531"/>
      <c r="QOC6" s="531"/>
      <c r="QOD6" s="531"/>
      <c r="QOE6" s="531"/>
      <c r="QOF6" s="531"/>
      <c r="QOG6" s="531"/>
      <c r="QOH6" s="531"/>
      <c r="QOI6" s="531"/>
      <c r="QOJ6" s="531"/>
      <c r="QOK6" s="531"/>
      <c r="QOL6" s="531"/>
      <c r="QOM6" s="531"/>
      <c r="QON6" s="531"/>
      <c r="QOO6" s="531"/>
      <c r="QOP6" s="531"/>
      <c r="QOQ6" s="531"/>
      <c r="QOR6" s="531"/>
      <c r="QOS6" s="531"/>
      <c r="QOT6" s="531"/>
      <c r="QOU6" s="531"/>
      <c r="QOV6" s="531"/>
      <c r="QOW6" s="531"/>
      <c r="QOX6" s="531"/>
      <c r="QOY6" s="531"/>
      <c r="QOZ6" s="531"/>
      <c r="QPA6" s="531"/>
      <c r="QPB6" s="531"/>
      <c r="QPC6" s="531"/>
      <c r="QPD6" s="531"/>
      <c r="QPE6" s="531"/>
      <c r="QPF6" s="531"/>
      <c r="QPG6" s="531"/>
      <c r="QPH6" s="531"/>
      <c r="QPI6" s="531"/>
      <c r="QPJ6" s="531"/>
      <c r="QPK6" s="531"/>
      <c r="QPL6" s="531"/>
      <c r="QPM6" s="531"/>
      <c r="QPN6" s="531"/>
      <c r="QPO6" s="531"/>
      <c r="QPP6" s="531"/>
      <c r="QPQ6" s="531"/>
      <c r="QPR6" s="531"/>
      <c r="QPS6" s="531"/>
      <c r="QPT6" s="531"/>
      <c r="QPU6" s="531"/>
      <c r="QPV6" s="531"/>
      <c r="QPW6" s="531"/>
      <c r="QPX6" s="531"/>
      <c r="QPY6" s="531"/>
      <c r="QPZ6" s="531"/>
      <c r="QQA6" s="531"/>
      <c r="QQB6" s="531"/>
      <c r="QQC6" s="531"/>
      <c r="QQD6" s="531"/>
      <c r="QQE6" s="531"/>
      <c r="QQF6" s="531"/>
      <c r="QQG6" s="531"/>
      <c r="QQH6" s="531"/>
      <c r="QQI6" s="531"/>
      <c r="QQJ6" s="531"/>
      <c r="QQK6" s="531"/>
      <c r="QQL6" s="531"/>
      <c r="QQM6" s="531"/>
      <c r="QQN6" s="531"/>
      <c r="QQO6" s="531"/>
      <c r="QQP6" s="531"/>
      <c r="QQQ6" s="531"/>
      <c r="QQR6" s="531"/>
      <c r="QQS6" s="531"/>
      <c r="QQT6" s="531"/>
      <c r="QQU6" s="531"/>
      <c r="QQV6" s="531"/>
      <c r="QQW6" s="531"/>
      <c r="QQX6" s="531"/>
      <c r="QQY6" s="531"/>
      <c r="QQZ6" s="531"/>
      <c r="QRA6" s="531"/>
      <c r="QRB6" s="531"/>
      <c r="QRC6" s="531"/>
      <c r="QRD6" s="531"/>
      <c r="QRE6" s="531"/>
      <c r="QRF6" s="531"/>
      <c r="QRG6" s="531"/>
      <c r="QRH6" s="531"/>
      <c r="QRI6" s="531"/>
      <c r="QRJ6" s="531"/>
      <c r="QRK6" s="531"/>
      <c r="QRL6" s="531"/>
      <c r="QRM6" s="531"/>
      <c r="QRN6" s="531"/>
      <c r="QRO6" s="531"/>
      <c r="QRP6" s="531"/>
      <c r="QRQ6" s="531"/>
      <c r="QRR6" s="531"/>
      <c r="QRS6" s="531"/>
      <c r="QRT6" s="531"/>
      <c r="QRU6" s="531"/>
      <c r="QRV6" s="531"/>
      <c r="QRW6" s="531"/>
      <c r="QRX6" s="531"/>
      <c r="QRY6" s="531"/>
      <c r="QRZ6" s="531"/>
      <c r="QSA6" s="531"/>
      <c r="QSB6" s="531"/>
      <c r="QSC6" s="531"/>
      <c r="QSD6" s="531"/>
      <c r="QSE6" s="531"/>
      <c r="QSF6" s="531"/>
      <c r="QSG6" s="531"/>
      <c r="QSH6" s="531"/>
      <c r="QSI6" s="531"/>
      <c r="QSJ6" s="531"/>
      <c r="QSK6" s="531"/>
      <c r="QSL6" s="531"/>
      <c r="QSM6" s="531"/>
      <c r="QSN6" s="531"/>
      <c r="QSO6" s="531"/>
      <c r="QSP6" s="531"/>
      <c r="QSQ6" s="531"/>
      <c r="QSR6" s="531"/>
      <c r="QSS6" s="531"/>
      <c r="QST6" s="531"/>
      <c r="QSU6" s="531"/>
      <c r="QSV6" s="531"/>
      <c r="QSW6" s="531"/>
      <c r="QSX6" s="531"/>
      <c r="QSY6" s="531"/>
      <c r="QSZ6" s="531"/>
      <c r="QTA6" s="531"/>
      <c r="QTB6" s="531"/>
      <c r="QTC6" s="531"/>
      <c r="QTD6" s="531"/>
      <c r="QTE6" s="531"/>
      <c r="QTF6" s="531"/>
      <c r="QTG6" s="531"/>
      <c r="QTH6" s="531"/>
      <c r="QTI6" s="531"/>
      <c r="QTJ6" s="531"/>
      <c r="QTK6" s="531"/>
      <c r="QTL6" s="531"/>
      <c r="QTM6" s="531"/>
      <c r="QTN6" s="531"/>
      <c r="QTO6" s="531"/>
      <c r="QTP6" s="531"/>
      <c r="QTQ6" s="531"/>
      <c r="QTR6" s="531"/>
      <c r="QTS6" s="531"/>
      <c r="QTT6" s="531"/>
      <c r="QTU6" s="531"/>
      <c r="QTV6" s="531"/>
      <c r="QTW6" s="531"/>
      <c r="QTX6" s="531"/>
      <c r="QTY6" s="531"/>
      <c r="QTZ6" s="531"/>
      <c r="QUA6" s="531"/>
      <c r="QUB6" s="531"/>
      <c r="QUC6" s="531"/>
      <c r="QUD6" s="531"/>
      <c r="QUE6" s="531"/>
      <c r="QUF6" s="531"/>
      <c r="QUG6" s="531"/>
      <c r="QUH6" s="531"/>
      <c r="QUI6" s="531"/>
      <c r="QUJ6" s="531"/>
      <c r="QUK6" s="531"/>
      <c r="QUL6" s="531"/>
      <c r="QUM6" s="531"/>
      <c r="QUN6" s="531"/>
      <c r="QUO6" s="531"/>
      <c r="QUP6" s="531"/>
      <c r="QUQ6" s="531"/>
      <c r="QUR6" s="531"/>
      <c r="QUS6" s="531"/>
      <c r="QUT6" s="531"/>
      <c r="QUU6" s="531"/>
      <c r="QUV6" s="531"/>
      <c r="QUW6" s="531"/>
      <c r="QUX6" s="531"/>
      <c r="QUY6" s="531"/>
      <c r="QUZ6" s="531"/>
      <c r="QVA6" s="531"/>
      <c r="QVB6" s="531"/>
      <c r="QVC6" s="531"/>
      <c r="QVD6" s="531"/>
      <c r="QVE6" s="531"/>
      <c r="QVF6" s="531"/>
      <c r="QVG6" s="531"/>
      <c r="QVH6" s="531"/>
      <c r="QVI6" s="531"/>
      <c r="QVJ6" s="531"/>
      <c r="QVK6" s="531"/>
      <c r="QVL6" s="531"/>
      <c r="QVM6" s="531"/>
      <c r="QVN6" s="531"/>
      <c r="QVO6" s="531"/>
      <c r="QVP6" s="531"/>
      <c r="QVQ6" s="531"/>
      <c r="QVR6" s="531"/>
      <c r="QVS6" s="531"/>
      <c r="QVT6" s="531"/>
      <c r="QVU6" s="531"/>
      <c r="QVV6" s="531"/>
      <c r="QVW6" s="531"/>
      <c r="QVX6" s="531"/>
      <c r="QVY6" s="531"/>
      <c r="QVZ6" s="531"/>
      <c r="QWA6" s="531"/>
      <c r="QWB6" s="531"/>
      <c r="QWC6" s="531"/>
      <c r="QWD6" s="531"/>
      <c r="QWE6" s="531"/>
      <c r="QWF6" s="531"/>
      <c r="QWG6" s="531"/>
      <c r="QWH6" s="531"/>
      <c r="QWI6" s="531"/>
      <c r="QWJ6" s="531"/>
      <c r="QWK6" s="531"/>
      <c r="QWL6" s="531"/>
      <c r="QWM6" s="531"/>
      <c r="QWN6" s="531"/>
      <c r="QWO6" s="531"/>
      <c r="QWP6" s="531"/>
      <c r="QWQ6" s="531"/>
      <c r="QWR6" s="531"/>
      <c r="QWS6" s="531"/>
      <c r="QWT6" s="531"/>
      <c r="QWU6" s="531"/>
      <c r="QWV6" s="531"/>
      <c r="QWW6" s="531"/>
      <c r="QWX6" s="531"/>
      <c r="QWY6" s="531"/>
      <c r="QWZ6" s="531"/>
      <c r="QXA6" s="531"/>
      <c r="QXB6" s="531"/>
      <c r="QXC6" s="531"/>
      <c r="QXD6" s="531"/>
      <c r="QXE6" s="531"/>
      <c r="QXF6" s="531"/>
      <c r="QXG6" s="531"/>
      <c r="QXH6" s="531"/>
      <c r="QXI6" s="531"/>
      <c r="QXJ6" s="531"/>
      <c r="QXK6" s="531"/>
      <c r="QXL6" s="531"/>
      <c r="QXM6" s="531"/>
      <c r="QXN6" s="531"/>
      <c r="QXO6" s="531"/>
      <c r="QXP6" s="531"/>
      <c r="QXQ6" s="531"/>
      <c r="QXR6" s="531"/>
      <c r="QXS6" s="531"/>
      <c r="QXT6" s="531"/>
      <c r="QXU6" s="531"/>
      <c r="QXV6" s="531"/>
      <c r="QXW6" s="531"/>
      <c r="QXX6" s="531"/>
      <c r="QXY6" s="531"/>
      <c r="QXZ6" s="531"/>
      <c r="QYA6" s="531"/>
      <c r="QYB6" s="531"/>
      <c r="QYC6" s="531"/>
      <c r="QYD6" s="531"/>
      <c r="QYE6" s="531"/>
      <c r="QYF6" s="531"/>
      <c r="QYG6" s="531"/>
      <c r="QYH6" s="531"/>
      <c r="QYI6" s="531"/>
      <c r="QYJ6" s="531"/>
      <c r="QYK6" s="531"/>
      <c r="QYL6" s="531"/>
      <c r="QYM6" s="531"/>
      <c r="QYN6" s="531"/>
      <c r="QYO6" s="531"/>
      <c r="QYP6" s="531"/>
      <c r="QYQ6" s="531"/>
      <c r="QYR6" s="531"/>
      <c r="QYS6" s="531"/>
      <c r="QYT6" s="531"/>
      <c r="QYU6" s="531"/>
      <c r="QYV6" s="531"/>
      <c r="QYW6" s="531"/>
      <c r="QYX6" s="531"/>
      <c r="QYY6" s="531"/>
      <c r="QYZ6" s="531"/>
      <c r="QZA6" s="531"/>
      <c r="QZB6" s="531"/>
      <c r="QZC6" s="531"/>
      <c r="QZD6" s="531"/>
      <c r="QZE6" s="531"/>
      <c r="QZF6" s="531"/>
      <c r="QZG6" s="531"/>
      <c r="QZH6" s="531"/>
      <c r="QZI6" s="531"/>
      <c r="QZJ6" s="531"/>
      <c r="QZK6" s="531"/>
      <c r="QZL6" s="531"/>
      <c r="QZM6" s="531"/>
      <c r="QZN6" s="531"/>
      <c r="QZO6" s="531"/>
      <c r="QZP6" s="531"/>
      <c r="QZQ6" s="531"/>
      <c r="QZR6" s="531"/>
      <c r="QZS6" s="531"/>
      <c r="QZT6" s="531"/>
      <c r="QZU6" s="531"/>
      <c r="QZV6" s="531"/>
      <c r="QZW6" s="531"/>
      <c r="QZX6" s="531"/>
      <c r="QZY6" s="531"/>
      <c r="QZZ6" s="531"/>
      <c r="RAA6" s="531"/>
      <c r="RAB6" s="531"/>
      <c r="RAC6" s="531"/>
      <c r="RAD6" s="531"/>
      <c r="RAE6" s="531"/>
      <c r="RAF6" s="531"/>
      <c r="RAG6" s="531"/>
      <c r="RAH6" s="531"/>
      <c r="RAI6" s="531"/>
      <c r="RAJ6" s="531"/>
      <c r="RAK6" s="531"/>
      <c r="RAL6" s="531"/>
      <c r="RAM6" s="531"/>
      <c r="RAN6" s="531"/>
      <c r="RAO6" s="531"/>
      <c r="RAP6" s="531"/>
      <c r="RAQ6" s="531"/>
      <c r="RAR6" s="531"/>
      <c r="RAS6" s="531"/>
      <c r="RAT6" s="531"/>
      <c r="RAU6" s="531"/>
      <c r="RAV6" s="531"/>
      <c r="RAW6" s="531"/>
      <c r="RAX6" s="531"/>
      <c r="RAY6" s="531"/>
      <c r="RAZ6" s="531"/>
      <c r="RBA6" s="531"/>
      <c r="RBB6" s="531"/>
      <c r="RBC6" s="531"/>
      <c r="RBD6" s="531"/>
      <c r="RBE6" s="531"/>
      <c r="RBF6" s="531"/>
      <c r="RBG6" s="531"/>
      <c r="RBH6" s="531"/>
      <c r="RBI6" s="531"/>
      <c r="RBJ6" s="531"/>
      <c r="RBK6" s="531"/>
      <c r="RBL6" s="531"/>
      <c r="RBM6" s="531"/>
      <c r="RBN6" s="531"/>
      <c r="RBO6" s="531"/>
      <c r="RBP6" s="531"/>
      <c r="RBQ6" s="531"/>
      <c r="RBR6" s="531"/>
      <c r="RBS6" s="531"/>
      <c r="RBT6" s="531"/>
      <c r="RBU6" s="531"/>
      <c r="RBV6" s="531"/>
      <c r="RBW6" s="531"/>
      <c r="RBX6" s="531"/>
      <c r="RBY6" s="531"/>
      <c r="RBZ6" s="531"/>
      <c r="RCA6" s="531"/>
      <c r="RCB6" s="531"/>
      <c r="RCC6" s="531"/>
      <c r="RCD6" s="531"/>
      <c r="RCE6" s="531"/>
      <c r="RCF6" s="531"/>
      <c r="RCG6" s="531"/>
      <c r="RCH6" s="531"/>
      <c r="RCI6" s="531"/>
      <c r="RCJ6" s="531"/>
      <c r="RCK6" s="531"/>
      <c r="RCL6" s="531"/>
      <c r="RCM6" s="531"/>
      <c r="RCN6" s="531"/>
      <c r="RCO6" s="531"/>
      <c r="RCP6" s="531"/>
      <c r="RCQ6" s="531"/>
      <c r="RCR6" s="531"/>
      <c r="RCS6" s="531"/>
      <c r="RCT6" s="531"/>
      <c r="RCU6" s="531"/>
      <c r="RCV6" s="531"/>
      <c r="RCW6" s="531"/>
      <c r="RCX6" s="531"/>
      <c r="RCY6" s="531"/>
      <c r="RCZ6" s="531"/>
      <c r="RDA6" s="531"/>
      <c r="RDB6" s="531"/>
      <c r="RDC6" s="531"/>
      <c r="RDD6" s="531"/>
      <c r="RDE6" s="531"/>
      <c r="RDF6" s="531"/>
      <c r="RDG6" s="531"/>
      <c r="RDH6" s="531"/>
      <c r="RDI6" s="531"/>
      <c r="RDJ6" s="531"/>
      <c r="RDK6" s="531"/>
      <c r="RDL6" s="531"/>
      <c r="RDM6" s="531"/>
      <c r="RDN6" s="531"/>
      <c r="RDO6" s="531"/>
      <c r="RDP6" s="531"/>
      <c r="RDQ6" s="531"/>
      <c r="RDR6" s="531"/>
      <c r="RDS6" s="531"/>
      <c r="RDT6" s="531"/>
      <c r="RDU6" s="531"/>
      <c r="RDV6" s="531"/>
      <c r="RDW6" s="531"/>
      <c r="RDX6" s="531"/>
      <c r="RDY6" s="531"/>
      <c r="RDZ6" s="531"/>
      <c r="REA6" s="531"/>
      <c r="REB6" s="531"/>
      <c r="REC6" s="531"/>
      <c r="RED6" s="531"/>
      <c r="REE6" s="531"/>
      <c r="REF6" s="531"/>
      <c r="REG6" s="531"/>
      <c r="REH6" s="531"/>
      <c r="REI6" s="531"/>
      <c r="REJ6" s="531"/>
      <c r="REK6" s="531"/>
      <c r="REL6" s="531"/>
      <c r="REM6" s="531"/>
      <c r="REN6" s="531"/>
      <c r="REO6" s="531"/>
      <c r="REP6" s="531"/>
      <c r="REQ6" s="531"/>
      <c r="RER6" s="531"/>
      <c r="RES6" s="531"/>
      <c r="RET6" s="531"/>
      <c r="REU6" s="531"/>
      <c r="REV6" s="531"/>
      <c r="REW6" s="531"/>
      <c r="REX6" s="531"/>
      <c r="REY6" s="531"/>
      <c r="REZ6" s="531"/>
      <c r="RFA6" s="531"/>
      <c r="RFB6" s="531"/>
      <c r="RFC6" s="531"/>
      <c r="RFD6" s="531"/>
      <c r="RFE6" s="531"/>
      <c r="RFF6" s="531"/>
      <c r="RFG6" s="531"/>
      <c r="RFH6" s="531"/>
      <c r="RFI6" s="531"/>
      <c r="RFJ6" s="531"/>
      <c r="RFK6" s="531"/>
      <c r="RFL6" s="531"/>
      <c r="RFM6" s="531"/>
      <c r="RFN6" s="531"/>
      <c r="RFO6" s="531"/>
      <c r="RFP6" s="531"/>
      <c r="RFQ6" s="531"/>
      <c r="RFR6" s="531"/>
      <c r="RFS6" s="531"/>
      <c r="RFT6" s="531"/>
      <c r="RFU6" s="531"/>
      <c r="RFV6" s="531"/>
      <c r="RFW6" s="531"/>
      <c r="RFX6" s="531"/>
      <c r="RFY6" s="531"/>
      <c r="RFZ6" s="531"/>
      <c r="RGA6" s="531"/>
      <c r="RGB6" s="531"/>
      <c r="RGC6" s="531"/>
      <c r="RGD6" s="531"/>
      <c r="RGE6" s="531"/>
      <c r="RGF6" s="531"/>
      <c r="RGG6" s="531"/>
      <c r="RGH6" s="531"/>
      <c r="RGI6" s="531"/>
      <c r="RGJ6" s="531"/>
      <c r="RGK6" s="531"/>
      <c r="RGL6" s="531"/>
      <c r="RGM6" s="531"/>
      <c r="RGN6" s="531"/>
      <c r="RGO6" s="531"/>
      <c r="RGP6" s="531"/>
      <c r="RGQ6" s="531"/>
      <c r="RGR6" s="531"/>
      <c r="RGS6" s="531"/>
      <c r="RGT6" s="531"/>
      <c r="RGU6" s="531"/>
      <c r="RGV6" s="531"/>
      <c r="RGW6" s="531"/>
      <c r="RGX6" s="531"/>
      <c r="RGY6" s="531"/>
      <c r="RGZ6" s="531"/>
      <c r="RHA6" s="531"/>
      <c r="RHB6" s="531"/>
      <c r="RHC6" s="531"/>
      <c r="RHD6" s="531"/>
      <c r="RHE6" s="531"/>
      <c r="RHF6" s="531"/>
      <c r="RHG6" s="531"/>
      <c r="RHH6" s="531"/>
      <c r="RHI6" s="531"/>
      <c r="RHJ6" s="531"/>
      <c r="RHK6" s="531"/>
      <c r="RHL6" s="531"/>
      <c r="RHM6" s="531"/>
      <c r="RHN6" s="531"/>
      <c r="RHO6" s="531"/>
      <c r="RHP6" s="531"/>
      <c r="RHQ6" s="531"/>
      <c r="RHR6" s="531"/>
      <c r="RHS6" s="531"/>
      <c r="RHT6" s="531"/>
      <c r="RHU6" s="531"/>
      <c r="RHV6" s="531"/>
      <c r="RHW6" s="531"/>
      <c r="RHX6" s="531"/>
      <c r="RHY6" s="531"/>
      <c r="RHZ6" s="531"/>
      <c r="RIA6" s="531"/>
      <c r="RIB6" s="531"/>
      <c r="RIC6" s="531"/>
      <c r="RID6" s="531"/>
      <c r="RIE6" s="531"/>
      <c r="RIF6" s="531"/>
      <c r="RIG6" s="531"/>
      <c r="RIH6" s="531"/>
      <c r="RII6" s="531"/>
      <c r="RIJ6" s="531"/>
      <c r="RIK6" s="531"/>
      <c r="RIL6" s="531"/>
      <c r="RIM6" s="531"/>
      <c r="RIN6" s="531"/>
      <c r="RIO6" s="531"/>
      <c r="RIP6" s="531"/>
      <c r="RIQ6" s="531"/>
      <c r="RIR6" s="531"/>
      <c r="RIS6" s="531"/>
      <c r="RIT6" s="531"/>
      <c r="RIU6" s="531"/>
      <c r="RIV6" s="531"/>
      <c r="RIW6" s="531"/>
      <c r="RIX6" s="531"/>
      <c r="RIY6" s="531"/>
      <c r="RIZ6" s="531"/>
      <c r="RJA6" s="531"/>
      <c r="RJB6" s="531"/>
      <c r="RJC6" s="531"/>
      <c r="RJD6" s="531"/>
      <c r="RJE6" s="531"/>
      <c r="RJF6" s="531"/>
      <c r="RJG6" s="531"/>
      <c r="RJH6" s="531"/>
      <c r="RJI6" s="531"/>
      <c r="RJJ6" s="531"/>
      <c r="RJK6" s="531"/>
      <c r="RJL6" s="531"/>
      <c r="RJM6" s="531"/>
      <c r="RJN6" s="531"/>
      <c r="RJO6" s="531"/>
      <c r="RJP6" s="531"/>
      <c r="RJQ6" s="531"/>
      <c r="RJR6" s="531"/>
      <c r="RJS6" s="531"/>
      <c r="RJT6" s="531"/>
      <c r="RJU6" s="531"/>
      <c r="RJV6" s="531"/>
      <c r="RJW6" s="531"/>
      <c r="RJX6" s="531"/>
      <c r="RJY6" s="531"/>
      <c r="RJZ6" s="531"/>
      <c r="RKA6" s="531"/>
      <c r="RKB6" s="531"/>
      <c r="RKC6" s="531"/>
      <c r="RKD6" s="531"/>
      <c r="RKE6" s="531"/>
      <c r="RKF6" s="531"/>
      <c r="RKG6" s="531"/>
      <c r="RKH6" s="531"/>
      <c r="RKI6" s="531"/>
      <c r="RKJ6" s="531"/>
      <c r="RKK6" s="531"/>
      <c r="RKL6" s="531"/>
      <c r="RKM6" s="531"/>
      <c r="RKN6" s="531"/>
      <c r="RKO6" s="531"/>
      <c r="RKP6" s="531"/>
      <c r="RKQ6" s="531"/>
      <c r="RKR6" s="531"/>
      <c r="RKS6" s="531"/>
      <c r="RKT6" s="531"/>
      <c r="RKU6" s="531"/>
      <c r="RKV6" s="531"/>
      <c r="RKW6" s="531"/>
      <c r="RKX6" s="531"/>
      <c r="RKY6" s="531"/>
      <c r="RKZ6" s="531"/>
      <c r="RLA6" s="531"/>
      <c r="RLB6" s="531"/>
      <c r="RLC6" s="531"/>
      <c r="RLD6" s="531"/>
      <c r="RLE6" s="531"/>
      <c r="RLF6" s="531"/>
      <c r="RLG6" s="531"/>
      <c r="RLH6" s="531"/>
      <c r="RLI6" s="531"/>
      <c r="RLJ6" s="531"/>
      <c r="RLK6" s="531"/>
      <c r="RLL6" s="531"/>
      <c r="RLM6" s="531"/>
      <c r="RLN6" s="531"/>
      <c r="RLO6" s="531"/>
      <c r="RLP6" s="531"/>
      <c r="RLQ6" s="531"/>
      <c r="RLR6" s="531"/>
      <c r="RLS6" s="531"/>
      <c r="RLT6" s="531"/>
      <c r="RLU6" s="531"/>
      <c r="RLV6" s="531"/>
      <c r="RLW6" s="531"/>
      <c r="RLX6" s="531"/>
      <c r="RLY6" s="531"/>
      <c r="RLZ6" s="531"/>
      <c r="RMA6" s="531"/>
      <c r="RMB6" s="531"/>
      <c r="RMC6" s="531"/>
      <c r="RMD6" s="531"/>
      <c r="RME6" s="531"/>
      <c r="RMF6" s="531"/>
      <c r="RMG6" s="531"/>
      <c r="RMH6" s="531"/>
      <c r="RMI6" s="531"/>
      <c r="RMJ6" s="531"/>
      <c r="RMK6" s="531"/>
      <c r="RML6" s="531"/>
      <c r="RMM6" s="531"/>
      <c r="RMN6" s="531"/>
      <c r="RMO6" s="531"/>
      <c r="RMP6" s="531"/>
      <c r="RMQ6" s="531"/>
      <c r="RMR6" s="531"/>
      <c r="RMS6" s="531"/>
      <c r="RMT6" s="531"/>
      <c r="RMU6" s="531"/>
      <c r="RMV6" s="531"/>
      <c r="RMW6" s="531"/>
      <c r="RMX6" s="531"/>
      <c r="RMY6" s="531"/>
      <c r="RMZ6" s="531"/>
      <c r="RNA6" s="531"/>
      <c r="RNB6" s="531"/>
      <c r="RNC6" s="531"/>
      <c r="RND6" s="531"/>
      <c r="RNE6" s="531"/>
      <c r="RNF6" s="531"/>
      <c r="RNG6" s="531"/>
      <c r="RNH6" s="531"/>
      <c r="RNI6" s="531"/>
      <c r="RNJ6" s="531"/>
      <c r="RNK6" s="531"/>
      <c r="RNL6" s="531"/>
      <c r="RNM6" s="531"/>
      <c r="RNN6" s="531"/>
      <c r="RNO6" s="531"/>
      <c r="RNP6" s="531"/>
      <c r="RNQ6" s="531"/>
      <c r="RNR6" s="531"/>
      <c r="RNS6" s="531"/>
      <c r="RNT6" s="531"/>
      <c r="RNU6" s="531"/>
      <c r="RNV6" s="531"/>
      <c r="RNW6" s="531"/>
      <c r="RNX6" s="531"/>
      <c r="RNY6" s="531"/>
      <c r="RNZ6" s="531"/>
      <c r="ROA6" s="531"/>
      <c r="ROB6" s="531"/>
      <c r="ROC6" s="531"/>
      <c r="ROD6" s="531"/>
      <c r="ROE6" s="531"/>
      <c r="ROF6" s="531"/>
      <c r="ROG6" s="531"/>
      <c r="ROH6" s="531"/>
      <c r="ROI6" s="531"/>
      <c r="ROJ6" s="531"/>
      <c r="ROK6" s="531"/>
      <c r="ROL6" s="531"/>
      <c r="ROM6" s="531"/>
      <c r="RON6" s="531"/>
      <c r="ROO6" s="531"/>
      <c r="ROP6" s="531"/>
      <c r="ROQ6" s="531"/>
      <c r="ROR6" s="531"/>
      <c r="ROS6" s="531"/>
      <c r="ROT6" s="531"/>
      <c r="ROU6" s="531"/>
      <c r="ROV6" s="531"/>
      <c r="ROW6" s="531"/>
      <c r="ROX6" s="531"/>
      <c r="ROY6" s="531"/>
      <c r="ROZ6" s="531"/>
      <c r="RPA6" s="531"/>
      <c r="RPB6" s="531"/>
      <c r="RPC6" s="531"/>
      <c r="RPD6" s="531"/>
      <c r="RPE6" s="531"/>
      <c r="RPF6" s="531"/>
      <c r="RPG6" s="531"/>
      <c r="RPH6" s="531"/>
      <c r="RPI6" s="531"/>
      <c r="RPJ6" s="531"/>
      <c r="RPK6" s="531"/>
      <c r="RPL6" s="531"/>
      <c r="RPM6" s="531"/>
      <c r="RPN6" s="531"/>
      <c r="RPO6" s="531"/>
      <c r="RPP6" s="531"/>
      <c r="RPQ6" s="531"/>
      <c r="RPR6" s="531"/>
      <c r="RPS6" s="531"/>
      <c r="RPT6" s="531"/>
      <c r="RPU6" s="531"/>
      <c r="RPV6" s="531"/>
      <c r="RPW6" s="531"/>
      <c r="RPX6" s="531"/>
      <c r="RPY6" s="531"/>
      <c r="RPZ6" s="531"/>
      <c r="RQA6" s="531"/>
      <c r="RQB6" s="531"/>
      <c r="RQC6" s="531"/>
      <c r="RQD6" s="531"/>
      <c r="RQE6" s="531"/>
      <c r="RQF6" s="531"/>
      <c r="RQG6" s="531"/>
      <c r="RQH6" s="531"/>
      <c r="RQI6" s="531"/>
      <c r="RQJ6" s="531"/>
      <c r="RQK6" s="531"/>
      <c r="RQL6" s="531"/>
      <c r="RQM6" s="531"/>
      <c r="RQN6" s="531"/>
      <c r="RQO6" s="531"/>
      <c r="RQP6" s="531"/>
      <c r="RQQ6" s="531"/>
      <c r="RQR6" s="531"/>
      <c r="RQS6" s="531"/>
      <c r="RQT6" s="531"/>
      <c r="RQU6" s="531"/>
      <c r="RQV6" s="531"/>
      <c r="RQW6" s="531"/>
      <c r="RQX6" s="531"/>
      <c r="RQY6" s="531"/>
      <c r="RQZ6" s="531"/>
      <c r="RRA6" s="531"/>
      <c r="RRB6" s="531"/>
      <c r="RRC6" s="531"/>
      <c r="RRD6" s="531"/>
      <c r="RRE6" s="531"/>
      <c r="RRF6" s="531"/>
      <c r="RRG6" s="531"/>
      <c r="RRH6" s="531"/>
      <c r="RRI6" s="531"/>
      <c r="RRJ6" s="531"/>
      <c r="RRK6" s="531"/>
      <c r="RRL6" s="531"/>
      <c r="RRM6" s="531"/>
      <c r="RRN6" s="531"/>
      <c r="RRO6" s="531"/>
      <c r="RRP6" s="531"/>
      <c r="RRQ6" s="531"/>
      <c r="RRR6" s="531"/>
      <c r="RRS6" s="531"/>
      <c r="RRT6" s="531"/>
      <c r="RRU6" s="531"/>
      <c r="RRV6" s="531"/>
      <c r="RRW6" s="531"/>
      <c r="RRX6" s="531"/>
      <c r="RRY6" s="531"/>
      <c r="RRZ6" s="531"/>
      <c r="RSA6" s="531"/>
      <c r="RSB6" s="531"/>
      <c r="RSC6" s="531"/>
      <c r="RSD6" s="531"/>
      <c r="RSE6" s="531"/>
      <c r="RSF6" s="531"/>
      <c r="RSG6" s="531"/>
      <c r="RSH6" s="531"/>
      <c r="RSI6" s="531"/>
      <c r="RSJ6" s="531"/>
      <c r="RSK6" s="531"/>
      <c r="RSL6" s="531"/>
      <c r="RSM6" s="531"/>
      <c r="RSN6" s="531"/>
      <c r="RSO6" s="531"/>
      <c r="RSP6" s="531"/>
      <c r="RSQ6" s="531"/>
      <c r="RSR6" s="531"/>
      <c r="RSS6" s="531"/>
      <c r="RST6" s="531"/>
      <c r="RSU6" s="531"/>
      <c r="RSV6" s="531"/>
      <c r="RSW6" s="531"/>
      <c r="RSX6" s="531"/>
      <c r="RSY6" s="531"/>
      <c r="RSZ6" s="531"/>
      <c r="RTA6" s="531"/>
      <c r="RTB6" s="531"/>
      <c r="RTC6" s="531"/>
      <c r="RTD6" s="531"/>
      <c r="RTE6" s="531"/>
      <c r="RTF6" s="531"/>
      <c r="RTG6" s="531"/>
      <c r="RTH6" s="531"/>
      <c r="RTI6" s="531"/>
      <c r="RTJ6" s="531"/>
      <c r="RTK6" s="531"/>
      <c r="RTL6" s="531"/>
      <c r="RTM6" s="531"/>
      <c r="RTN6" s="531"/>
      <c r="RTO6" s="531"/>
      <c r="RTP6" s="531"/>
      <c r="RTQ6" s="531"/>
      <c r="RTR6" s="531"/>
      <c r="RTS6" s="531"/>
      <c r="RTT6" s="531"/>
      <c r="RTU6" s="531"/>
      <c r="RTV6" s="531"/>
      <c r="RTW6" s="531"/>
      <c r="RTX6" s="531"/>
      <c r="RTY6" s="531"/>
      <c r="RTZ6" s="531"/>
      <c r="RUA6" s="531"/>
      <c r="RUB6" s="531"/>
      <c r="RUC6" s="531"/>
      <c r="RUD6" s="531"/>
      <c r="RUE6" s="531"/>
      <c r="RUF6" s="531"/>
      <c r="RUG6" s="531"/>
      <c r="RUH6" s="531"/>
      <c r="RUI6" s="531"/>
      <c r="RUJ6" s="531"/>
      <c r="RUK6" s="531"/>
      <c r="RUL6" s="531"/>
      <c r="RUM6" s="531"/>
      <c r="RUN6" s="531"/>
      <c r="RUO6" s="531"/>
      <c r="RUP6" s="531"/>
      <c r="RUQ6" s="531"/>
      <c r="RUR6" s="531"/>
      <c r="RUS6" s="531"/>
      <c r="RUT6" s="531"/>
      <c r="RUU6" s="531"/>
      <c r="RUV6" s="531"/>
      <c r="RUW6" s="531"/>
      <c r="RUX6" s="531"/>
      <c r="RUY6" s="531"/>
      <c r="RUZ6" s="531"/>
      <c r="RVA6" s="531"/>
      <c r="RVB6" s="531"/>
      <c r="RVC6" s="531"/>
      <c r="RVD6" s="531"/>
      <c r="RVE6" s="531"/>
      <c r="RVF6" s="531"/>
      <c r="RVG6" s="531"/>
      <c r="RVH6" s="531"/>
      <c r="RVI6" s="531"/>
      <c r="RVJ6" s="531"/>
      <c r="RVK6" s="531"/>
      <c r="RVL6" s="531"/>
      <c r="RVM6" s="531"/>
      <c r="RVN6" s="531"/>
      <c r="RVO6" s="531"/>
      <c r="RVP6" s="531"/>
      <c r="RVQ6" s="531"/>
      <c r="RVR6" s="531"/>
      <c r="RVS6" s="531"/>
      <c r="RVT6" s="531"/>
      <c r="RVU6" s="531"/>
      <c r="RVV6" s="531"/>
      <c r="RVW6" s="531"/>
      <c r="RVX6" s="531"/>
      <c r="RVY6" s="531"/>
      <c r="RVZ6" s="531"/>
      <c r="RWA6" s="531"/>
      <c r="RWB6" s="531"/>
      <c r="RWC6" s="531"/>
      <c r="RWD6" s="531"/>
      <c r="RWE6" s="531"/>
      <c r="RWF6" s="531"/>
      <c r="RWG6" s="531"/>
      <c r="RWH6" s="531"/>
      <c r="RWI6" s="531"/>
      <c r="RWJ6" s="531"/>
      <c r="RWK6" s="531"/>
      <c r="RWL6" s="531"/>
      <c r="RWM6" s="531"/>
      <c r="RWN6" s="531"/>
      <c r="RWO6" s="531"/>
      <c r="RWP6" s="531"/>
      <c r="RWQ6" s="531"/>
      <c r="RWR6" s="531"/>
      <c r="RWS6" s="531"/>
      <c r="RWT6" s="531"/>
      <c r="RWU6" s="531"/>
      <c r="RWV6" s="531"/>
      <c r="RWW6" s="531"/>
      <c r="RWX6" s="531"/>
      <c r="RWY6" s="531"/>
      <c r="RWZ6" s="531"/>
      <c r="RXA6" s="531"/>
      <c r="RXB6" s="531"/>
      <c r="RXC6" s="531"/>
      <c r="RXD6" s="531"/>
      <c r="RXE6" s="531"/>
      <c r="RXF6" s="531"/>
      <c r="RXG6" s="531"/>
      <c r="RXH6" s="531"/>
      <c r="RXI6" s="531"/>
      <c r="RXJ6" s="531"/>
      <c r="RXK6" s="531"/>
      <c r="RXL6" s="531"/>
      <c r="RXM6" s="531"/>
      <c r="RXN6" s="531"/>
      <c r="RXO6" s="531"/>
      <c r="RXP6" s="531"/>
      <c r="RXQ6" s="531"/>
      <c r="RXR6" s="531"/>
      <c r="RXS6" s="531"/>
      <c r="RXT6" s="531"/>
      <c r="RXU6" s="531"/>
      <c r="RXV6" s="531"/>
      <c r="RXW6" s="531"/>
      <c r="RXX6" s="531"/>
      <c r="RXY6" s="531"/>
      <c r="RXZ6" s="531"/>
      <c r="RYA6" s="531"/>
      <c r="RYB6" s="531"/>
      <c r="RYC6" s="531"/>
      <c r="RYD6" s="531"/>
      <c r="RYE6" s="531"/>
      <c r="RYF6" s="531"/>
      <c r="RYG6" s="531"/>
      <c r="RYH6" s="531"/>
      <c r="RYI6" s="531"/>
      <c r="RYJ6" s="531"/>
      <c r="RYK6" s="531"/>
      <c r="RYL6" s="531"/>
      <c r="RYM6" s="531"/>
      <c r="RYN6" s="531"/>
      <c r="RYO6" s="531"/>
      <c r="RYP6" s="531"/>
      <c r="RYQ6" s="531"/>
      <c r="RYR6" s="531"/>
      <c r="RYS6" s="531"/>
      <c r="RYT6" s="531"/>
      <c r="RYU6" s="531"/>
      <c r="RYV6" s="531"/>
      <c r="RYW6" s="531"/>
      <c r="RYX6" s="531"/>
      <c r="RYY6" s="531"/>
      <c r="RYZ6" s="531"/>
      <c r="RZA6" s="531"/>
      <c r="RZB6" s="531"/>
      <c r="RZC6" s="531"/>
      <c r="RZD6" s="531"/>
      <c r="RZE6" s="531"/>
      <c r="RZF6" s="531"/>
      <c r="RZG6" s="531"/>
      <c r="RZH6" s="531"/>
      <c r="RZI6" s="531"/>
      <c r="RZJ6" s="531"/>
      <c r="RZK6" s="531"/>
      <c r="RZL6" s="531"/>
      <c r="RZM6" s="531"/>
      <c r="RZN6" s="531"/>
      <c r="RZO6" s="531"/>
      <c r="RZP6" s="531"/>
      <c r="RZQ6" s="531"/>
      <c r="RZR6" s="531"/>
      <c r="RZS6" s="531"/>
      <c r="RZT6" s="531"/>
      <c r="RZU6" s="531"/>
      <c r="RZV6" s="531"/>
      <c r="RZW6" s="531"/>
      <c r="RZX6" s="531"/>
      <c r="RZY6" s="531"/>
      <c r="RZZ6" s="531"/>
      <c r="SAA6" s="531"/>
      <c r="SAB6" s="531"/>
      <c r="SAC6" s="531"/>
      <c r="SAD6" s="531"/>
      <c r="SAE6" s="531"/>
      <c r="SAF6" s="531"/>
      <c r="SAG6" s="531"/>
      <c r="SAH6" s="531"/>
      <c r="SAI6" s="531"/>
      <c r="SAJ6" s="531"/>
      <c r="SAK6" s="531"/>
      <c r="SAL6" s="531"/>
      <c r="SAM6" s="531"/>
      <c r="SAN6" s="531"/>
      <c r="SAO6" s="531"/>
      <c r="SAP6" s="531"/>
      <c r="SAQ6" s="531"/>
      <c r="SAR6" s="531"/>
      <c r="SAS6" s="531"/>
      <c r="SAT6" s="531"/>
      <c r="SAU6" s="531"/>
      <c r="SAV6" s="531"/>
      <c r="SAW6" s="531"/>
      <c r="SAX6" s="531"/>
      <c r="SAY6" s="531"/>
      <c r="SAZ6" s="531"/>
      <c r="SBA6" s="531"/>
      <c r="SBB6" s="531"/>
      <c r="SBC6" s="531"/>
      <c r="SBD6" s="531"/>
      <c r="SBE6" s="531"/>
      <c r="SBF6" s="531"/>
      <c r="SBG6" s="531"/>
      <c r="SBH6" s="531"/>
      <c r="SBI6" s="531"/>
      <c r="SBJ6" s="531"/>
      <c r="SBK6" s="531"/>
      <c r="SBL6" s="531"/>
      <c r="SBM6" s="531"/>
      <c r="SBN6" s="531"/>
      <c r="SBO6" s="531"/>
      <c r="SBP6" s="531"/>
      <c r="SBQ6" s="531"/>
      <c r="SBR6" s="531"/>
      <c r="SBS6" s="531"/>
      <c r="SBT6" s="531"/>
      <c r="SBU6" s="531"/>
      <c r="SBV6" s="531"/>
      <c r="SBW6" s="531"/>
      <c r="SBX6" s="531"/>
      <c r="SBY6" s="531"/>
      <c r="SBZ6" s="531"/>
      <c r="SCA6" s="531"/>
      <c r="SCB6" s="531"/>
      <c r="SCC6" s="531"/>
      <c r="SCD6" s="531"/>
      <c r="SCE6" s="531"/>
      <c r="SCF6" s="531"/>
      <c r="SCG6" s="531"/>
      <c r="SCH6" s="531"/>
      <c r="SCI6" s="531"/>
      <c r="SCJ6" s="531"/>
      <c r="SCK6" s="531"/>
      <c r="SCL6" s="531"/>
      <c r="SCM6" s="531"/>
      <c r="SCN6" s="531"/>
      <c r="SCO6" s="531"/>
      <c r="SCP6" s="531"/>
      <c r="SCQ6" s="531"/>
      <c r="SCR6" s="531"/>
      <c r="SCS6" s="531"/>
      <c r="SCT6" s="531"/>
      <c r="SCU6" s="531"/>
      <c r="SCV6" s="531"/>
      <c r="SCW6" s="531"/>
      <c r="SCX6" s="531"/>
      <c r="SCY6" s="531"/>
      <c r="SCZ6" s="531"/>
      <c r="SDA6" s="531"/>
      <c r="SDB6" s="531"/>
      <c r="SDC6" s="531"/>
      <c r="SDD6" s="531"/>
      <c r="SDE6" s="531"/>
      <c r="SDF6" s="531"/>
      <c r="SDG6" s="531"/>
      <c r="SDH6" s="531"/>
      <c r="SDI6" s="531"/>
      <c r="SDJ6" s="531"/>
      <c r="SDK6" s="531"/>
      <c r="SDL6" s="531"/>
      <c r="SDM6" s="531"/>
      <c r="SDN6" s="531"/>
      <c r="SDO6" s="531"/>
      <c r="SDP6" s="531"/>
      <c r="SDQ6" s="531"/>
      <c r="SDR6" s="531"/>
      <c r="SDS6" s="531"/>
      <c r="SDT6" s="531"/>
      <c r="SDU6" s="531"/>
      <c r="SDV6" s="531"/>
      <c r="SDW6" s="531"/>
      <c r="SDX6" s="531"/>
      <c r="SDY6" s="531"/>
      <c r="SDZ6" s="531"/>
      <c r="SEA6" s="531"/>
      <c r="SEB6" s="531"/>
      <c r="SEC6" s="531"/>
      <c r="SED6" s="531"/>
      <c r="SEE6" s="531"/>
      <c r="SEF6" s="531"/>
      <c r="SEG6" s="531"/>
      <c r="SEH6" s="531"/>
      <c r="SEI6" s="531"/>
      <c r="SEJ6" s="531"/>
      <c r="SEK6" s="531"/>
      <c r="SEL6" s="531"/>
      <c r="SEM6" s="531"/>
      <c r="SEN6" s="531"/>
      <c r="SEO6" s="531"/>
      <c r="SEP6" s="531"/>
      <c r="SEQ6" s="531"/>
      <c r="SER6" s="531"/>
      <c r="SES6" s="531"/>
      <c r="SET6" s="531"/>
      <c r="SEU6" s="531"/>
      <c r="SEV6" s="531"/>
      <c r="SEW6" s="531"/>
      <c r="SEX6" s="531"/>
      <c r="SEY6" s="531"/>
      <c r="SEZ6" s="531"/>
      <c r="SFA6" s="531"/>
      <c r="SFB6" s="531"/>
      <c r="SFC6" s="531"/>
      <c r="SFD6" s="531"/>
      <c r="SFE6" s="531"/>
      <c r="SFF6" s="531"/>
      <c r="SFG6" s="531"/>
      <c r="SFH6" s="531"/>
      <c r="SFI6" s="531"/>
      <c r="SFJ6" s="531"/>
      <c r="SFK6" s="531"/>
      <c r="SFL6" s="531"/>
      <c r="SFM6" s="531"/>
      <c r="SFN6" s="531"/>
      <c r="SFO6" s="531"/>
      <c r="SFP6" s="531"/>
      <c r="SFQ6" s="531"/>
      <c r="SFR6" s="531"/>
      <c r="SFS6" s="531"/>
      <c r="SFT6" s="531"/>
      <c r="SFU6" s="531"/>
      <c r="SFV6" s="531"/>
      <c r="SFW6" s="531"/>
      <c r="SFX6" s="531"/>
      <c r="SFY6" s="531"/>
      <c r="SFZ6" s="531"/>
      <c r="SGA6" s="531"/>
      <c r="SGB6" s="531"/>
      <c r="SGC6" s="531"/>
      <c r="SGD6" s="531"/>
      <c r="SGE6" s="531"/>
      <c r="SGF6" s="531"/>
      <c r="SGG6" s="531"/>
      <c r="SGH6" s="531"/>
      <c r="SGI6" s="531"/>
      <c r="SGJ6" s="531"/>
      <c r="SGK6" s="531"/>
      <c r="SGL6" s="531"/>
      <c r="SGM6" s="531"/>
      <c r="SGN6" s="531"/>
      <c r="SGO6" s="531"/>
      <c r="SGP6" s="531"/>
      <c r="SGQ6" s="531"/>
      <c r="SGR6" s="531"/>
      <c r="SGS6" s="531"/>
      <c r="SGT6" s="531"/>
      <c r="SGU6" s="531"/>
      <c r="SGV6" s="531"/>
      <c r="SGW6" s="531"/>
      <c r="SGX6" s="531"/>
      <c r="SGY6" s="531"/>
      <c r="SGZ6" s="531"/>
      <c r="SHA6" s="531"/>
      <c r="SHB6" s="531"/>
      <c r="SHC6" s="531"/>
      <c r="SHD6" s="531"/>
      <c r="SHE6" s="531"/>
      <c r="SHF6" s="531"/>
      <c r="SHG6" s="531"/>
      <c r="SHH6" s="531"/>
      <c r="SHI6" s="531"/>
      <c r="SHJ6" s="531"/>
      <c r="SHK6" s="531"/>
      <c r="SHL6" s="531"/>
      <c r="SHM6" s="531"/>
      <c r="SHN6" s="531"/>
      <c r="SHO6" s="531"/>
      <c r="SHP6" s="531"/>
      <c r="SHQ6" s="531"/>
      <c r="SHR6" s="531"/>
      <c r="SHS6" s="531"/>
      <c r="SHT6" s="531"/>
      <c r="SHU6" s="531"/>
      <c r="SHV6" s="531"/>
      <c r="SHW6" s="531"/>
      <c r="SHX6" s="531"/>
      <c r="SHY6" s="531"/>
      <c r="SHZ6" s="531"/>
      <c r="SIA6" s="531"/>
      <c r="SIB6" s="531"/>
      <c r="SIC6" s="531"/>
      <c r="SID6" s="531"/>
      <c r="SIE6" s="531"/>
      <c r="SIF6" s="531"/>
      <c r="SIG6" s="531"/>
      <c r="SIH6" s="531"/>
      <c r="SII6" s="531"/>
      <c r="SIJ6" s="531"/>
      <c r="SIK6" s="531"/>
      <c r="SIL6" s="531"/>
      <c r="SIM6" s="531"/>
      <c r="SIN6" s="531"/>
      <c r="SIO6" s="531"/>
      <c r="SIP6" s="531"/>
      <c r="SIQ6" s="531"/>
      <c r="SIR6" s="531"/>
      <c r="SIS6" s="531"/>
      <c r="SIT6" s="531"/>
      <c r="SIU6" s="531"/>
      <c r="SIV6" s="531"/>
      <c r="SIW6" s="531"/>
      <c r="SIX6" s="531"/>
      <c r="SIY6" s="531"/>
      <c r="SIZ6" s="531"/>
      <c r="SJA6" s="531"/>
      <c r="SJB6" s="531"/>
      <c r="SJC6" s="531"/>
      <c r="SJD6" s="531"/>
      <c r="SJE6" s="531"/>
      <c r="SJF6" s="531"/>
      <c r="SJG6" s="531"/>
      <c r="SJH6" s="531"/>
      <c r="SJI6" s="531"/>
      <c r="SJJ6" s="531"/>
      <c r="SJK6" s="531"/>
      <c r="SJL6" s="531"/>
      <c r="SJM6" s="531"/>
      <c r="SJN6" s="531"/>
      <c r="SJO6" s="531"/>
      <c r="SJP6" s="531"/>
      <c r="SJQ6" s="531"/>
      <c r="SJR6" s="531"/>
      <c r="SJS6" s="531"/>
      <c r="SJT6" s="531"/>
      <c r="SJU6" s="531"/>
      <c r="SJV6" s="531"/>
      <c r="SJW6" s="531"/>
      <c r="SJX6" s="531"/>
      <c r="SJY6" s="531"/>
      <c r="SJZ6" s="531"/>
      <c r="SKA6" s="531"/>
      <c r="SKB6" s="531"/>
      <c r="SKC6" s="531"/>
      <c r="SKD6" s="531"/>
      <c r="SKE6" s="531"/>
      <c r="SKF6" s="531"/>
      <c r="SKG6" s="531"/>
      <c r="SKH6" s="531"/>
      <c r="SKI6" s="531"/>
      <c r="SKJ6" s="531"/>
      <c r="SKK6" s="531"/>
      <c r="SKL6" s="531"/>
      <c r="SKM6" s="531"/>
      <c r="SKN6" s="531"/>
      <c r="SKO6" s="531"/>
      <c r="SKP6" s="531"/>
      <c r="SKQ6" s="531"/>
      <c r="SKR6" s="531"/>
      <c r="SKS6" s="531"/>
      <c r="SKT6" s="531"/>
      <c r="SKU6" s="531"/>
      <c r="SKV6" s="531"/>
      <c r="SKW6" s="531"/>
      <c r="SKX6" s="531"/>
      <c r="SKY6" s="531"/>
      <c r="SKZ6" s="531"/>
      <c r="SLA6" s="531"/>
      <c r="SLB6" s="531"/>
      <c r="SLC6" s="531"/>
      <c r="SLD6" s="531"/>
      <c r="SLE6" s="531"/>
      <c r="SLF6" s="531"/>
      <c r="SLG6" s="531"/>
      <c r="SLH6" s="531"/>
      <c r="SLI6" s="531"/>
      <c r="SLJ6" s="531"/>
      <c r="SLK6" s="531"/>
      <c r="SLL6" s="531"/>
      <c r="SLM6" s="531"/>
      <c r="SLN6" s="531"/>
      <c r="SLO6" s="531"/>
      <c r="SLP6" s="531"/>
      <c r="SLQ6" s="531"/>
      <c r="SLR6" s="531"/>
      <c r="SLS6" s="531"/>
      <c r="SLT6" s="531"/>
      <c r="SLU6" s="531"/>
      <c r="SLV6" s="531"/>
      <c r="SLW6" s="531"/>
      <c r="SLX6" s="531"/>
      <c r="SLY6" s="531"/>
      <c r="SLZ6" s="531"/>
      <c r="SMA6" s="531"/>
      <c r="SMB6" s="531"/>
      <c r="SMC6" s="531"/>
      <c r="SMD6" s="531"/>
      <c r="SME6" s="531"/>
      <c r="SMF6" s="531"/>
      <c r="SMG6" s="531"/>
      <c r="SMH6" s="531"/>
      <c r="SMI6" s="531"/>
      <c r="SMJ6" s="531"/>
      <c r="SMK6" s="531"/>
      <c r="SML6" s="531"/>
      <c r="SMM6" s="531"/>
      <c r="SMN6" s="531"/>
      <c r="SMO6" s="531"/>
      <c r="SMP6" s="531"/>
      <c r="SMQ6" s="531"/>
      <c r="SMR6" s="531"/>
      <c r="SMS6" s="531"/>
      <c r="SMT6" s="531"/>
      <c r="SMU6" s="531"/>
      <c r="SMV6" s="531"/>
      <c r="SMW6" s="531"/>
      <c r="SMX6" s="531"/>
      <c r="SMY6" s="531"/>
      <c r="SMZ6" s="531"/>
      <c r="SNA6" s="531"/>
      <c r="SNB6" s="531"/>
      <c r="SNC6" s="531"/>
      <c r="SND6" s="531"/>
      <c r="SNE6" s="531"/>
      <c r="SNF6" s="531"/>
      <c r="SNG6" s="531"/>
      <c r="SNH6" s="531"/>
      <c r="SNI6" s="531"/>
      <c r="SNJ6" s="531"/>
      <c r="SNK6" s="531"/>
      <c r="SNL6" s="531"/>
      <c r="SNM6" s="531"/>
      <c r="SNN6" s="531"/>
      <c r="SNO6" s="531"/>
      <c r="SNP6" s="531"/>
      <c r="SNQ6" s="531"/>
      <c r="SNR6" s="531"/>
      <c r="SNS6" s="531"/>
      <c r="SNT6" s="531"/>
      <c r="SNU6" s="531"/>
      <c r="SNV6" s="531"/>
      <c r="SNW6" s="531"/>
      <c r="SNX6" s="531"/>
      <c r="SNY6" s="531"/>
      <c r="SNZ6" s="531"/>
      <c r="SOA6" s="531"/>
      <c r="SOB6" s="531"/>
      <c r="SOC6" s="531"/>
      <c r="SOD6" s="531"/>
      <c r="SOE6" s="531"/>
      <c r="SOF6" s="531"/>
      <c r="SOG6" s="531"/>
      <c r="SOH6" s="531"/>
      <c r="SOI6" s="531"/>
      <c r="SOJ6" s="531"/>
      <c r="SOK6" s="531"/>
      <c r="SOL6" s="531"/>
      <c r="SOM6" s="531"/>
      <c r="SON6" s="531"/>
      <c r="SOO6" s="531"/>
      <c r="SOP6" s="531"/>
      <c r="SOQ6" s="531"/>
      <c r="SOR6" s="531"/>
      <c r="SOS6" s="531"/>
      <c r="SOT6" s="531"/>
      <c r="SOU6" s="531"/>
      <c r="SOV6" s="531"/>
      <c r="SOW6" s="531"/>
      <c r="SOX6" s="531"/>
      <c r="SOY6" s="531"/>
      <c r="SOZ6" s="531"/>
      <c r="SPA6" s="531"/>
      <c r="SPB6" s="531"/>
      <c r="SPC6" s="531"/>
      <c r="SPD6" s="531"/>
      <c r="SPE6" s="531"/>
      <c r="SPF6" s="531"/>
      <c r="SPG6" s="531"/>
      <c r="SPH6" s="531"/>
      <c r="SPI6" s="531"/>
      <c r="SPJ6" s="531"/>
      <c r="SPK6" s="531"/>
      <c r="SPL6" s="531"/>
      <c r="SPM6" s="531"/>
      <c r="SPN6" s="531"/>
      <c r="SPO6" s="531"/>
      <c r="SPP6" s="531"/>
      <c r="SPQ6" s="531"/>
      <c r="SPR6" s="531"/>
      <c r="SPS6" s="531"/>
      <c r="SPT6" s="531"/>
      <c r="SPU6" s="531"/>
      <c r="SPV6" s="531"/>
      <c r="SPW6" s="531"/>
      <c r="SPX6" s="531"/>
      <c r="SPY6" s="531"/>
      <c r="SPZ6" s="531"/>
      <c r="SQA6" s="531"/>
      <c r="SQB6" s="531"/>
      <c r="SQC6" s="531"/>
      <c r="SQD6" s="531"/>
      <c r="SQE6" s="531"/>
      <c r="SQF6" s="531"/>
      <c r="SQG6" s="531"/>
      <c r="SQH6" s="531"/>
      <c r="SQI6" s="531"/>
      <c r="SQJ6" s="531"/>
      <c r="SQK6" s="531"/>
      <c r="SQL6" s="531"/>
      <c r="SQM6" s="531"/>
      <c r="SQN6" s="531"/>
      <c r="SQO6" s="531"/>
      <c r="SQP6" s="531"/>
      <c r="SQQ6" s="531"/>
      <c r="SQR6" s="531"/>
      <c r="SQS6" s="531"/>
      <c r="SQT6" s="531"/>
      <c r="SQU6" s="531"/>
      <c r="SQV6" s="531"/>
      <c r="SQW6" s="531"/>
      <c r="SQX6" s="531"/>
      <c r="SQY6" s="531"/>
      <c r="SQZ6" s="531"/>
      <c r="SRA6" s="531"/>
      <c r="SRB6" s="531"/>
      <c r="SRC6" s="531"/>
      <c r="SRD6" s="531"/>
      <c r="SRE6" s="531"/>
      <c r="SRF6" s="531"/>
      <c r="SRG6" s="531"/>
      <c r="SRH6" s="531"/>
      <c r="SRI6" s="531"/>
      <c r="SRJ6" s="531"/>
      <c r="SRK6" s="531"/>
      <c r="SRL6" s="531"/>
      <c r="SRM6" s="531"/>
      <c r="SRN6" s="531"/>
      <c r="SRO6" s="531"/>
      <c r="SRP6" s="531"/>
      <c r="SRQ6" s="531"/>
      <c r="SRR6" s="531"/>
      <c r="SRS6" s="531"/>
      <c r="SRT6" s="531"/>
      <c r="SRU6" s="531"/>
      <c r="SRV6" s="531"/>
      <c r="SRW6" s="531"/>
      <c r="SRX6" s="531"/>
      <c r="SRY6" s="531"/>
      <c r="SRZ6" s="531"/>
      <c r="SSA6" s="531"/>
      <c r="SSB6" s="531"/>
      <c r="SSC6" s="531"/>
      <c r="SSD6" s="531"/>
      <c r="SSE6" s="531"/>
      <c r="SSF6" s="531"/>
      <c r="SSG6" s="531"/>
      <c r="SSH6" s="531"/>
      <c r="SSI6" s="531"/>
      <c r="SSJ6" s="531"/>
      <c r="SSK6" s="531"/>
      <c r="SSL6" s="531"/>
      <c r="SSM6" s="531"/>
      <c r="SSN6" s="531"/>
      <c r="SSO6" s="531"/>
      <c r="SSP6" s="531"/>
      <c r="SSQ6" s="531"/>
      <c r="SSR6" s="531"/>
      <c r="SSS6" s="531"/>
      <c r="SST6" s="531"/>
      <c r="SSU6" s="531"/>
      <c r="SSV6" s="531"/>
      <c r="SSW6" s="531"/>
      <c r="SSX6" s="531"/>
      <c r="SSY6" s="531"/>
      <c r="SSZ6" s="531"/>
      <c r="STA6" s="531"/>
      <c r="STB6" s="531"/>
      <c r="STC6" s="531"/>
      <c r="STD6" s="531"/>
      <c r="STE6" s="531"/>
      <c r="STF6" s="531"/>
      <c r="STG6" s="531"/>
      <c r="STH6" s="531"/>
      <c r="STI6" s="531"/>
      <c r="STJ6" s="531"/>
      <c r="STK6" s="531"/>
      <c r="STL6" s="531"/>
      <c r="STM6" s="531"/>
      <c r="STN6" s="531"/>
      <c r="STO6" s="531"/>
      <c r="STP6" s="531"/>
      <c r="STQ6" s="531"/>
      <c r="STR6" s="531"/>
      <c r="STS6" s="531"/>
      <c r="STT6" s="531"/>
      <c r="STU6" s="531"/>
      <c r="STV6" s="531"/>
      <c r="STW6" s="531"/>
      <c r="STX6" s="531"/>
      <c r="STY6" s="531"/>
      <c r="STZ6" s="531"/>
      <c r="SUA6" s="531"/>
      <c r="SUB6" s="531"/>
      <c r="SUC6" s="531"/>
      <c r="SUD6" s="531"/>
      <c r="SUE6" s="531"/>
      <c r="SUF6" s="531"/>
      <c r="SUG6" s="531"/>
      <c r="SUH6" s="531"/>
      <c r="SUI6" s="531"/>
      <c r="SUJ6" s="531"/>
      <c r="SUK6" s="531"/>
      <c r="SUL6" s="531"/>
      <c r="SUM6" s="531"/>
      <c r="SUN6" s="531"/>
      <c r="SUO6" s="531"/>
      <c r="SUP6" s="531"/>
      <c r="SUQ6" s="531"/>
      <c r="SUR6" s="531"/>
      <c r="SUS6" s="531"/>
      <c r="SUT6" s="531"/>
      <c r="SUU6" s="531"/>
      <c r="SUV6" s="531"/>
      <c r="SUW6" s="531"/>
      <c r="SUX6" s="531"/>
      <c r="SUY6" s="531"/>
      <c r="SUZ6" s="531"/>
      <c r="SVA6" s="531"/>
      <c r="SVB6" s="531"/>
      <c r="SVC6" s="531"/>
      <c r="SVD6" s="531"/>
      <c r="SVE6" s="531"/>
      <c r="SVF6" s="531"/>
      <c r="SVG6" s="531"/>
      <c r="SVH6" s="531"/>
      <c r="SVI6" s="531"/>
      <c r="SVJ6" s="531"/>
      <c r="SVK6" s="531"/>
      <c r="SVL6" s="531"/>
      <c r="SVM6" s="531"/>
      <c r="SVN6" s="531"/>
      <c r="SVO6" s="531"/>
      <c r="SVP6" s="531"/>
      <c r="SVQ6" s="531"/>
      <c r="SVR6" s="531"/>
      <c r="SVS6" s="531"/>
      <c r="SVT6" s="531"/>
      <c r="SVU6" s="531"/>
      <c r="SVV6" s="531"/>
      <c r="SVW6" s="531"/>
      <c r="SVX6" s="531"/>
      <c r="SVY6" s="531"/>
      <c r="SVZ6" s="531"/>
      <c r="SWA6" s="531"/>
      <c r="SWB6" s="531"/>
      <c r="SWC6" s="531"/>
      <c r="SWD6" s="531"/>
      <c r="SWE6" s="531"/>
      <c r="SWF6" s="531"/>
      <c r="SWG6" s="531"/>
      <c r="SWH6" s="531"/>
      <c r="SWI6" s="531"/>
      <c r="SWJ6" s="531"/>
      <c r="SWK6" s="531"/>
      <c r="SWL6" s="531"/>
      <c r="SWM6" s="531"/>
      <c r="SWN6" s="531"/>
      <c r="SWO6" s="531"/>
      <c r="SWP6" s="531"/>
      <c r="SWQ6" s="531"/>
      <c r="SWR6" s="531"/>
      <c r="SWS6" s="531"/>
      <c r="SWT6" s="531"/>
      <c r="SWU6" s="531"/>
      <c r="SWV6" s="531"/>
      <c r="SWW6" s="531"/>
      <c r="SWX6" s="531"/>
      <c r="SWY6" s="531"/>
      <c r="SWZ6" s="531"/>
      <c r="SXA6" s="531"/>
      <c r="SXB6" s="531"/>
      <c r="SXC6" s="531"/>
      <c r="SXD6" s="531"/>
      <c r="SXE6" s="531"/>
      <c r="SXF6" s="531"/>
      <c r="SXG6" s="531"/>
      <c r="SXH6" s="531"/>
      <c r="SXI6" s="531"/>
      <c r="SXJ6" s="531"/>
      <c r="SXK6" s="531"/>
      <c r="SXL6" s="531"/>
      <c r="SXM6" s="531"/>
      <c r="SXN6" s="531"/>
      <c r="SXO6" s="531"/>
      <c r="SXP6" s="531"/>
      <c r="SXQ6" s="531"/>
      <c r="SXR6" s="531"/>
      <c r="SXS6" s="531"/>
      <c r="SXT6" s="531"/>
      <c r="SXU6" s="531"/>
      <c r="SXV6" s="531"/>
      <c r="SXW6" s="531"/>
      <c r="SXX6" s="531"/>
      <c r="SXY6" s="531"/>
      <c r="SXZ6" s="531"/>
      <c r="SYA6" s="531"/>
      <c r="SYB6" s="531"/>
      <c r="SYC6" s="531"/>
      <c r="SYD6" s="531"/>
      <c r="SYE6" s="531"/>
      <c r="SYF6" s="531"/>
      <c r="SYG6" s="531"/>
      <c r="SYH6" s="531"/>
      <c r="SYI6" s="531"/>
      <c r="SYJ6" s="531"/>
      <c r="SYK6" s="531"/>
      <c r="SYL6" s="531"/>
      <c r="SYM6" s="531"/>
      <c r="SYN6" s="531"/>
      <c r="SYO6" s="531"/>
      <c r="SYP6" s="531"/>
      <c r="SYQ6" s="531"/>
      <c r="SYR6" s="531"/>
      <c r="SYS6" s="531"/>
      <c r="SYT6" s="531"/>
      <c r="SYU6" s="531"/>
      <c r="SYV6" s="531"/>
      <c r="SYW6" s="531"/>
      <c r="SYX6" s="531"/>
      <c r="SYY6" s="531"/>
      <c r="SYZ6" s="531"/>
      <c r="SZA6" s="531"/>
      <c r="SZB6" s="531"/>
      <c r="SZC6" s="531"/>
      <c r="SZD6" s="531"/>
      <c r="SZE6" s="531"/>
      <c r="SZF6" s="531"/>
      <c r="SZG6" s="531"/>
      <c r="SZH6" s="531"/>
      <c r="SZI6" s="531"/>
      <c r="SZJ6" s="531"/>
      <c r="SZK6" s="531"/>
      <c r="SZL6" s="531"/>
      <c r="SZM6" s="531"/>
      <c r="SZN6" s="531"/>
      <c r="SZO6" s="531"/>
      <c r="SZP6" s="531"/>
      <c r="SZQ6" s="531"/>
      <c r="SZR6" s="531"/>
      <c r="SZS6" s="531"/>
      <c r="SZT6" s="531"/>
      <c r="SZU6" s="531"/>
      <c r="SZV6" s="531"/>
      <c r="SZW6" s="531"/>
      <c r="SZX6" s="531"/>
      <c r="SZY6" s="531"/>
      <c r="SZZ6" s="531"/>
      <c r="TAA6" s="531"/>
      <c r="TAB6" s="531"/>
      <c r="TAC6" s="531"/>
      <c r="TAD6" s="531"/>
      <c r="TAE6" s="531"/>
      <c r="TAF6" s="531"/>
      <c r="TAG6" s="531"/>
      <c r="TAH6" s="531"/>
      <c r="TAI6" s="531"/>
      <c r="TAJ6" s="531"/>
      <c r="TAK6" s="531"/>
      <c r="TAL6" s="531"/>
      <c r="TAM6" s="531"/>
      <c r="TAN6" s="531"/>
      <c r="TAO6" s="531"/>
      <c r="TAP6" s="531"/>
      <c r="TAQ6" s="531"/>
      <c r="TAR6" s="531"/>
      <c r="TAS6" s="531"/>
      <c r="TAT6" s="531"/>
      <c r="TAU6" s="531"/>
      <c r="TAV6" s="531"/>
      <c r="TAW6" s="531"/>
      <c r="TAX6" s="531"/>
      <c r="TAY6" s="531"/>
      <c r="TAZ6" s="531"/>
      <c r="TBA6" s="531"/>
      <c r="TBB6" s="531"/>
      <c r="TBC6" s="531"/>
      <c r="TBD6" s="531"/>
      <c r="TBE6" s="531"/>
      <c r="TBF6" s="531"/>
      <c r="TBG6" s="531"/>
      <c r="TBH6" s="531"/>
      <c r="TBI6" s="531"/>
      <c r="TBJ6" s="531"/>
      <c r="TBK6" s="531"/>
      <c r="TBL6" s="531"/>
      <c r="TBM6" s="531"/>
      <c r="TBN6" s="531"/>
      <c r="TBO6" s="531"/>
      <c r="TBP6" s="531"/>
      <c r="TBQ6" s="531"/>
      <c r="TBR6" s="531"/>
      <c r="TBS6" s="531"/>
      <c r="TBT6" s="531"/>
      <c r="TBU6" s="531"/>
      <c r="TBV6" s="531"/>
      <c r="TBW6" s="531"/>
      <c r="TBX6" s="531"/>
      <c r="TBY6" s="531"/>
      <c r="TBZ6" s="531"/>
      <c r="TCA6" s="531"/>
      <c r="TCB6" s="531"/>
      <c r="TCC6" s="531"/>
      <c r="TCD6" s="531"/>
      <c r="TCE6" s="531"/>
      <c r="TCF6" s="531"/>
      <c r="TCG6" s="531"/>
      <c r="TCH6" s="531"/>
      <c r="TCI6" s="531"/>
      <c r="TCJ6" s="531"/>
      <c r="TCK6" s="531"/>
      <c r="TCL6" s="531"/>
      <c r="TCM6" s="531"/>
      <c r="TCN6" s="531"/>
      <c r="TCO6" s="531"/>
      <c r="TCP6" s="531"/>
      <c r="TCQ6" s="531"/>
      <c r="TCR6" s="531"/>
      <c r="TCS6" s="531"/>
      <c r="TCT6" s="531"/>
      <c r="TCU6" s="531"/>
      <c r="TCV6" s="531"/>
      <c r="TCW6" s="531"/>
      <c r="TCX6" s="531"/>
      <c r="TCY6" s="531"/>
      <c r="TCZ6" s="531"/>
      <c r="TDA6" s="531"/>
      <c r="TDB6" s="531"/>
      <c r="TDC6" s="531"/>
      <c r="TDD6" s="531"/>
      <c r="TDE6" s="531"/>
      <c r="TDF6" s="531"/>
      <c r="TDG6" s="531"/>
      <c r="TDH6" s="531"/>
      <c r="TDI6" s="531"/>
      <c r="TDJ6" s="531"/>
      <c r="TDK6" s="531"/>
      <c r="TDL6" s="531"/>
      <c r="TDM6" s="531"/>
      <c r="TDN6" s="531"/>
      <c r="TDO6" s="531"/>
      <c r="TDP6" s="531"/>
      <c r="TDQ6" s="531"/>
      <c r="TDR6" s="531"/>
      <c r="TDS6" s="531"/>
      <c r="TDT6" s="531"/>
      <c r="TDU6" s="531"/>
      <c r="TDV6" s="531"/>
      <c r="TDW6" s="531"/>
      <c r="TDX6" s="531"/>
      <c r="TDY6" s="531"/>
      <c r="TDZ6" s="531"/>
      <c r="TEA6" s="531"/>
      <c r="TEB6" s="531"/>
      <c r="TEC6" s="531"/>
      <c r="TED6" s="531"/>
      <c r="TEE6" s="531"/>
      <c r="TEF6" s="531"/>
      <c r="TEG6" s="531"/>
      <c r="TEH6" s="531"/>
      <c r="TEI6" s="531"/>
      <c r="TEJ6" s="531"/>
      <c r="TEK6" s="531"/>
      <c r="TEL6" s="531"/>
      <c r="TEM6" s="531"/>
      <c r="TEN6" s="531"/>
      <c r="TEO6" s="531"/>
      <c r="TEP6" s="531"/>
      <c r="TEQ6" s="531"/>
      <c r="TER6" s="531"/>
      <c r="TES6" s="531"/>
      <c r="TET6" s="531"/>
      <c r="TEU6" s="531"/>
      <c r="TEV6" s="531"/>
      <c r="TEW6" s="531"/>
      <c r="TEX6" s="531"/>
      <c r="TEY6" s="531"/>
      <c r="TEZ6" s="531"/>
      <c r="TFA6" s="531"/>
      <c r="TFB6" s="531"/>
      <c r="TFC6" s="531"/>
      <c r="TFD6" s="531"/>
      <c r="TFE6" s="531"/>
      <c r="TFF6" s="531"/>
      <c r="TFG6" s="531"/>
      <c r="TFH6" s="531"/>
      <c r="TFI6" s="531"/>
      <c r="TFJ6" s="531"/>
      <c r="TFK6" s="531"/>
      <c r="TFL6" s="531"/>
      <c r="TFM6" s="531"/>
      <c r="TFN6" s="531"/>
      <c r="TFO6" s="531"/>
      <c r="TFP6" s="531"/>
      <c r="TFQ6" s="531"/>
      <c r="TFR6" s="531"/>
      <c r="TFS6" s="531"/>
      <c r="TFT6" s="531"/>
      <c r="TFU6" s="531"/>
      <c r="TFV6" s="531"/>
      <c r="TFW6" s="531"/>
      <c r="TFX6" s="531"/>
      <c r="TFY6" s="531"/>
      <c r="TFZ6" s="531"/>
      <c r="TGA6" s="531"/>
      <c r="TGB6" s="531"/>
      <c r="TGC6" s="531"/>
      <c r="TGD6" s="531"/>
      <c r="TGE6" s="531"/>
      <c r="TGF6" s="531"/>
      <c r="TGG6" s="531"/>
      <c r="TGH6" s="531"/>
      <c r="TGI6" s="531"/>
      <c r="TGJ6" s="531"/>
      <c r="TGK6" s="531"/>
      <c r="TGL6" s="531"/>
      <c r="TGM6" s="531"/>
      <c r="TGN6" s="531"/>
      <c r="TGO6" s="531"/>
      <c r="TGP6" s="531"/>
      <c r="TGQ6" s="531"/>
      <c r="TGR6" s="531"/>
      <c r="TGS6" s="531"/>
      <c r="TGT6" s="531"/>
      <c r="TGU6" s="531"/>
      <c r="TGV6" s="531"/>
      <c r="TGW6" s="531"/>
      <c r="TGX6" s="531"/>
      <c r="TGY6" s="531"/>
      <c r="TGZ6" s="531"/>
      <c r="THA6" s="531"/>
      <c r="THB6" s="531"/>
      <c r="THC6" s="531"/>
      <c r="THD6" s="531"/>
      <c r="THE6" s="531"/>
      <c r="THF6" s="531"/>
      <c r="THG6" s="531"/>
      <c r="THH6" s="531"/>
      <c r="THI6" s="531"/>
      <c r="THJ6" s="531"/>
      <c r="THK6" s="531"/>
      <c r="THL6" s="531"/>
      <c r="THM6" s="531"/>
      <c r="THN6" s="531"/>
      <c r="THO6" s="531"/>
      <c r="THP6" s="531"/>
      <c r="THQ6" s="531"/>
      <c r="THR6" s="531"/>
      <c r="THS6" s="531"/>
      <c r="THT6" s="531"/>
      <c r="THU6" s="531"/>
      <c r="THV6" s="531"/>
      <c r="THW6" s="531"/>
      <c r="THX6" s="531"/>
      <c r="THY6" s="531"/>
      <c r="THZ6" s="531"/>
      <c r="TIA6" s="531"/>
      <c r="TIB6" s="531"/>
      <c r="TIC6" s="531"/>
      <c r="TID6" s="531"/>
      <c r="TIE6" s="531"/>
      <c r="TIF6" s="531"/>
      <c r="TIG6" s="531"/>
      <c r="TIH6" s="531"/>
      <c r="TII6" s="531"/>
      <c r="TIJ6" s="531"/>
      <c r="TIK6" s="531"/>
      <c r="TIL6" s="531"/>
      <c r="TIM6" s="531"/>
      <c r="TIN6" s="531"/>
      <c r="TIO6" s="531"/>
      <c r="TIP6" s="531"/>
      <c r="TIQ6" s="531"/>
      <c r="TIR6" s="531"/>
      <c r="TIS6" s="531"/>
      <c r="TIT6" s="531"/>
      <c r="TIU6" s="531"/>
      <c r="TIV6" s="531"/>
      <c r="TIW6" s="531"/>
      <c r="TIX6" s="531"/>
      <c r="TIY6" s="531"/>
      <c r="TIZ6" s="531"/>
      <c r="TJA6" s="531"/>
      <c r="TJB6" s="531"/>
      <c r="TJC6" s="531"/>
      <c r="TJD6" s="531"/>
      <c r="TJE6" s="531"/>
      <c r="TJF6" s="531"/>
      <c r="TJG6" s="531"/>
      <c r="TJH6" s="531"/>
      <c r="TJI6" s="531"/>
      <c r="TJJ6" s="531"/>
      <c r="TJK6" s="531"/>
      <c r="TJL6" s="531"/>
      <c r="TJM6" s="531"/>
      <c r="TJN6" s="531"/>
      <c r="TJO6" s="531"/>
      <c r="TJP6" s="531"/>
      <c r="TJQ6" s="531"/>
      <c r="TJR6" s="531"/>
      <c r="TJS6" s="531"/>
      <c r="TJT6" s="531"/>
      <c r="TJU6" s="531"/>
      <c r="TJV6" s="531"/>
      <c r="TJW6" s="531"/>
      <c r="TJX6" s="531"/>
      <c r="TJY6" s="531"/>
      <c r="TJZ6" s="531"/>
      <c r="TKA6" s="531"/>
      <c r="TKB6" s="531"/>
      <c r="TKC6" s="531"/>
      <c r="TKD6" s="531"/>
      <c r="TKE6" s="531"/>
      <c r="TKF6" s="531"/>
      <c r="TKG6" s="531"/>
      <c r="TKH6" s="531"/>
      <c r="TKI6" s="531"/>
      <c r="TKJ6" s="531"/>
      <c r="TKK6" s="531"/>
      <c r="TKL6" s="531"/>
      <c r="TKM6" s="531"/>
      <c r="TKN6" s="531"/>
      <c r="TKO6" s="531"/>
      <c r="TKP6" s="531"/>
      <c r="TKQ6" s="531"/>
      <c r="TKR6" s="531"/>
      <c r="TKS6" s="531"/>
      <c r="TKT6" s="531"/>
      <c r="TKU6" s="531"/>
      <c r="TKV6" s="531"/>
      <c r="TKW6" s="531"/>
      <c r="TKX6" s="531"/>
      <c r="TKY6" s="531"/>
      <c r="TKZ6" s="531"/>
      <c r="TLA6" s="531"/>
      <c r="TLB6" s="531"/>
      <c r="TLC6" s="531"/>
      <c r="TLD6" s="531"/>
      <c r="TLE6" s="531"/>
      <c r="TLF6" s="531"/>
      <c r="TLG6" s="531"/>
      <c r="TLH6" s="531"/>
      <c r="TLI6" s="531"/>
      <c r="TLJ6" s="531"/>
      <c r="TLK6" s="531"/>
      <c r="TLL6" s="531"/>
      <c r="TLM6" s="531"/>
      <c r="TLN6" s="531"/>
      <c r="TLO6" s="531"/>
      <c r="TLP6" s="531"/>
      <c r="TLQ6" s="531"/>
      <c r="TLR6" s="531"/>
      <c r="TLS6" s="531"/>
      <c r="TLT6" s="531"/>
      <c r="TLU6" s="531"/>
      <c r="TLV6" s="531"/>
      <c r="TLW6" s="531"/>
      <c r="TLX6" s="531"/>
      <c r="TLY6" s="531"/>
      <c r="TLZ6" s="531"/>
      <c r="TMA6" s="531"/>
      <c r="TMB6" s="531"/>
      <c r="TMC6" s="531"/>
      <c r="TMD6" s="531"/>
      <c r="TME6" s="531"/>
      <c r="TMF6" s="531"/>
      <c r="TMG6" s="531"/>
      <c r="TMH6" s="531"/>
      <c r="TMI6" s="531"/>
      <c r="TMJ6" s="531"/>
      <c r="TMK6" s="531"/>
      <c r="TML6" s="531"/>
      <c r="TMM6" s="531"/>
      <c r="TMN6" s="531"/>
      <c r="TMO6" s="531"/>
      <c r="TMP6" s="531"/>
      <c r="TMQ6" s="531"/>
      <c r="TMR6" s="531"/>
      <c r="TMS6" s="531"/>
      <c r="TMT6" s="531"/>
      <c r="TMU6" s="531"/>
      <c r="TMV6" s="531"/>
      <c r="TMW6" s="531"/>
      <c r="TMX6" s="531"/>
      <c r="TMY6" s="531"/>
      <c r="TMZ6" s="531"/>
      <c r="TNA6" s="531"/>
      <c r="TNB6" s="531"/>
      <c r="TNC6" s="531"/>
      <c r="TND6" s="531"/>
      <c r="TNE6" s="531"/>
      <c r="TNF6" s="531"/>
      <c r="TNG6" s="531"/>
      <c r="TNH6" s="531"/>
      <c r="TNI6" s="531"/>
      <c r="TNJ6" s="531"/>
      <c r="TNK6" s="531"/>
      <c r="TNL6" s="531"/>
      <c r="TNM6" s="531"/>
      <c r="TNN6" s="531"/>
      <c r="TNO6" s="531"/>
      <c r="TNP6" s="531"/>
      <c r="TNQ6" s="531"/>
      <c r="TNR6" s="531"/>
      <c r="TNS6" s="531"/>
      <c r="TNT6" s="531"/>
      <c r="TNU6" s="531"/>
      <c r="TNV6" s="531"/>
      <c r="TNW6" s="531"/>
      <c r="TNX6" s="531"/>
      <c r="TNY6" s="531"/>
      <c r="TNZ6" s="531"/>
      <c r="TOA6" s="531"/>
      <c r="TOB6" s="531"/>
      <c r="TOC6" s="531"/>
      <c r="TOD6" s="531"/>
      <c r="TOE6" s="531"/>
      <c r="TOF6" s="531"/>
      <c r="TOG6" s="531"/>
      <c r="TOH6" s="531"/>
      <c r="TOI6" s="531"/>
      <c r="TOJ6" s="531"/>
      <c r="TOK6" s="531"/>
      <c r="TOL6" s="531"/>
      <c r="TOM6" s="531"/>
      <c r="TON6" s="531"/>
      <c r="TOO6" s="531"/>
      <c r="TOP6" s="531"/>
      <c r="TOQ6" s="531"/>
      <c r="TOR6" s="531"/>
      <c r="TOS6" s="531"/>
      <c r="TOT6" s="531"/>
      <c r="TOU6" s="531"/>
      <c r="TOV6" s="531"/>
      <c r="TOW6" s="531"/>
      <c r="TOX6" s="531"/>
      <c r="TOY6" s="531"/>
      <c r="TOZ6" s="531"/>
      <c r="TPA6" s="531"/>
      <c r="TPB6" s="531"/>
      <c r="TPC6" s="531"/>
      <c r="TPD6" s="531"/>
      <c r="TPE6" s="531"/>
      <c r="TPF6" s="531"/>
      <c r="TPG6" s="531"/>
      <c r="TPH6" s="531"/>
      <c r="TPI6" s="531"/>
      <c r="TPJ6" s="531"/>
      <c r="TPK6" s="531"/>
      <c r="TPL6" s="531"/>
      <c r="TPM6" s="531"/>
      <c r="TPN6" s="531"/>
      <c r="TPO6" s="531"/>
      <c r="TPP6" s="531"/>
      <c r="TPQ6" s="531"/>
      <c r="TPR6" s="531"/>
      <c r="TPS6" s="531"/>
      <c r="TPT6" s="531"/>
      <c r="TPU6" s="531"/>
      <c r="TPV6" s="531"/>
      <c r="TPW6" s="531"/>
      <c r="TPX6" s="531"/>
      <c r="TPY6" s="531"/>
      <c r="TPZ6" s="531"/>
      <c r="TQA6" s="531"/>
      <c r="TQB6" s="531"/>
      <c r="TQC6" s="531"/>
      <c r="TQD6" s="531"/>
      <c r="TQE6" s="531"/>
      <c r="TQF6" s="531"/>
      <c r="TQG6" s="531"/>
      <c r="TQH6" s="531"/>
      <c r="TQI6" s="531"/>
      <c r="TQJ6" s="531"/>
      <c r="TQK6" s="531"/>
      <c r="TQL6" s="531"/>
      <c r="TQM6" s="531"/>
      <c r="TQN6" s="531"/>
      <c r="TQO6" s="531"/>
      <c r="TQP6" s="531"/>
      <c r="TQQ6" s="531"/>
      <c r="TQR6" s="531"/>
      <c r="TQS6" s="531"/>
      <c r="TQT6" s="531"/>
      <c r="TQU6" s="531"/>
      <c r="TQV6" s="531"/>
      <c r="TQW6" s="531"/>
      <c r="TQX6" s="531"/>
      <c r="TQY6" s="531"/>
      <c r="TQZ6" s="531"/>
      <c r="TRA6" s="531"/>
      <c r="TRB6" s="531"/>
      <c r="TRC6" s="531"/>
      <c r="TRD6" s="531"/>
      <c r="TRE6" s="531"/>
      <c r="TRF6" s="531"/>
      <c r="TRG6" s="531"/>
      <c r="TRH6" s="531"/>
      <c r="TRI6" s="531"/>
      <c r="TRJ6" s="531"/>
      <c r="TRK6" s="531"/>
      <c r="TRL6" s="531"/>
      <c r="TRM6" s="531"/>
      <c r="TRN6" s="531"/>
      <c r="TRO6" s="531"/>
      <c r="TRP6" s="531"/>
      <c r="TRQ6" s="531"/>
      <c r="TRR6" s="531"/>
      <c r="TRS6" s="531"/>
      <c r="TRT6" s="531"/>
      <c r="TRU6" s="531"/>
      <c r="TRV6" s="531"/>
      <c r="TRW6" s="531"/>
      <c r="TRX6" s="531"/>
      <c r="TRY6" s="531"/>
      <c r="TRZ6" s="531"/>
      <c r="TSA6" s="531"/>
      <c r="TSB6" s="531"/>
      <c r="TSC6" s="531"/>
      <c r="TSD6" s="531"/>
      <c r="TSE6" s="531"/>
      <c r="TSF6" s="531"/>
      <c r="TSG6" s="531"/>
      <c r="TSH6" s="531"/>
      <c r="TSI6" s="531"/>
      <c r="TSJ6" s="531"/>
      <c r="TSK6" s="531"/>
      <c r="TSL6" s="531"/>
      <c r="TSM6" s="531"/>
      <c r="TSN6" s="531"/>
      <c r="TSO6" s="531"/>
      <c r="TSP6" s="531"/>
      <c r="TSQ6" s="531"/>
      <c r="TSR6" s="531"/>
      <c r="TSS6" s="531"/>
      <c r="TST6" s="531"/>
      <c r="TSU6" s="531"/>
      <c r="TSV6" s="531"/>
      <c r="TSW6" s="531"/>
      <c r="TSX6" s="531"/>
      <c r="TSY6" s="531"/>
      <c r="TSZ6" s="531"/>
      <c r="TTA6" s="531"/>
      <c r="TTB6" s="531"/>
      <c r="TTC6" s="531"/>
      <c r="TTD6" s="531"/>
      <c r="TTE6" s="531"/>
      <c r="TTF6" s="531"/>
      <c r="TTG6" s="531"/>
      <c r="TTH6" s="531"/>
      <c r="TTI6" s="531"/>
      <c r="TTJ6" s="531"/>
      <c r="TTK6" s="531"/>
      <c r="TTL6" s="531"/>
      <c r="TTM6" s="531"/>
      <c r="TTN6" s="531"/>
      <c r="TTO6" s="531"/>
      <c r="TTP6" s="531"/>
      <c r="TTQ6" s="531"/>
      <c r="TTR6" s="531"/>
      <c r="TTS6" s="531"/>
      <c r="TTT6" s="531"/>
      <c r="TTU6" s="531"/>
      <c r="TTV6" s="531"/>
      <c r="TTW6" s="531"/>
      <c r="TTX6" s="531"/>
      <c r="TTY6" s="531"/>
      <c r="TTZ6" s="531"/>
      <c r="TUA6" s="531"/>
      <c r="TUB6" s="531"/>
      <c r="TUC6" s="531"/>
      <c r="TUD6" s="531"/>
      <c r="TUE6" s="531"/>
      <c r="TUF6" s="531"/>
      <c r="TUG6" s="531"/>
      <c r="TUH6" s="531"/>
      <c r="TUI6" s="531"/>
      <c r="TUJ6" s="531"/>
      <c r="TUK6" s="531"/>
      <c r="TUL6" s="531"/>
      <c r="TUM6" s="531"/>
      <c r="TUN6" s="531"/>
      <c r="TUO6" s="531"/>
      <c r="TUP6" s="531"/>
      <c r="TUQ6" s="531"/>
      <c r="TUR6" s="531"/>
      <c r="TUS6" s="531"/>
      <c r="TUT6" s="531"/>
      <c r="TUU6" s="531"/>
      <c r="TUV6" s="531"/>
      <c r="TUW6" s="531"/>
      <c r="TUX6" s="531"/>
      <c r="TUY6" s="531"/>
      <c r="TUZ6" s="531"/>
      <c r="TVA6" s="531"/>
      <c r="TVB6" s="531"/>
      <c r="TVC6" s="531"/>
      <c r="TVD6" s="531"/>
      <c r="TVE6" s="531"/>
      <c r="TVF6" s="531"/>
      <c r="TVG6" s="531"/>
      <c r="TVH6" s="531"/>
      <c r="TVI6" s="531"/>
      <c r="TVJ6" s="531"/>
      <c r="TVK6" s="531"/>
      <c r="TVL6" s="531"/>
      <c r="TVM6" s="531"/>
      <c r="TVN6" s="531"/>
      <c r="TVO6" s="531"/>
      <c r="TVP6" s="531"/>
      <c r="TVQ6" s="531"/>
      <c r="TVR6" s="531"/>
      <c r="TVS6" s="531"/>
      <c r="TVT6" s="531"/>
      <c r="TVU6" s="531"/>
      <c r="TVV6" s="531"/>
      <c r="TVW6" s="531"/>
      <c r="TVX6" s="531"/>
      <c r="TVY6" s="531"/>
      <c r="TVZ6" s="531"/>
      <c r="TWA6" s="531"/>
      <c r="TWB6" s="531"/>
      <c r="TWC6" s="531"/>
      <c r="TWD6" s="531"/>
      <c r="TWE6" s="531"/>
      <c r="TWF6" s="531"/>
      <c r="TWG6" s="531"/>
      <c r="TWH6" s="531"/>
      <c r="TWI6" s="531"/>
      <c r="TWJ6" s="531"/>
      <c r="TWK6" s="531"/>
      <c r="TWL6" s="531"/>
      <c r="TWM6" s="531"/>
      <c r="TWN6" s="531"/>
      <c r="TWO6" s="531"/>
      <c r="TWP6" s="531"/>
      <c r="TWQ6" s="531"/>
      <c r="TWR6" s="531"/>
      <c r="TWS6" s="531"/>
      <c r="TWT6" s="531"/>
      <c r="TWU6" s="531"/>
      <c r="TWV6" s="531"/>
      <c r="TWW6" s="531"/>
      <c r="TWX6" s="531"/>
      <c r="TWY6" s="531"/>
      <c r="TWZ6" s="531"/>
      <c r="TXA6" s="531"/>
      <c r="TXB6" s="531"/>
      <c r="TXC6" s="531"/>
      <c r="TXD6" s="531"/>
      <c r="TXE6" s="531"/>
      <c r="TXF6" s="531"/>
      <c r="TXG6" s="531"/>
      <c r="TXH6" s="531"/>
      <c r="TXI6" s="531"/>
      <c r="TXJ6" s="531"/>
      <c r="TXK6" s="531"/>
      <c r="TXL6" s="531"/>
      <c r="TXM6" s="531"/>
      <c r="TXN6" s="531"/>
      <c r="TXO6" s="531"/>
      <c r="TXP6" s="531"/>
      <c r="TXQ6" s="531"/>
      <c r="TXR6" s="531"/>
      <c r="TXS6" s="531"/>
      <c r="TXT6" s="531"/>
      <c r="TXU6" s="531"/>
      <c r="TXV6" s="531"/>
      <c r="TXW6" s="531"/>
      <c r="TXX6" s="531"/>
      <c r="TXY6" s="531"/>
      <c r="TXZ6" s="531"/>
      <c r="TYA6" s="531"/>
      <c r="TYB6" s="531"/>
      <c r="TYC6" s="531"/>
      <c r="TYD6" s="531"/>
      <c r="TYE6" s="531"/>
      <c r="TYF6" s="531"/>
      <c r="TYG6" s="531"/>
      <c r="TYH6" s="531"/>
      <c r="TYI6" s="531"/>
      <c r="TYJ6" s="531"/>
      <c r="TYK6" s="531"/>
      <c r="TYL6" s="531"/>
      <c r="TYM6" s="531"/>
      <c r="TYN6" s="531"/>
      <c r="TYO6" s="531"/>
      <c r="TYP6" s="531"/>
      <c r="TYQ6" s="531"/>
      <c r="TYR6" s="531"/>
      <c r="TYS6" s="531"/>
      <c r="TYT6" s="531"/>
      <c r="TYU6" s="531"/>
      <c r="TYV6" s="531"/>
      <c r="TYW6" s="531"/>
      <c r="TYX6" s="531"/>
      <c r="TYY6" s="531"/>
      <c r="TYZ6" s="531"/>
      <c r="TZA6" s="531"/>
      <c r="TZB6" s="531"/>
      <c r="TZC6" s="531"/>
      <c r="TZD6" s="531"/>
      <c r="TZE6" s="531"/>
      <c r="TZF6" s="531"/>
      <c r="TZG6" s="531"/>
      <c r="TZH6" s="531"/>
      <c r="TZI6" s="531"/>
      <c r="TZJ6" s="531"/>
      <c r="TZK6" s="531"/>
      <c r="TZL6" s="531"/>
      <c r="TZM6" s="531"/>
      <c r="TZN6" s="531"/>
      <c r="TZO6" s="531"/>
      <c r="TZP6" s="531"/>
      <c r="TZQ6" s="531"/>
      <c r="TZR6" s="531"/>
      <c r="TZS6" s="531"/>
      <c r="TZT6" s="531"/>
      <c r="TZU6" s="531"/>
      <c r="TZV6" s="531"/>
      <c r="TZW6" s="531"/>
      <c r="TZX6" s="531"/>
      <c r="TZY6" s="531"/>
      <c r="TZZ6" s="531"/>
      <c r="UAA6" s="531"/>
      <c r="UAB6" s="531"/>
      <c r="UAC6" s="531"/>
      <c r="UAD6" s="531"/>
      <c r="UAE6" s="531"/>
      <c r="UAF6" s="531"/>
      <c r="UAG6" s="531"/>
      <c r="UAH6" s="531"/>
      <c r="UAI6" s="531"/>
      <c r="UAJ6" s="531"/>
      <c r="UAK6" s="531"/>
      <c r="UAL6" s="531"/>
      <c r="UAM6" s="531"/>
      <c r="UAN6" s="531"/>
      <c r="UAO6" s="531"/>
      <c r="UAP6" s="531"/>
      <c r="UAQ6" s="531"/>
      <c r="UAR6" s="531"/>
      <c r="UAS6" s="531"/>
      <c r="UAT6" s="531"/>
      <c r="UAU6" s="531"/>
      <c r="UAV6" s="531"/>
      <c r="UAW6" s="531"/>
      <c r="UAX6" s="531"/>
      <c r="UAY6" s="531"/>
      <c r="UAZ6" s="531"/>
      <c r="UBA6" s="531"/>
      <c r="UBB6" s="531"/>
      <c r="UBC6" s="531"/>
      <c r="UBD6" s="531"/>
      <c r="UBE6" s="531"/>
      <c r="UBF6" s="531"/>
      <c r="UBG6" s="531"/>
      <c r="UBH6" s="531"/>
      <c r="UBI6" s="531"/>
      <c r="UBJ6" s="531"/>
      <c r="UBK6" s="531"/>
      <c r="UBL6" s="531"/>
      <c r="UBM6" s="531"/>
      <c r="UBN6" s="531"/>
      <c r="UBO6" s="531"/>
      <c r="UBP6" s="531"/>
      <c r="UBQ6" s="531"/>
      <c r="UBR6" s="531"/>
      <c r="UBS6" s="531"/>
      <c r="UBT6" s="531"/>
      <c r="UBU6" s="531"/>
      <c r="UBV6" s="531"/>
      <c r="UBW6" s="531"/>
      <c r="UBX6" s="531"/>
      <c r="UBY6" s="531"/>
      <c r="UBZ6" s="531"/>
      <c r="UCA6" s="531"/>
      <c r="UCB6" s="531"/>
      <c r="UCC6" s="531"/>
      <c r="UCD6" s="531"/>
      <c r="UCE6" s="531"/>
      <c r="UCF6" s="531"/>
      <c r="UCG6" s="531"/>
      <c r="UCH6" s="531"/>
      <c r="UCI6" s="531"/>
      <c r="UCJ6" s="531"/>
      <c r="UCK6" s="531"/>
      <c r="UCL6" s="531"/>
      <c r="UCM6" s="531"/>
      <c r="UCN6" s="531"/>
      <c r="UCO6" s="531"/>
      <c r="UCP6" s="531"/>
      <c r="UCQ6" s="531"/>
      <c r="UCR6" s="531"/>
      <c r="UCS6" s="531"/>
      <c r="UCT6" s="531"/>
      <c r="UCU6" s="531"/>
      <c r="UCV6" s="531"/>
      <c r="UCW6" s="531"/>
      <c r="UCX6" s="531"/>
      <c r="UCY6" s="531"/>
      <c r="UCZ6" s="531"/>
      <c r="UDA6" s="531"/>
      <c r="UDB6" s="531"/>
      <c r="UDC6" s="531"/>
      <c r="UDD6" s="531"/>
      <c r="UDE6" s="531"/>
      <c r="UDF6" s="531"/>
      <c r="UDG6" s="531"/>
      <c r="UDH6" s="531"/>
      <c r="UDI6" s="531"/>
      <c r="UDJ6" s="531"/>
      <c r="UDK6" s="531"/>
      <c r="UDL6" s="531"/>
      <c r="UDM6" s="531"/>
      <c r="UDN6" s="531"/>
      <c r="UDO6" s="531"/>
      <c r="UDP6" s="531"/>
      <c r="UDQ6" s="531"/>
      <c r="UDR6" s="531"/>
      <c r="UDS6" s="531"/>
      <c r="UDT6" s="531"/>
      <c r="UDU6" s="531"/>
      <c r="UDV6" s="531"/>
      <c r="UDW6" s="531"/>
      <c r="UDX6" s="531"/>
      <c r="UDY6" s="531"/>
      <c r="UDZ6" s="531"/>
      <c r="UEA6" s="531"/>
      <c r="UEB6" s="531"/>
      <c r="UEC6" s="531"/>
      <c r="UED6" s="531"/>
      <c r="UEE6" s="531"/>
      <c r="UEF6" s="531"/>
      <c r="UEG6" s="531"/>
      <c r="UEH6" s="531"/>
      <c r="UEI6" s="531"/>
      <c r="UEJ6" s="531"/>
      <c r="UEK6" s="531"/>
      <c r="UEL6" s="531"/>
      <c r="UEM6" s="531"/>
      <c r="UEN6" s="531"/>
      <c r="UEO6" s="531"/>
      <c r="UEP6" s="531"/>
      <c r="UEQ6" s="531"/>
      <c r="UER6" s="531"/>
      <c r="UES6" s="531"/>
      <c r="UET6" s="531"/>
      <c r="UEU6" s="531"/>
      <c r="UEV6" s="531"/>
      <c r="UEW6" s="531"/>
      <c r="UEX6" s="531"/>
      <c r="UEY6" s="531"/>
      <c r="UEZ6" s="531"/>
      <c r="UFA6" s="531"/>
      <c r="UFB6" s="531"/>
      <c r="UFC6" s="531"/>
      <c r="UFD6" s="531"/>
      <c r="UFE6" s="531"/>
      <c r="UFF6" s="531"/>
      <c r="UFG6" s="531"/>
      <c r="UFH6" s="531"/>
      <c r="UFI6" s="531"/>
      <c r="UFJ6" s="531"/>
      <c r="UFK6" s="531"/>
      <c r="UFL6" s="531"/>
      <c r="UFM6" s="531"/>
      <c r="UFN6" s="531"/>
      <c r="UFO6" s="531"/>
      <c r="UFP6" s="531"/>
      <c r="UFQ6" s="531"/>
      <c r="UFR6" s="531"/>
      <c r="UFS6" s="531"/>
      <c r="UFT6" s="531"/>
      <c r="UFU6" s="531"/>
      <c r="UFV6" s="531"/>
      <c r="UFW6" s="531"/>
      <c r="UFX6" s="531"/>
      <c r="UFY6" s="531"/>
      <c r="UFZ6" s="531"/>
      <c r="UGA6" s="531"/>
      <c r="UGB6" s="531"/>
      <c r="UGC6" s="531"/>
      <c r="UGD6" s="531"/>
      <c r="UGE6" s="531"/>
      <c r="UGF6" s="531"/>
      <c r="UGG6" s="531"/>
      <c r="UGH6" s="531"/>
      <c r="UGI6" s="531"/>
      <c r="UGJ6" s="531"/>
      <c r="UGK6" s="531"/>
      <c r="UGL6" s="531"/>
      <c r="UGM6" s="531"/>
      <c r="UGN6" s="531"/>
      <c r="UGO6" s="531"/>
      <c r="UGP6" s="531"/>
      <c r="UGQ6" s="531"/>
      <c r="UGR6" s="531"/>
      <c r="UGS6" s="531"/>
      <c r="UGT6" s="531"/>
      <c r="UGU6" s="531"/>
      <c r="UGV6" s="531"/>
      <c r="UGW6" s="531"/>
      <c r="UGX6" s="531"/>
      <c r="UGY6" s="531"/>
      <c r="UGZ6" s="531"/>
      <c r="UHA6" s="531"/>
      <c r="UHB6" s="531"/>
      <c r="UHC6" s="531"/>
      <c r="UHD6" s="531"/>
      <c r="UHE6" s="531"/>
      <c r="UHF6" s="531"/>
      <c r="UHG6" s="531"/>
      <c r="UHH6" s="531"/>
      <c r="UHI6" s="531"/>
      <c r="UHJ6" s="531"/>
      <c r="UHK6" s="531"/>
      <c r="UHL6" s="531"/>
      <c r="UHM6" s="531"/>
      <c r="UHN6" s="531"/>
      <c r="UHO6" s="531"/>
      <c r="UHP6" s="531"/>
      <c r="UHQ6" s="531"/>
      <c r="UHR6" s="531"/>
      <c r="UHS6" s="531"/>
      <c r="UHT6" s="531"/>
      <c r="UHU6" s="531"/>
      <c r="UHV6" s="531"/>
      <c r="UHW6" s="531"/>
      <c r="UHX6" s="531"/>
      <c r="UHY6" s="531"/>
      <c r="UHZ6" s="531"/>
      <c r="UIA6" s="531"/>
      <c r="UIB6" s="531"/>
      <c r="UIC6" s="531"/>
      <c r="UID6" s="531"/>
      <c r="UIE6" s="531"/>
      <c r="UIF6" s="531"/>
      <c r="UIG6" s="531"/>
      <c r="UIH6" s="531"/>
      <c r="UII6" s="531"/>
      <c r="UIJ6" s="531"/>
      <c r="UIK6" s="531"/>
      <c r="UIL6" s="531"/>
      <c r="UIM6" s="531"/>
      <c r="UIN6" s="531"/>
      <c r="UIO6" s="531"/>
      <c r="UIP6" s="531"/>
      <c r="UIQ6" s="531"/>
      <c r="UIR6" s="531"/>
      <c r="UIS6" s="531"/>
      <c r="UIT6" s="531"/>
      <c r="UIU6" s="531"/>
      <c r="UIV6" s="531"/>
      <c r="UIW6" s="531"/>
      <c r="UIX6" s="531"/>
      <c r="UIY6" s="531"/>
      <c r="UIZ6" s="531"/>
      <c r="UJA6" s="531"/>
      <c r="UJB6" s="531"/>
      <c r="UJC6" s="531"/>
      <c r="UJD6" s="531"/>
      <c r="UJE6" s="531"/>
      <c r="UJF6" s="531"/>
      <c r="UJG6" s="531"/>
      <c r="UJH6" s="531"/>
      <c r="UJI6" s="531"/>
      <c r="UJJ6" s="531"/>
      <c r="UJK6" s="531"/>
      <c r="UJL6" s="531"/>
      <c r="UJM6" s="531"/>
      <c r="UJN6" s="531"/>
      <c r="UJO6" s="531"/>
      <c r="UJP6" s="531"/>
      <c r="UJQ6" s="531"/>
      <c r="UJR6" s="531"/>
      <c r="UJS6" s="531"/>
      <c r="UJT6" s="531"/>
      <c r="UJU6" s="531"/>
      <c r="UJV6" s="531"/>
      <c r="UJW6" s="531"/>
      <c r="UJX6" s="531"/>
      <c r="UJY6" s="531"/>
      <c r="UJZ6" s="531"/>
      <c r="UKA6" s="531"/>
      <c r="UKB6" s="531"/>
      <c r="UKC6" s="531"/>
      <c r="UKD6" s="531"/>
      <c r="UKE6" s="531"/>
      <c r="UKF6" s="531"/>
      <c r="UKG6" s="531"/>
      <c r="UKH6" s="531"/>
      <c r="UKI6" s="531"/>
      <c r="UKJ6" s="531"/>
      <c r="UKK6" s="531"/>
      <c r="UKL6" s="531"/>
      <c r="UKM6" s="531"/>
      <c r="UKN6" s="531"/>
      <c r="UKO6" s="531"/>
      <c r="UKP6" s="531"/>
      <c r="UKQ6" s="531"/>
      <c r="UKR6" s="531"/>
      <c r="UKS6" s="531"/>
      <c r="UKT6" s="531"/>
      <c r="UKU6" s="531"/>
      <c r="UKV6" s="531"/>
      <c r="UKW6" s="531"/>
      <c r="UKX6" s="531"/>
      <c r="UKY6" s="531"/>
      <c r="UKZ6" s="531"/>
      <c r="ULA6" s="531"/>
      <c r="ULB6" s="531"/>
      <c r="ULC6" s="531"/>
      <c r="ULD6" s="531"/>
      <c r="ULE6" s="531"/>
      <c r="ULF6" s="531"/>
      <c r="ULG6" s="531"/>
      <c r="ULH6" s="531"/>
      <c r="ULI6" s="531"/>
      <c r="ULJ6" s="531"/>
      <c r="ULK6" s="531"/>
      <c r="ULL6" s="531"/>
      <c r="ULM6" s="531"/>
      <c r="ULN6" s="531"/>
      <c r="ULO6" s="531"/>
      <c r="ULP6" s="531"/>
      <c r="ULQ6" s="531"/>
      <c r="ULR6" s="531"/>
      <c r="ULS6" s="531"/>
      <c r="ULT6" s="531"/>
      <c r="ULU6" s="531"/>
      <c r="ULV6" s="531"/>
      <c r="ULW6" s="531"/>
      <c r="ULX6" s="531"/>
      <c r="ULY6" s="531"/>
      <c r="ULZ6" s="531"/>
      <c r="UMA6" s="531"/>
      <c r="UMB6" s="531"/>
      <c r="UMC6" s="531"/>
      <c r="UMD6" s="531"/>
      <c r="UME6" s="531"/>
      <c r="UMF6" s="531"/>
      <c r="UMG6" s="531"/>
      <c r="UMH6" s="531"/>
      <c r="UMI6" s="531"/>
      <c r="UMJ6" s="531"/>
      <c r="UMK6" s="531"/>
      <c r="UML6" s="531"/>
      <c r="UMM6" s="531"/>
      <c r="UMN6" s="531"/>
      <c r="UMO6" s="531"/>
      <c r="UMP6" s="531"/>
      <c r="UMQ6" s="531"/>
      <c r="UMR6" s="531"/>
      <c r="UMS6" s="531"/>
      <c r="UMT6" s="531"/>
      <c r="UMU6" s="531"/>
      <c r="UMV6" s="531"/>
      <c r="UMW6" s="531"/>
      <c r="UMX6" s="531"/>
      <c r="UMY6" s="531"/>
      <c r="UMZ6" s="531"/>
      <c r="UNA6" s="531"/>
      <c r="UNB6" s="531"/>
      <c r="UNC6" s="531"/>
      <c r="UND6" s="531"/>
      <c r="UNE6" s="531"/>
      <c r="UNF6" s="531"/>
      <c r="UNG6" s="531"/>
      <c r="UNH6" s="531"/>
      <c r="UNI6" s="531"/>
      <c r="UNJ6" s="531"/>
      <c r="UNK6" s="531"/>
      <c r="UNL6" s="531"/>
      <c r="UNM6" s="531"/>
      <c r="UNN6" s="531"/>
      <c r="UNO6" s="531"/>
      <c r="UNP6" s="531"/>
      <c r="UNQ6" s="531"/>
      <c r="UNR6" s="531"/>
      <c r="UNS6" s="531"/>
      <c r="UNT6" s="531"/>
      <c r="UNU6" s="531"/>
      <c r="UNV6" s="531"/>
      <c r="UNW6" s="531"/>
      <c r="UNX6" s="531"/>
      <c r="UNY6" s="531"/>
      <c r="UNZ6" s="531"/>
      <c r="UOA6" s="531"/>
      <c r="UOB6" s="531"/>
      <c r="UOC6" s="531"/>
      <c r="UOD6" s="531"/>
      <c r="UOE6" s="531"/>
      <c r="UOF6" s="531"/>
      <c r="UOG6" s="531"/>
      <c r="UOH6" s="531"/>
      <c r="UOI6" s="531"/>
      <c r="UOJ6" s="531"/>
      <c r="UOK6" s="531"/>
      <c r="UOL6" s="531"/>
      <c r="UOM6" s="531"/>
      <c r="UON6" s="531"/>
      <c r="UOO6" s="531"/>
      <c r="UOP6" s="531"/>
      <c r="UOQ6" s="531"/>
      <c r="UOR6" s="531"/>
      <c r="UOS6" s="531"/>
      <c r="UOT6" s="531"/>
      <c r="UOU6" s="531"/>
      <c r="UOV6" s="531"/>
      <c r="UOW6" s="531"/>
      <c r="UOX6" s="531"/>
      <c r="UOY6" s="531"/>
      <c r="UOZ6" s="531"/>
      <c r="UPA6" s="531"/>
      <c r="UPB6" s="531"/>
      <c r="UPC6" s="531"/>
      <c r="UPD6" s="531"/>
      <c r="UPE6" s="531"/>
      <c r="UPF6" s="531"/>
      <c r="UPG6" s="531"/>
      <c r="UPH6" s="531"/>
      <c r="UPI6" s="531"/>
      <c r="UPJ6" s="531"/>
      <c r="UPK6" s="531"/>
      <c r="UPL6" s="531"/>
      <c r="UPM6" s="531"/>
      <c r="UPN6" s="531"/>
      <c r="UPO6" s="531"/>
      <c r="UPP6" s="531"/>
      <c r="UPQ6" s="531"/>
      <c r="UPR6" s="531"/>
      <c r="UPS6" s="531"/>
      <c r="UPT6" s="531"/>
      <c r="UPU6" s="531"/>
      <c r="UPV6" s="531"/>
      <c r="UPW6" s="531"/>
      <c r="UPX6" s="531"/>
      <c r="UPY6" s="531"/>
      <c r="UPZ6" s="531"/>
      <c r="UQA6" s="531"/>
      <c r="UQB6" s="531"/>
      <c r="UQC6" s="531"/>
      <c r="UQD6" s="531"/>
      <c r="UQE6" s="531"/>
      <c r="UQF6" s="531"/>
      <c r="UQG6" s="531"/>
      <c r="UQH6" s="531"/>
      <c r="UQI6" s="531"/>
      <c r="UQJ6" s="531"/>
      <c r="UQK6" s="531"/>
      <c r="UQL6" s="531"/>
      <c r="UQM6" s="531"/>
      <c r="UQN6" s="531"/>
      <c r="UQO6" s="531"/>
      <c r="UQP6" s="531"/>
      <c r="UQQ6" s="531"/>
      <c r="UQR6" s="531"/>
      <c r="UQS6" s="531"/>
      <c r="UQT6" s="531"/>
      <c r="UQU6" s="531"/>
      <c r="UQV6" s="531"/>
      <c r="UQW6" s="531"/>
      <c r="UQX6" s="531"/>
      <c r="UQY6" s="531"/>
      <c r="UQZ6" s="531"/>
      <c r="URA6" s="531"/>
      <c r="URB6" s="531"/>
      <c r="URC6" s="531"/>
      <c r="URD6" s="531"/>
      <c r="URE6" s="531"/>
      <c r="URF6" s="531"/>
      <c r="URG6" s="531"/>
      <c r="URH6" s="531"/>
      <c r="URI6" s="531"/>
      <c r="URJ6" s="531"/>
      <c r="URK6" s="531"/>
      <c r="URL6" s="531"/>
      <c r="URM6" s="531"/>
      <c r="URN6" s="531"/>
      <c r="URO6" s="531"/>
      <c r="URP6" s="531"/>
      <c r="URQ6" s="531"/>
      <c r="URR6" s="531"/>
      <c r="URS6" s="531"/>
      <c r="URT6" s="531"/>
      <c r="URU6" s="531"/>
      <c r="URV6" s="531"/>
      <c r="URW6" s="531"/>
      <c r="URX6" s="531"/>
      <c r="URY6" s="531"/>
      <c r="URZ6" s="531"/>
      <c r="USA6" s="531"/>
      <c r="USB6" s="531"/>
      <c r="USC6" s="531"/>
      <c r="USD6" s="531"/>
      <c r="USE6" s="531"/>
      <c r="USF6" s="531"/>
      <c r="USG6" s="531"/>
      <c r="USH6" s="531"/>
      <c r="USI6" s="531"/>
      <c r="USJ6" s="531"/>
      <c r="USK6" s="531"/>
      <c r="USL6" s="531"/>
      <c r="USM6" s="531"/>
      <c r="USN6" s="531"/>
      <c r="USO6" s="531"/>
      <c r="USP6" s="531"/>
      <c r="USQ6" s="531"/>
      <c r="USR6" s="531"/>
      <c r="USS6" s="531"/>
      <c r="UST6" s="531"/>
      <c r="USU6" s="531"/>
      <c r="USV6" s="531"/>
      <c r="USW6" s="531"/>
      <c r="USX6" s="531"/>
      <c r="USY6" s="531"/>
      <c r="USZ6" s="531"/>
      <c r="UTA6" s="531"/>
      <c r="UTB6" s="531"/>
      <c r="UTC6" s="531"/>
      <c r="UTD6" s="531"/>
      <c r="UTE6" s="531"/>
      <c r="UTF6" s="531"/>
      <c r="UTG6" s="531"/>
      <c r="UTH6" s="531"/>
      <c r="UTI6" s="531"/>
      <c r="UTJ6" s="531"/>
      <c r="UTK6" s="531"/>
      <c r="UTL6" s="531"/>
      <c r="UTM6" s="531"/>
      <c r="UTN6" s="531"/>
      <c r="UTO6" s="531"/>
      <c r="UTP6" s="531"/>
      <c r="UTQ6" s="531"/>
      <c r="UTR6" s="531"/>
      <c r="UTS6" s="531"/>
      <c r="UTT6" s="531"/>
      <c r="UTU6" s="531"/>
      <c r="UTV6" s="531"/>
      <c r="UTW6" s="531"/>
      <c r="UTX6" s="531"/>
      <c r="UTY6" s="531"/>
      <c r="UTZ6" s="531"/>
      <c r="UUA6" s="531"/>
      <c r="UUB6" s="531"/>
      <c r="UUC6" s="531"/>
      <c r="UUD6" s="531"/>
      <c r="UUE6" s="531"/>
      <c r="UUF6" s="531"/>
      <c r="UUG6" s="531"/>
      <c r="UUH6" s="531"/>
      <c r="UUI6" s="531"/>
      <c r="UUJ6" s="531"/>
      <c r="UUK6" s="531"/>
      <c r="UUL6" s="531"/>
      <c r="UUM6" s="531"/>
      <c r="UUN6" s="531"/>
      <c r="UUO6" s="531"/>
      <c r="UUP6" s="531"/>
      <c r="UUQ6" s="531"/>
      <c r="UUR6" s="531"/>
      <c r="UUS6" s="531"/>
      <c r="UUT6" s="531"/>
      <c r="UUU6" s="531"/>
      <c r="UUV6" s="531"/>
      <c r="UUW6" s="531"/>
      <c r="UUX6" s="531"/>
      <c r="UUY6" s="531"/>
      <c r="UUZ6" s="531"/>
      <c r="UVA6" s="531"/>
      <c r="UVB6" s="531"/>
      <c r="UVC6" s="531"/>
      <c r="UVD6" s="531"/>
      <c r="UVE6" s="531"/>
      <c r="UVF6" s="531"/>
      <c r="UVG6" s="531"/>
      <c r="UVH6" s="531"/>
      <c r="UVI6" s="531"/>
      <c r="UVJ6" s="531"/>
      <c r="UVK6" s="531"/>
      <c r="UVL6" s="531"/>
      <c r="UVM6" s="531"/>
      <c r="UVN6" s="531"/>
      <c r="UVO6" s="531"/>
      <c r="UVP6" s="531"/>
      <c r="UVQ6" s="531"/>
      <c r="UVR6" s="531"/>
      <c r="UVS6" s="531"/>
      <c r="UVT6" s="531"/>
      <c r="UVU6" s="531"/>
      <c r="UVV6" s="531"/>
      <c r="UVW6" s="531"/>
      <c r="UVX6" s="531"/>
      <c r="UVY6" s="531"/>
      <c r="UVZ6" s="531"/>
      <c r="UWA6" s="531"/>
      <c r="UWB6" s="531"/>
      <c r="UWC6" s="531"/>
      <c r="UWD6" s="531"/>
      <c r="UWE6" s="531"/>
      <c r="UWF6" s="531"/>
      <c r="UWG6" s="531"/>
      <c r="UWH6" s="531"/>
      <c r="UWI6" s="531"/>
      <c r="UWJ6" s="531"/>
      <c r="UWK6" s="531"/>
      <c r="UWL6" s="531"/>
      <c r="UWM6" s="531"/>
      <c r="UWN6" s="531"/>
      <c r="UWO6" s="531"/>
      <c r="UWP6" s="531"/>
      <c r="UWQ6" s="531"/>
      <c r="UWR6" s="531"/>
      <c r="UWS6" s="531"/>
      <c r="UWT6" s="531"/>
      <c r="UWU6" s="531"/>
      <c r="UWV6" s="531"/>
      <c r="UWW6" s="531"/>
      <c r="UWX6" s="531"/>
      <c r="UWY6" s="531"/>
      <c r="UWZ6" s="531"/>
      <c r="UXA6" s="531"/>
      <c r="UXB6" s="531"/>
      <c r="UXC6" s="531"/>
      <c r="UXD6" s="531"/>
      <c r="UXE6" s="531"/>
      <c r="UXF6" s="531"/>
      <c r="UXG6" s="531"/>
      <c r="UXH6" s="531"/>
      <c r="UXI6" s="531"/>
      <c r="UXJ6" s="531"/>
      <c r="UXK6" s="531"/>
      <c r="UXL6" s="531"/>
      <c r="UXM6" s="531"/>
      <c r="UXN6" s="531"/>
      <c r="UXO6" s="531"/>
      <c r="UXP6" s="531"/>
      <c r="UXQ6" s="531"/>
      <c r="UXR6" s="531"/>
      <c r="UXS6" s="531"/>
      <c r="UXT6" s="531"/>
      <c r="UXU6" s="531"/>
      <c r="UXV6" s="531"/>
      <c r="UXW6" s="531"/>
      <c r="UXX6" s="531"/>
      <c r="UXY6" s="531"/>
      <c r="UXZ6" s="531"/>
      <c r="UYA6" s="531"/>
      <c r="UYB6" s="531"/>
      <c r="UYC6" s="531"/>
      <c r="UYD6" s="531"/>
      <c r="UYE6" s="531"/>
      <c r="UYF6" s="531"/>
      <c r="UYG6" s="531"/>
      <c r="UYH6" s="531"/>
      <c r="UYI6" s="531"/>
      <c r="UYJ6" s="531"/>
      <c r="UYK6" s="531"/>
      <c r="UYL6" s="531"/>
      <c r="UYM6" s="531"/>
      <c r="UYN6" s="531"/>
      <c r="UYO6" s="531"/>
      <c r="UYP6" s="531"/>
      <c r="UYQ6" s="531"/>
      <c r="UYR6" s="531"/>
      <c r="UYS6" s="531"/>
      <c r="UYT6" s="531"/>
      <c r="UYU6" s="531"/>
      <c r="UYV6" s="531"/>
      <c r="UYW6" s="531"/>
      <c r="UYX6" s="531"/>
      <c r="UYY6" s="531"/>
      <c r="UYZ6" s="531"/>
      <c r="UZA6" s="531"/>
      <c r="UZB6" s="531"/>
      <c r="UZC6" s="531"/>
      <c r="UZD6" s="531"/>
      <c r="UZE6" s="531"/>
      <c r="UZF6" s="531"/>
      <c r="UZG6" s="531"/>
      <c r="UZH6" s="531"/>
      <c r="UZI6" s="531"/>
      <c r="UZJ6" s="531"/>
      <c r="UZK6" s="531"/>
      <c r="UZL6" s="531"/>
      <c r="UZM6" s="531"/>
      <c r="UZN6" s="531"/>
      <c r="UZO6" s="531"/>
      <c r="UZP6" s="531"/>
      <c r="UZQ6" s="531"/>
      <c r="UZR6" s="531"/>
      <c r="UZS6" s="531"/>
      <c r="UZT6" s="531"/>
      <c r="UZU6" s="531"/>
      <c r="UZV6" s="531"/>
      <c r="UZW6" s="531"/>
      <c r="UZX6" s="531"/>
      <c r="UZY6" s="531"/>
      <c r="UZZ6" s="531"/>
      <c r="VAA6" s="531"/>
      <c r="VAB6" s="531"/>
      <c r="VAC6" s="531"/>
      <c r="VAD6" s="531"/>
      <c r="VAE6" s="531"/>
      <c r="VAF6" s="531"/>
      <c r="VAG6" s="531"/>
      <c r="VAH6" s="531"/>
      <c r="VAI6" s="531"/>
      <c r="VAJ6" s="531"/>
      <c r="VAK6" s="531"/>
      <c r="VAL6" s="531"/>
      <c r="VAM6" s="531"/>
      <c r="VAN6" s="531"/>
      <c r="VAO6" s="531"/>
      <c r="VAP6" s="531"/>
      <c r="VAQ6" s="531"/>
      <c r="VAR6" s="531"/>
      <c r="VAS6" s="531"/>
      <c r="VAT6" s="531"/>
      <c r="VAU6" s="531"/>
      <c r="VAV6" s="531"/>
      <c r="VAW6" s="531"/>
      <c r="VAX6" s="531"/>
      <c r="VAY6" s="531"/>
      <c r="VAZ6" s="531"/>
      <c r="VBA6" s="531"/>
      <c r="VBB6" s="531"/>
      <c r="VBC6" s="531"/>
      <c r="VBD6" s="531"/>
      <c r="VBE6" s="531"/>
      <c r="VBF6" s="531"/>
      <c r="VBG6" s="531"/>
      <c r="VBH6" s="531"/>
      <c r="VBI6" s="531"/>
      <c r="VBJ6" s="531"/>
      <c r="VBK6" s="531"/>
      <c r="VBL6" s="531"/>
      <c r="VBM6" s="531"/>
      <c r="VBN6" s="531"/>
      <c r="VBO6" s="531"/>
      <c r="VBP6" s="531"/>
      <c r="VBQ6" s="531"/>
      <c r="VBR6" s="531"/>
      <c r="VBS6" s="531"/>
      <c r="VBT6" s="531"/>
      <c r="VBU6" s="531"/>
      <c r="VBV6" s="531"/>
      <c r="VBW6" s="531"/>
      <c r="VBX6" s="531"/>
      <c r="VBY6" s="531"/>
      <c r="VBZ6" s="531"/>
      <c r="VCA6" s="531"/>
      <c r="VCB6" s="531"/>
      <c r="VCC6" s="531"/>
      <c r="VCD6" s="531"/>
      <c r="VCE6" s="531"/>
      <c r="VCF6" s="531"/>
      <c r="VCG6" s="531"/>
      <c r="VCH6" s="531"/>
      <c r="VCI6" s="531"/>
      <c r="VCJ6" s="531"/>
      <c r="VCK6" s="531"/>
      <c r="VCL6" s="531"/>
      <c r="VCM6" s="531"/>
      <c r="VCN6" s="531"/>
      <c r="VCO6" s="531"/>
      <c r="VCP6" s="531"/>
      <c r="VCQ6" s="531"/>
      <c r="VCR6" s="531"/>
      <c r="VCS6" s="531"/>
      <c r="VCT6" s="531"/>
      <c r="VCU6" s="531"/>
      <c r="VCV6" s="531"/>
      <c r="VCW6" s="531"/>
      <c r="VCX6" s="531"/>
      <c r="VCY6" s="531"/>
      <c r="VCZ6" s="531"/>
      <c r="VDA6" s="531"/>
      <c r="VDB6" s="531"/>
      <c r="VDC6" s="531"/>
      <c r="VDD6" s="531"/>
      <c r="VDE6" s="531"/>
      <c r="VDF6" s="531"/>
      <c r="VDG6" s="531"/>
      <c r="VDH6" s="531"/>
      <c r="VDI6" s="531"/>
      <c r="VDJ6" s="531"/>
      <c r="VDK6" s="531"/>
      <c r="VDL6" s="531"/>
      <c r="VDM6" s="531"/>
      <c r="VDN6" s="531"/>
      <c r="VDO6" s="531"/>
      <c r="VDP6" s="531"/>
      <c r="VDQ6" s="531"/>
      <c r="VDR6" s="531"/>
      <c r="VDS6" s="531"/>
      <c r="VDT6" s="531"/>
      <c r="VDU6" s="531"/>
      <c r="VDV6" s="531"/>
      <c r="VDW6" s="531"/>
      <c r="VDX6" s="531"/>
      <c r="VDY6" s="531"/>
      <c r="VDZ6" s="531"/>
      <c r="VEA6" s="531"/>
      <c r="VEB6" s="531"/>
      <c r="VEC6" s="531"/>
      <c r="VED6" s="531"/>
      <c r="VEE6" s="531"/>
      <c r="VEF6" s="531"/>
      <c r="VEG6" s="531"/>
      <c r="VEH6" s="531"/>
      <c r="VEI6" s="531"/>
      <c r="VEJ6" s="531"/>
      <c r="VEK6" s="531"/>
      <c r="VEL6" s="531"/>
      <c r="VEM6" s="531"/>
      <c r="VEN6" s="531"/>
      <c r="VEO6" s="531"/>
      <c r="VEP6" s="531"/>
      <c r="VEQ6" s="531"/>
      <c r="VER6" s="531"/>
      <c r="VES6" s="531"/>
      <c r="VET6" s="531"/>
      <c r="VEU6" s="531"/>
      <c r="VEV6" s="531"/>
      <c r="VEW6" s="531"/>
      <c r="VEX6" s="531"/>
      <c r="VEY6" s="531"/>
      <c r="VEZ6" s="531"/>
      <c r="VFA6" s="531"/>
      <c r="VFB6" s="531"/>
      <c r="VFC6" s="531"/>
      <c r="VFD6" s="531"/>
      <c r="VFE6" s="531"/>
      <c r="VFF6" s="531"/>
      <c r="VFG6" s="531"/>
      <c r="VFH6" s="531"/>
      <c r="VFI6" s="531"/>
      <c r="VFJ6" s="531"/>
      <c r="VFK6" s="531"/>
      <c r="VFL6" s="531"/>
      <c r="VFM6" s="531"/>
      <c r="VFN6" s="531"/>
      <c r="VFO6" s="531"/>
      <c r="VFP6" s="531"/>
      <c r="VFQ6" s="531"/>
      <c r="VFR6" s="531"/>
      <c r="VFS6" s="531"/>
      <c r="VFT6" s="531"/>
      <c r="VFU6" s="531"/>
      <c r="VFV6" s="531"/>
      <c r="VFW6" s="531"/>
      <c r="VFX6" s="531"/>
      <c r="VFY6" s="531"/>
      <c r="VFZ6" s="531"/>
      <c r="VGA6" s="531"/>
      <c r="VGB6" s="531"/>
      <c r="VGC6" s="531"/>
      <c r="VGD6" s="531"/>
      <c r="VGE6" s="531"/>
      <c r="VGF6" s="531"/>
      <c r="VGG6" s="531"/>
      <c r="VGH6" s="531"/>
      <c r="VGI6" s="531"/>
      <c r="VGJ6" s="531"/>
      <c r="VGK6" s="531"/>
      <c r="VGL6" s="531"/>
      <c r="VGM6" s="531"/>
      <c r="VGN6" s="531"/>
      <c r="VGO6" s="531"/>
      <c r="VGP6" s="531"/>
      <c r="VGQ6" s="531"/>
      <c r="VGR6" s="531"/>
      <c r="VGS6" s="531"/>
      <c r="VGT6" s="531"/>
      <c r="VGU6" s="531"/>
      <c r="VGV6" s="531"/>
      <c r="VGW6" s="531"/>
      <c r="VGX6" s="531"/>
      <c r="VGY6" s="531"/>
      <c r="VGZ6" s="531"/>
      <c r="VHA6" s="531"/>
      <c r="VHB6" s="531"/>
      <c r="VHC6" s="531"/>
      <c r="VHD6" s="531"/>
      <c r="VHE6" s="531"/>
      <c r="VHF6" s="531"/>
      <c r="VHG6" s="531"/>
      <c r="VHH6" s="531"/>
      <c r="VHI6" s="531"/>
      <c r="VHJ6" s="531"/>
      <c r="VHK6" s="531"/>
      <c r="VHL6" s="531"/>
      <c r="VHM6" s="531"/>
      <c r="VHN6" s="531"/>
      <c r="VHO6" s="531"/>
      <c r="VHP6" s="531"/>
      <c r="VHQ6" s="531"/>
      <c r="VHR6" s="531"/>
      <c r="VHS6" s="531"/>
      <c r="VHT6" s="531"/>
      <c r="VHU6" s="531"/>
      <c r="VHV6" s="531"/>
      <c r="VHW6" s="531"/>
      <c r="VHX6" s="531"/>
      <c r="VHY6" s="531"/>
      <c r="VHZ6" s="531"/>
      <c r="VIA6" s="531"/>
      <c r="VIB6" s="531"/>
      <c r="VIC6" s="531"/>
      <c r="VID6" s="531"/>
      <c r="VIE6" s="531"/>
      <c r="VIF6" s="531"/>
      <c r="VIG6" s="531"/>
      <c r="VIH6" s="531"/>
      <c r="VII6" s="531"/>
      <c r="VIJ6" s="531"/>
      <c r="VIK6" s="531"/>
      <c r="VIL6" s="531"/>
      <c r="VIM6" s="531"/>
      <c r="VIN6" s="531"/>
      <c r="VIO6" s="531"/>
      <c r="VIP6" s="531"/>
      <c r="VIQ6" s="531"/>
      <c r="VIR6" s="531"/>
      <c r="VIS6" s="531"/>
      <c r="VIT6" s="531"/>
      <c r="VIU6" s="531"/>
      <c r="VIV6" s="531"/>
      <c r="VIW6" s="531"/>
      <c r="VIX6" s="531"/>
      <c r="VIY6" s="531"/>
      <c r="VIZ6" s="531"/>
      <c r="VJA6" s="531"/>
      <c r="VJB6" s="531"/>
      <c r="VJC6" s="531"/>
      <c r="VJD6" s="531"/>
      <c r="VJE6" s="531"/>
      <c r="VJF6" s="531"/>
      <c r="VJG6" s="531"/>
      <c r="VJH6" s="531"/>
      <c r="VJI6" s="531"/>
      <c r="VJJ6" s="531"/>
      <c r="VJK6" s="531"/>
      <c r="VJL6" s="531"/>
      <c r="VJM6" s="531"/>
      <c r="VJN6" s="531"/>
      <c r="VJO6" s="531"/>
      <c r="VJP6" s="531"/>
      <c r="VJQ6" s="531"/>
      <c r="VJR6" s="531"/>
      <c r="VJS6" s="531"/>
      <c r="VJT6" s="531"/>
      <c r="VJU6" s="531"/>
      <c r="VJV6" s="531"/>
      <c r="VJW6" s="531"/>
      <c r="VJX6" s="531"/>
      <c r="VJY6" s="531"/>
      <c r="VJZ6" s="531"/>
      <c r="VKA6" s="531"/>
      <c r="VKB6" s="531"/>
      <c r="VKC6" s="531"/>
      <c r="VKD6" s="531"/>
      <c r="VKE6" s="531"/>
      <c r="VKF6" s="531"/>
      <c r="VKG6" s="531"/>
      <c r="VKH6" s="531"/>
      <c r="VKI6" s="531"/>
      <c r="VKJ6" s="531"/>
      <c r="VKK6" s="531"/>
      <c r="VKL6" s="531"/>
      <c r="VKM6" s="531"/>
      <c r="VKN6" s="531"/>
      <c r="VKO6" s="531"/>
      <c r="VKP6" s="531"/>
      <c r="VKQ6" s="531"/>
      <c r="VKR6" s="531"/>
      <c r="VKS6" s="531"/>
      <c r="VKT6" s="531"/>
      <c r="VKU6" s="531"/>
      <c r="VKV6" s="531"/>
      <c r="VKW6" s="531"/>
      <c r="VKX6" s="531"/>
      <c r="VKY6" s="531"/>
      <c r="VKZ6" s="531"/>
      <c r="VLA6" s="531"/>
      <c r="VLB6" s="531"/>
      <c r="VLC6" s="531"/>
      <c r="VLD6" s="531"/>
      <c r="VLE6" s="531"/>
      <c r="VLF6" s="531"/>
      <c r="VLG6" s="531"/>
      <c r="VLH6" s="531"/>
      <c r="VLI6" s="531"/>
      <c r="VLJ6" s="531"/>
      <c r="VLK6" s="531"/>
      <c r="VLL6" s="531"/>
      <c r="VLM6" s="531"/>
      <c r="VLN6" s="531"/>
      <c r="VLO6" s="531"/>
      <c r="VLP6" s="531"/>
      <c r="VLQ6" s="531"/>
      <c r="VLR6" s="531"/>
      <c r="VLS6" s="531"/>
      <c r="VLT6" s="531"/>
      <c r="VLU6" s="531"/>
      <c r="VLV6" s="531"/>
      <c r="VLW6" s="531"/>
      <c r="VLX6" s="531"/>
      <c r="VLY6" s="531"/>
      <c r="VLZ6" s="531"/>
      <c r="VMA6" s="531"/>
      <c r="VMB6" s="531"/>
      <c r="VMC6" s="531"/>
      <c r="VMD6" s="531"/>
      <c r="VME6" s="531"/>
      <c r="VMF6" s="531"/>
      <c r="VMG6" s="531"/>
      <c r="VMH6" s="531"/>
      <c r="VMI6" s="531"/>
      <c r="VMJ6" s="531"/>
      <c r="VMK6" s="531"/>
      <c r="VML6" s="531"/>
      <c r="VMM6" s="531"/>
      <c r="VMN6" s="531"/>
      <c r="VMO6" s="531"/>
      <c r="VMP6" s="531"/>
      <c r="VMQ6" s="531"/>
      <c r="VMR6" s="531"/>
      <c r="VMS6" s="531"/>
      <c r="VMT6" s="531"/>
      <c r="VMU6" s="531"/>
      <c r="VMV6" s="531"/>
      <c r="VMW6" s="531"/>
      <c r="VMX6" s="531"/>
      <c r="VMY6" s="531"/>
      <c r="VMZ6" s="531"/>
      <c r="VNA6" s="531"/>
      <c r="VNB6" s="531"/>
      <c r="VNC6" s="531"/>
      <c r="VND6" s="531"/>
      <c r="VNE6" s="531"/>
      <c r="VNF6" s="531"/>
      <c r="VNG6" s="531"/>
      <c r="VNH6" s="531"/>
      <c r="VNI6" s="531"/>
      <c r="VNJ6" s="531"/>
      <c r="VNK6" s="531"/>
      <c r="VNL6" s="531"/>
      <c r="VNM6" s="531"/>
      <c r="VNN6" s="531"/>
      <c r="VNO6" s="531"/>
      <c r="VNP6" s="531"/>
      <c r="VNQ6" s="531"/>
      <c r="VNR6" s="531"/>
      <c r="VNS6" s="531"/>
      <c r="VNT6" s="531"/>
      <c r="VNU6" s="531"/>
      <c r="VNV6" s="531"/>
      <c r="VNW6" s="531"/>
      <c r="VNX6" s="531"/>
      <c r="VNY6" s="531"/>
      <c r="VNZ6" s="531"/>
      <c r="VOA6" s="531"/>
      <c r="VOB6" s="531"/>
      <c r="VOC6" s="531"/>
      <c r="VOD6" s="531"/>
      <c r="VOE6" s="531"/>
      <c r="VOF6" s="531"/>
      <c r="VOG6" s="531"/>
      <c r="VOH6" s="531"/>
      <c r="VOI6" s="531"/>
      <c r="VOJ6" s="531"/>
      <c r="VOK6" s="531"/>
      <c r="VOL6" s="531"/>
      <c r="VOM6" s="531"/>
      <c r="VON6" s="531"/>
      <c r="VOO6" s="531"/>
      <c r="VOP6" s="531"/>
      <c r="VOQ6" s="531"/>
      <c r="VOR6" s="531"/>
      <c r="VOS6" s="531"/>
      <c r="VOT6" s="531"/>
      <c r="VOU6" s="531"/>
      <c r="VOV6" s="531"/>
      <c r="VOW6" s="531"/>
      <c r="VOX6" s="531"/>
      <c r="VOY6" s="531"/>
      <c r="VOZ6" s="531"/>
      <c r="VPA6" s="531"/>
      <c r="VPB6" s="531"/>
      <c r="VPC6" s="531"/>
      <c r="VPD6" s="531"/>
      <c r="VPE6" s="531"/>
      <c r="VPF6" s="531"/>
      <c r="VPG6" s="531"/>
      <c r="VPH6" s="531"/>
      <c r="VPI6" s="531"/>
      <c r="VPJ6" s="531"/>
      <c r="VPK6" s="531"/>
      <c r="VPL6" s="531"/>
      <c r="VPM6" s="531"/>
      <c r="VPN6" s="531"/>
      <c r="VPO6" s="531"/>
      <c r="VPP6" s="531"/>
      <c r="VPQ6" s="531"/>
      <c r="VPR6" s="531"/>
      <c r="VPS6" s="531"/>
      <c r="VPT6" s="531"/>
      <c r="VPU6" s="531"/>
      <c r="VPV6" s="531"/>
      <c r="VPW6" s="531"/>
      <c r="VPX6" s="531"/>
      <c r="VPY6" s="531"/>
      <c r="VPZ6" s="531"/>
      <c r="VQA6" s="531"/>
      <c r="VQB6" s="531"/>
      <c r="VQC6" s="531"/>
      <c r="VQD6" s="531"/>
      <c r="VQE6" s="531"/>
      <c r="VQF6" s="531"/>
      <c r="VQG6" s="531"/>
      <c r="VQH6" s="531"/>
      <c r="VQI6" s="531"/>
      <c r="VQJ6" s="531"/>
      <c r="VQK6" s="531"/>
      <c r="VQL6" s="531"/>
      <c r="VQM6" s="531"/>
      <c r="VQN6" s="531"/>
      <c r="VQO6" s="531"/>
      <c r="VQP6" s="531"/>
      <c r="VQQ6" s="531"/>
      <c r="VQR6" s="531"/>
      <c r="VQS6" s="531"/>
      <c r="VQT6" s="531"/>
      <c r="VQU6" s="531"/>
      <c r="VQV6" s="531"/>
      <c r="VQW6" s="531"/>
      <c r="VQX6" s="531"/>
      <c r="VQY6" s="531"/>
      <c r="VQZ6" s="531"/>
      <c r="VRA6" s="531"/>
      <c r="VRB6" s="531"/>
      <c r="VRC6" s="531"/>
      <c r="VRD6" s="531"/>
      <c r="VRE6" s="531"/>
      <c r="VRF6" s="531"/>
      <c r="VRG6" s="531"/>
      <c r="VRH6" s="531"/>
      <c r="VRI6" s="531"/>
      <c r="VRJ6" s="531"/>
      <c r="VRK6" s="531"/>
      <c r="VRL6" s="531"/>
      <c r="VRM6" s="531"/>
      <c r="VRN6" s="531"/>
      <c r="VRO6" s="531"/>
      <c r="VRP6" s="531"/>
      <c r="VRQ6" s="531"/>
      <c r="VRR6" s="531"/>
      <c r="VRS6" s="531"/>
      <c r="VRT6" s="531"/>
      <c r="VRU6" s="531"/>
      <c r="VRV6" s="531"/>
      <c r="VRW6" s="531"/>
      <c r="VRX6" s="531"/>
      <c r="VRY6" s="531"/>
      <c r="VRZ6" s="531"/>
      <c r="VSA6" s="531"/>
      <c r="VSB6" s="531"/>
      <c r="VSC6" s="531"/>
      <c r="VSD6" s="531"/>
      <c r="VSE6" s="531"/>
      <c r="VSF6" s="531"/>
      <c r="VSG6" s="531"/>
      <c r="VSH6" s="531"/>
      <c r="VSI6" s="531"/>
      <c r="VSJ6" s="531"/>
      <c r="VSK6" s="531"/>
      <c r="VSL6" s="531"/>
      <c r="VSM6" s="531"/>
      <c r="VSN6" s="531"/>
      <c r="VSO6" s="531"/>
      <c r="VSP6" s="531"/>
      <c r="VSQ6" s="531"/>
      <c r="VSR6" s="531"/>
      <c r="VSS6" s="531"/>
      <c r="VST6" s="531"/>
      <c r="VSU6" s="531"/>
      <c r="VSV6" s="531"/>
      <c r="VSW6" s="531"/>
      <c r="VSX6" s="531"/>
      <c r="VSY6" s="531"/>
      <c r="VSZ6" s="531"/>
      <c r="VTA6" s="531"/>
      <c r="VTB6" s="531"/>
      <c r="VTC6" s="531"/>
      <c r="VTD6" s="531"/>
      <c r="VTE6" s="531"/>
      <c r="VTF6" s="531"/>
      <c r="VTG6" s="531"/>
      <c r="VTH6" s="531"/>
      <c r="VTI6" s="531"/>
      <c r="VTJ6" s="531"/>
      <c r="VTK6" s="531"/>
      <c r="VTL6" s="531"/>
      <c r="VTM6" s="531"/>
      <c r="VTN6" s="531"/>
      <c r="VTO6" s="531"/>
      <c r="VTP6" s="531"/>
      <c r="VTQ6" s="531"/>
      <c r="VTR6" s="531"/>
      <c r="VTS6" s="531"/>
      <c r="VTT6" s="531"/>
      <c r="VTU6" s="531"/>
      <c r="VTV6" s="531"/>
      <c r="VTW6" s="531"/>
      <c r="VTX6" s="531"/>
      <c r="VTY6" s="531"/>
      <c r="VTZ6" s="531"/>
      <c r="VUA6" s="531"/>
      <c r="VUB6" s="531"/>
      <c r="VUC6" s="531"/>
      <c r="VUD6" s="531"/>
      <c r="VUE6" s="531"/>
      <c r="VUF6" s="531"/>
      <c r="VUG6" s="531"/>
      <c r="VUH6" s="531"/>
      <c r="VUI6" s="531"/>
      <c r="VUJ6" s="531"/>
      <c r="VUK6" s="531"/>
      <c r="VUL6" s="531"/>
      <c r="VUM6" s="531"/>
      <c r="VUN6" s="531"/>
      <c r="VUO6" s="531"/>
      <c r="VUP6" s="531"/>
      <c r="VUQ6" s="531"/>
      <c r="VUR6" s="531"/>
      <c r="VUS6" s="531"/>
      <c r="VUT6" s="531"/>
      <c r="VUU6" s="531"/>
      <c r="VUV6" s="531"/>
      <c r="VUW6" s="531"/>
      <c r="VUX6" s="531"/>
      <c r="VUY6" s="531"/>
      <c r="VUZ6" s="531"/>
      <c r="VVA6" s="531"/>
      <c r="VVB6" s="531"/>
      <c r="VVC6" s="531"/>
      <c r="VVD6" s="531"/>
      <c r="VVE6" s="531"/>
      <c r="VVF6" s="531"/>
      <c r="VVG6" s="531"/>
      <c r="VVH6" s="531"/>
      <c r="VVI6" s="531"/>
      <c r="VVJ6" s="531"/>
      <c r="VVK6" s="531"/>
      <c r="VVL6" s="531"/>
      <c r="VVM6" s="531"/>
      <c r="VVN6" s="531"/>
      <c r="VVO6" s="531"/>
      <c r="VVP6" s="531"/>
      <c r="VVQ6" s="531"/>
      <c r="VVR6" s="531"/>
      <c r="VVS6" s="531"/>
      <c r="VVT6" s="531"/>
      <c r="VVU6" s="531"/>
      <c r="VVV6" s="531"/>
      <c r="VVW6" s="531"/>
      <c r="VVX6" s="531"/>
      <c r="VVY6" s="531"/>
      <c r="VVZ6" s="531"/>
      <c r="VWA6" s="531"/>
      <c r="VWB6" s="531"/>
      <c r="VWC6" s="531"/>
      <c r="VWD6" s="531"/>
      <c r="VWE6" s="531"/>
      <c r="VWF6" s="531"/>
      <c r="VWG6" s="531"/>
      <c r="VWH6" s="531"/>
      <c r="VWI6" s="531"/>
      <c r="VWJ6" s="531"/>
      <c r="VWK6" s="531"/>
      <c r="VWL6" s="531"/>
      <c r="VWM6" s="531"/>
      <c r="VWN6" s="531"/>
      <c r="VWO6" s="531"/>
      <c r="VWP6" s="531"/>
      <c r="VWQ6" s="531"/>
      <c r="VWR6" s="531"/>
      <c r="VWS6" s="531"/>
      <c r="VWT6" s="531"/>
      <c r="VWU6" s="531"/>
      <c r="VWV6" s="531"/>
      <c r="VWW6" s="531"/>
      <c r="VWX6" s="531"/>
      <c r="VWY6" s="531"/>
      <c r="VWZ6" s="531"/>
      <c r="VXA6" s="531"/>
      <c r="VXB6" s="531"/>
      <c r="VXC6" s="531"/>
      <c r="VXD6" s="531"/>
      <c r="VXE6" s="531"/>
      <c r="VXF6" s="531"/>
      <c r="VXG6" s="531"/>
      <c r="VXH6" s="531"/>
      <c r="VXI6" s="531"/>
      <c r="VXJ6" s="531"/>
      <c r="VXK6" s="531"/>
      <c r="VXL6" s="531"/>
      <c r="VXM6" s="531"/>
      <c r="VXN6" s="531"/>
      <c r="VXO6" s="531"/>
      <c r="VXP6" s="531"/>
      <c r="VXQ6" s="531"/>
      <c r="VXR6" s="531"/>
      <c r="VXS6" s="531"/>
      <c r="VXT6" s="531"/>
      <c r="VXU6" s="531"/>
      <c r="VXV6" s="531"/>
      <c r="VXW6" s="531"/>
      <c r="VXX6" s="531"/>
      <c r="VXY6" s="531"/>
      <c r="VXZ6" s="531"/>
      <c r="VYA6" s="531"/>
      <c r="VYB6" s="531"/>
      <c r="VYC6" s="531"/>
      <c r="VYD6" s="531"/>
      <c r="VYE6" s="531"/>
      <c r="VYF6" s="531"/>
      <c r="VYG6" s="531"/>
      <c r="VYH6" s="531"/>
      <c r="VYI6" s="531"/>
      <c r="VYJ6" s="531"/>
      <c r="VYK6" s="531"/>
      <c r="VYL6" s="531"/>
      <c r="VYM6" s="531"/>
      <c r="VYN6" s="531"/>
      <c r="VYO6" s="531"/>
      <c r="VYP6" s="531"/>
      <c r="VYQ6" s="531"/>
      <c r="VYR6" s="531"/>
      <c r="VYS6" s="531"/>
      <c r="VYT6" s="531"/>
      <c r="VYU6" s="531"/>
      <c r="VYV6" s="531"/>
      <c r="VYW6" s="531"/>
      <c r="VYX6" s="531"/>
      <c r="VYY6" s="531"/>
      <c r="VYZ6" s="531"/>
      <c r="VZA6" s="531"/>
      <c r="VZB6" s="531"/>
      <c r="VZC6" s="531"/>
      <c r="VZD6" s="531"/>
      <c r="VZE6" s="531"/>
      <c r="VZF6" s="531"/>
      <c r="VZG6" s="531"/>
      <c r="VZH6" s="531"/>
      <c r="VZI6" s="531"/>
      <c r="VZJ6" s="531"/>
      <c r="VZK6" s="531"/>
      <c r="VZL6" s="531"/>
      <c r="VZM6" s="531"/>
      <c r="VZN6" s="531"/>
      <c r="VZO6" s="531"/>
      <c r="VZP6" s="531"/>
      <c r="VZQ6" s="531"/>
      <c r="VZR6" s="531"/>
      <c r="VZS6" s="531"/>
      <c r="VZT6" s="531"/>
      <c r="VZU6" s="531"/>
      <c r="VZV6" s="531"/>
      <c r="VZW6" s="531"/>
      <c r="VZX6" s="531"/>
      <c r="VZY6" s="531"/>
      <c r="VZZ6" s="531"/>
      <c r="WAA6" s="531"/>
      <c r="WAB6" s="531"/>
      <c r="WAC6" s="531"/>
      <c r="WAD6" s="531"/>
      <c r="WAE6" s="531"/>
      <c r="WAF6" s="531"/>
      <c r="WAG6" s="531"/>
      <c r="WAH6" s="531"/>
      <c r="WAI6" s="531"/>
      <c r="WAJ6" s="531"/>
      <c r="WAK6" s="531"/>
      <c r="WAL6" s="531"/>
      <c r="WAM6" s="531"/>
      <c r="WAN6" s="531"/>
      <c r="WAO6" s="531"/>
      <c r="WAP6" s="531"/>
      <c r="WAQ6" s="531"/>
      <c r="WAR6" s="531"/>
      <c r="WAS6" s="531"/>
      <c r="WAT6" s="531"/>
      <c r="WAU6" s="531"/>
      <c r="WAV6" s="531"/>
      <c r="WAW6" s="531"/>
      <c r="WAX6" s="531"/>
      <c r="WAY6" s="531"/>
      <c r="WAZ6" s="531"/>
      <c r="WBA6" s="531"/>
      <c r="WBB6" s="531"/>
      <c r="WBC6" s="531"/>
      <c r="WBD6" s="531"/>
      <c r="WBE6" s="531"/>
      <c r="WBF6" s="531"/>
      <c r="WBG6" s="531"/>
      <c r="WBH6" s="531"/>
      <c r="WBI6" s="531"/>
      <c r="WBJ6" s="531"/>
      <c r="WBK6" s="531"/>
      <c r="WBL6" s="531"/>
      <c r="WBM6" s="531"/>
      <c r="WBN6" s="531"/>
      <c r="WBO6" s="531"/>
      <c r="WBP6" s="531"/>
      <c r="WBQ6" s="531"/>
      <c r="WBR6" s="531"/>
      <c r="WBS6" s="531"/>
      <c r="WBT6" s="531"/>
      <c r="WBU6" s="531"/>
      <c r="WBV6" s="531"/>
      <c r="WBW6" s="531"/>
      <c r="WBX6" s="531"/>
      <c r="WBY6" s="531"/>
      <c r="WBZ6" s="531"/>
      <c r="WCA6" s="531"/>
      <c r="WCB6" s="531"/>
      <c r="WCC6" s="531"/>
      <c r="WCD6" s="531"/>
      <c r="WCE6" s="531"/>
      <c r="WCF6" s="531"/>
      <c r="WCG6" s="531"/>
      <c r="WCH6" s="531"/>
      <c r="WCI6" s="531"/>
      <c r="WCJ6" s="531"/>
      <c r="WCK6" s="531"/>
      <c r="WCL6" s="531"/>
      <c r="WCM6" s="531"/>
      <c r="WCN6" s="531"/>
      <c r="WCO6" s="531"/>
      <c r="WCP6" s="531"/>
      <c r="WCQ6" s="531"/>
      <c r="WCR6" s="531"/>
      <c r="WCS6" s="531"/>
      <c r="WCT6" s="531"/>
      <c r="WCU6" s="531"/>
      <c r="WCV6" s="531"/>
      <c r="WCW6" s="531"/>
      <c r="WCX6" s="531"/>
      <c r="WCY6" s="531"/>
      <c r="WCZ6" s="531"/>
      <c r="WDA6" s="531"/>
      <c r="WDB6" s="531"/>
      <c r="WDC6" s="531"/>
      <c r="WDD6" s="531"/>
      <c r="WDE6" s="531"/>
      <c r="WDF6" s="531"/>
      <c r="WDG6" s="531"/>
      <c r="WDH6" s="531"/>
      <c r="WDI6" s="531"/>
      <c r="WDJ6" s="531"/>
      <c r="WDK6" s="531"/>
      <c r="WDL6" s="531"/>
      <c r="WDM6" s="531"/>
      <c r="WDN6" s="531"/>
      <c r="WDO6" s="531"/>
      <c r="WDP6" s="531"/>
      <c r="WDQ6" s="531"/>
      <c r="WDR6" s="531"/>
      <c r="WDS6" s="531"/>
      <c r="WDT6" s="531"/>
      <c r="WDU6" s="531"/>
      <c r="WDV6" s="531"/>
      <c r="WDW6" s="531"/>
      <c r="WDX6" s="531"/>
      <c r="WDY6" s="531"/>
      <c r="WDZ6" s="531"/>
      <c r="WEA6" s="531"/>
      <c r="WEB6" s="531"/>
      <c r="WEC6" s="531"/>
      <c r="WED6" s="531"/>
      <c r="WEE6" s="531"/>
      <c r="WEF6" s="531"/>
      <c r="WEG6" s="531"/>
      <c r="WEH6" s="531"/>
      <c r="WEI6" s="531"/>
      <c r="WEJ6" s="531"/>
      <c r="WEK6" s="531"/>
      <c r="WEL6" s="531"/>
      <c r="WEM6" s="531"/>
      <c r="WEN6" s="531"/>
      <c r="WEO6" s="531"/>
      <c r="WEP6" s="531"/>
      <c r="WEQ6" s="531"/>
      <c r="WER6" s="531"/>
      <c r="WES6" s="531"/>
      <c r="WET6" s="531"/>
      <c r="WEU6" s="531"/>
      <c r="WEV6" s="531"/>
      <c r="WEW6" s="531"/>
      <c r="WEX6" s="531"/>
      <c r="WEY6" s="531"/>
      <c r="WEZ6" s="531"/>
      <c r="WFA6" s="531"/>
      <c r="WFB6" s="531"/>
      <c r="WFC6" s="531"/>
      <c r="WFD6" s="531"/>
      <c r="WFE6" s="531"/>
      <c r="WFF6" s="531"/>
      <c r="WFG6" s="531"/>
      <c r="WFH6" s="531"/>
      <c r="WFI6" s="531"/>
      <c r="WFJ6" s="531"/>
      <c r="WFK6" s="531"/>
      <c r="WFL6" s="531"/>
      <c r="WFM6" s="531"/>
      <c r="WFN6" s="531"/>
      <c r="WFO6" s="531"/>
      <c r="WFP6" s="531"/>
      <c r="WFQ6" s="531"/>
      <c r="WFR6" s="531"/>
      <c r="WFS6" s="531"/>
      <c r="WFT6" s="531"/>
      <c r="WFU6" s="531"/>
      <c r="WFV6" s="531"/>
      <c r="WFW6" s="531"/>
      <c r="WFX6" s="531"/>
      <c r="WFY6" s="531"/>
      <c r="WFZ6" s="531"/>
      <c r="WGA6" s="531"/>
      <c r="WGB6" s="531"/>
      <c r="WGC6" s="531"/>
      <c r="WGD6" s="531"/>
      <c r="WGE6" s="531"/>
      <c r="WGF6" s="531"/>
      <c r="WGG6" s="531"/>
      <c r="WGH6" s="531"/>
      <c r="WGI6" s="531"/>
      <c r="WGJ6" s="531"/>
      <c r="WGK6" s="531"/>
      <c r="WGL6" s="531"/>
      <c r="WGM6" s="531"/>
      <c r="WGN6" s="531"/>
      <c r="WGO6" s="531"/>
      <c r="WGP6" s="531"/>
      <c r="WGQ6" s="531"/>
      <c r="WGR6" s="531"/>
      <c r="WGS6" s="531"/>
      <c r="WGT6" s="531"/>
      <c r="WGU6" s="531"/>
      <c r="WGV6" s="531"/>
      <c r="WGW6" s="531"/>
      <c r="WGX6" s="531"/>
      <c r="WGY6" s="531"/>
      <c r="WGZ6" s="531"/>
      <c r="WHA6" s="531"/>
      <c r="WHB6" s="531"/>
      <c r="WHC6" s="531"/>
      <c r="WHD6" s="531"/>
      <c r="WHE6" s="531"/>
      <c r="WHF6" s="531"/>
      <c r="WHG6" s="531"/>
      <c r="WHH6" s="531"/>
      <c r="WHI6" s="531"/>
      <c r="WHJ6" s="531"/>
      <c r="WHK6" s="531"/>
      <c r="WHL6" s="531"/>
      <c r="WHM6" s="531"/>
      <c r="WHN6" s="531"/>
      <c r="WHO6" s="531"/>
      <c r="WHP6" s="531"/>
      <c r="WHQ6" s="531"/>
      <c r="WHR6" s="531"/>
      <c r="WHS6" s="531"/>
      <c r="WHT6" s="531"/>
      <c r="WHU6" s="531"/>
      <c r="WHV6" s="531"/>
      <c r="WHW6" s="531"/>
      <c r="WHX6" s="531"/>
      <c r="WHY6" s="531"/>
      <c r="WHZ6" s="531"/>
      <c r="WIA6" s="531"/>
      <c r="WIB6" s="531"/>
      <c r="WIC6" s="531"/>
      <c r="WID6" s="531"/>
      <c r="WIE6" s="531"/>
      <c r="WIF6" s="531"/>
      <c r="WIG6" s="531"/>
      <c r="WIH6" s="531"/>
      <c r="WII6" s="531"/>
      <c r="WIJ6" s="531"/>
      <c r="WIK6" s="531"/>
      <c r="WIL6" s="531"/>
      <c r="WIM6" s="531"/>
      <c r="WIN6" s="531"/>
      <c r="WIO6" s="531"/>
      <c r="WIP6" s="531"/>
      <c r="WIQ6" s="531"/>
      <c r="WIR6" s="531"/>
      <c r="WIS6" s="531"/>
      <c r="WIT6" s="531"/>
      <c r="WIU6" s="531"/>
      <c r="WIV6" s="531"/>
      <c r="WIW6" s="531"/>
      <c r="WIX6" s="531"/>
      <c r="WIY6" s="531"/>
      <c r="WIZ6" s="531"/>
      <c r="WJA6" s="531"/>
      <c r="WJB6" s="531"/>
      <c r="WJC6" s="531"/>
      <c r="WJD6" s="531"/>
      <c r="WJE6" s="531"/>
      <c r="WJF6" s="531"/>
      <c r="WJG6" s="531"/>
      <c r="WJH6" s="531"/>
      <c r="WJI6" s="531"/>
      <c r="WJJ6" s="531"/>
      <c r="WJK6" s="531"/>
      <c r="WJL6" s="531"/>
      <c r="WJM6" s="531"/>
      <c r="WJN6" s="531"/>
      <c r="WJO6" s="531"/>
      <c r="WJP6" s="531"/>
      <c r="WJQ6" s="531"/>
      <c r="WJR6" s="531"/>
      <c r="WJS6" s="531"/>
      <c r="WJT6" s="531"/>
      <c r="WJU6" s="531"/>
      <c r="WJV6" s="531"/>
      <c r="WJW6" s="531"/>
      <c r="WJX6" s="531"/>
      <c r="WJY6" s="531"/>
      <c r="WJZ6" s="531"/>
      <c r="WKA6" s="531"/>
      <c r="WKB6" s="531"/>
      <c r="WKC6" s="531"/>
      <c r="WKD6" s="531"/>
      <c r="WKE6" s="531"/>
      <c r="WKF6" s="531"/>
      <c r="WKG6" s="531"/>
      <c r="WKH6" s="531"/>
      <c r="WKI6" s="531"/>
      <c r="WKJ6" s="531"/>
      <c r="WKK6" s="531"/>
      <c r="WKL6" s="531"/>
      <c r="WKM6" s="531"/>
      <c r="WKN6" s="531"/>
      <c r="WKO6" s="531"/>
      <c r="WKP6" s="531"/>
      <c r="WKQ6" s="531"/>
      <c r="WKR6" s="531"/>
      <c r="WKS6" s="531"/>
      <c r="WKT6" s="531"/>
      <c r="WKU6" s="531"/>
      <c r="WKV6" s="531"/>
      <c r="WKW6" s="531"/>
      <c r="WKX6" s="531"/>
      <c r="WKY6" s="531"/>
      <c r="WKZ6" s="531"/>
      <c r="WLA6" s="531"/>
      <c r="WLB6" s="531"/>
      <c r="WLC6" s="531"/>
      <c r="WLD6" s="531"/>
      <c r="WLE6" s="531"/>
      <c r="WLF6" s="531"/>
      <c r="WLG6" s="531"/>
      <c r="WLH6" s="531"/>
      <c r="WLI6" s="531"/>
      <c r="WLJ6" s="531"/>
      <c r="WLK6" s="531"/>
      <c r="WLL6" s="531"/>
      <c r="WLM6" s="531"/>
      <c r="WLN6" s="531"/>
      <c r="WLO6" s="531"/>
      <c r="WLP6" s="531"/>
      <c r="WLQ6" s="531"/>
      <c r="WLR6" s="531"/>
      <c r="WLS6" s="531"/>
      <c r="WLT6" s="531"/>
      <c r="WLU6" s="531"/>
      <c r="WLV6" s="531"/>
      <c r="WLW6" s="531"/>
      <c r="WLX6" s="531"/>
      <c r="WLY6" s="531"/>
      <c r="WLZ6" s="531"/>
      <c r="WMA6" s="531"/>
      <c r="WMB6" s="531"/>
      <c r="WMC6" s="531"/>
      <c r="WMD6" s="531"/>
      <c r="WME6" s="531"/>
      <c r="WMF6" s="531"/>
      <c r="WMG6" s="531"/>
      <c r="WMH6" s="531"/>
      <c r="WMI6" s="531"/>
      <c r="WMJ6" s="531"/>
      <c r="WMK6" s="531"/>
      <c r="WML6" s="531"/>
      <c r="WMM6" s="531"/>
      <c r="WMN6" s="531"/>
      <c r="WMO6" s="531"/>
      <c r="WMP6" s="531"/>
      <c r="WMQ6" s="531"/>
      <c r="WMR6" s="531"/>
      <c r="WMS6" s="531"/>
      <c r="WMT6" s="531"/>
      <c r="WMU6" s="531"/>
      <c r="WMV6" s="531"/>
      <c r="WMW6" s="531"/>
      <c r="WMX6" s="531"/>
      <c r="WMY6" s="531"/>
      <c r="WMZ6" s="531"/>
      <c r="WNA6" s="531"/>
      <c r="WNB6" s="531"/>
      <c r="WNC6" s="531"/>
      <c r="WND6" s="531"/>
      <c r="WNE6" s="531"/>
      <c r="WNF6" s="531"/>
      <c r="WNG6" s="531"/>
      <c r="WNH6" s="531"/>
      <c r="WNI6" s="531"/>
      <c r="WNJ6" s="531"/>
      <c r="WNK6" s="531"/>
      <c r="WNL6" s="531"/>
      <c r="WNM6" s="531"/>
      <c r="WNN6" s="531"/>
      <c r="WNO6" s="531"/>
      <c r="WNP6" s="531"/>
      <c r="WNQ6" s="531"/>
      <c r="WNR6" s="531"/>
      <c r="WNS6" s="531"/>
      <c r="WNT6" s="531"/>
      <c r="WNU6" s="531"/>
      <c r="WNV6" s="531"/>
      <c r="WNW6" s="531"/>
      <c r="WNX6" s="531"/>
      <c r="WNY6" s="531"/>
      <c r="WNZ6" s="531"/>
      <c r="WOA6" s="531"/>
      <c r="WOB6" s="531"/>
      <c r="WOC6" s="531"/>
      <c r="WOD6" s="531"/>
      <c r="WOE6" s="531"/>
      <c r="WOF6" s="531"/>
      <c r="WOG6" s="531"/>
      <c r="WOH6" s="531"/>
      <c r="WOI6" s="531"/>
      <c r="WOJ6" s="531"/>
      <c r="WOK6" s="531"/>
      <c r="WOL6" s="531"/>
      <c r="WOM6" s="531"/>
      <c r="WON6" s="531"/>
      <c r="WOO6" s="531"/>
      <c r="WOP6" s="531"/>
      <c r="WOQ6" s="531"/>
      <c r="WOR6" s="531"/>
      <c r="WOS6" s="531"/>
      <c r="WOT6" s="531"/>
      <c r="WOU6" s="531"/>
      <c r="WOV6" s="531"/>
      <c r="WOW6" s="531"/>
      <c r="WOX6" s="531"/>
      <c r="WOY6" s="531"/>
      <c r="WOZ6" s="531"/>
      <c r="WPA6" s="531"/>
      <c r="WPB6" s="531"/>
      <c r="WPC6" s="531"/>
      <c r="WPD6" s="531"/>
      <c r="WPE6" s="531"/>
      <c r="WPF6" s="531"/>
      <c r="WPG6" s="531"/>
      <c r="WPH6" s="531"/>
      <c r="WPI6" s="531"/>
      <c r="WPJ6" s="531"/>
      <c r="WPK6" s="531"/>
      <c r="WPL6" s="531"/>
      <c r="WPM6" s="531"/>
      <c r="WPN6" s="531"/>
      <c r="WPO6" s="531"/>
      <c r="WPP6" s="531"/>
      <c r="WPQ6" s="531"/>
      <c r="WPR6" s="531"/>
      <c r="WPS6" s="531"/>
      <c r="WPT6" s="531"/>
      <c r="WPU6" s="531"/>
      <c r="WPV6" s="531"/>
      <c r="WPW6" s="531"/>
      <c r="WPX6" s="531"/>
      <c r="WPY6" s="531"/>
      <c r="WPZ6" s="531"/>
      <c r="WQA6" s="531"/>
      <c r="WQB6" s="531"/>
      <c r="WQC6" s="531"/>
      <c r="WQD6" s="531"/>
      <c r="WQE6" s="531"/>
      <c r="WQF6" s="531"/>
      <c r="WQG6" s="531"/>
      <c r="WQH6" s="531"/>
      <c r="WQI6" s="531"/>
      <c r="WQJ6" s="531"/>
      <c r="WQK6" s="531"/>
      <c r="WQL6" s="531"/>
      <c r="WQM6" s="531"/>
      <c r="WQN6" s="531"/>
      <c r="WQO6" s="531"/>
      <c r="WQP6" s="531"/>
      <c r="WQQ6" s="531"/>
      <c r="WQR6" s="531"/>
      <c r="WQS6" s="531"/>
      <c r="WQT6" s="531"/>
      <c r="WQU6" s="531"/>
      <c r="WQV6" s="531"/>
      <c r="WQW6" s="531"/>
      <c r="WQX6" s="531"/>
      <c r="WQY6" s="531"/>
      <c r="WQZ6" s="531"/>
      <c r="WRA6" s="531"/>
      <c r="WRB6" s="531"/>
      <c r="WRC6" s="531"/>
      <c r="WRD6" s="531"/>
      <c r="WRE6" s="531"/>
      <c r="WRF6" s="531"/>
      <c r="WRG6" s="531"/>
      <c r="WRH6" s="531"/>
      <c r="WRI6" s="531"/>
      <c r="WRJ6" s="531"/>
      <c r="WRK6" s="531"/>
      <c r="WRL6" s="531"/>
      <c r="WRM6" s="531"/>
      <c r="WRN6" s="531"/>
      <c r="WRO6" s="531"/>
      <c r="WRP6" s="531"/>
      <c r="WRQ6" s="531"/>
      <c r="WRR6" s="531"/>
      <c r="WRS6" s="531"/>
      <c r="WRT6" s="531"/>
      <c r="WRU6" s="531"/>
      <c r="WRV6" s="531"/>
      <c r="WRW6" s="531"/>
      <c r="WRX6" s="531"/>
      <c r="WRY6" s="531"/>
      <c r="WRZ6" s="531"/>
      <c r="WSA6" s="531"/>
      <c r="WSB6" s="531"/>
      <c r="WSC6" s="531"/>
      <c r="WSD6" s="531"/>
      <c r="WSE6" s="531"/>
      <c r="WSF6" s="531"/>
      <c r="WSG6" s="531"/>
      <c r="WSH6" s="531"/>
      <c r="WSI6" s="531"/>
      <c r="WSJ6" s="531"/>
      <c r="WSK6" s="531"/>
      <c r="WSL6" s="531"/>
      <c r="WSM6" s="531"/>
      <c r="WSN6" s="531"/>
      <c r="WSO6" s="531"/>
      <c r="WSP6" s="531"/>
      <c r="WSQ6" s="531"/>
      <c r="WSR6" s="531"/>
      <c r="WSS6" s="531"/>
      <c r="WST6" s="531"/>
      <c r="WSU6" s="531"/>
      <c r="WSV6" s="531"/>
      <c r="WSW6" s="531"/>
      <c r="WSX6" s="531"/>
      <c r="WSY6" s="531"/>
      <c r="WSZ6" s="531"/>
      <c r="WTA6" s="531"/>
      <c r="WTB6" s="531"/>
      <c r="WTC6" s="531"/>
      <c r="WTD6" s="531"/>
      <c r="WTE6" s="531"/>
      <c r="WTF6" s="531"/>
      <c r="WTG6" s="531"/>
      <c r="WTH6" s="531"/>
      <c r="WTI6" s="531"/>
      <c r="WTJ6" s="531"/>
      <c r="WTK6" s="531"/>
      <c r="WTL6" s="531"/>
      <c r="WTM6" s="531"/>
      <c r="WTN6" s="531"/>
      <c r="WTO6" s="531"/>
      <c r="WTP6" s="531"/>
      <c r="WTQ6" s="531"/>
      <c r="WTR6" s="531"/>
      <c r="WTS6" s="531"/>
      <c r="WTT6" s="531"/>
      <c r="WTU6" s="531"/>
      <c r="WTV6" s="531"/>
      <c r="WTW6" s="531"/>
      <c r="WTX6" s="531"/>
      <c r="WTY6" s="531"/>
      <c r="WTZ6" s="531"/>
      <c r="WUA6" s="531"/>
      <c r="WUB6" s="531"/>
      <c r="WUC6" s="531"/>
      <c r="WUD6" s="531"/>
      <c r="WUE6" s="531"/>
      <c r="WUF6" s="531"/>
      <c r="WUG6" s="531"/>
      <c r="WUH6" s="531"/>
      <c r="WUI6" s="531"/>
      <c r="WUJ6" s="531"/>
      <c r="WUK6" s="531"/>
      <c r="WUL6" s="531"/>
      <c r="WUM6" s="531"/>
      <c r="WUN6" s="531"/>
      <c r="WUO6" s="531"/>
      <c r="WUP6" s="531"/>
      <c r="WUQ6" s="531"/>
      <c r="WUR6" s="531"/>
      <c r="WUS6" s="531"/>
      <c r="WUT6" s="531"/>
      <c r="WUU6" s="531"/>
      <c r="WUV6" s="531"/>
      <c r="WUW6" s="531"/>
      <c r="WUX6" s="531"/>
      <c r="WUY6" s="531"/>
      <c r="WUZ6" s="531"/>
      <c r="WVA6" s="531"/>
      <c r="WVB6" s="531"/>
      <c r="WVC6" s="531"/>
      <c r="WVD6" s="531"/>
      <c r="WVE6" s="531"/>
      <c r="WVF6" s="531"/>
      <c r="WVG6" s="531"/>
      <c r="WVH6" s="531"/>
      <c r="WVI6" s="531"/>
      <c r="WVJ6" s="531"/>
      <c r="WVK6" s="531"/>
      <c r="WVL6" s="531"/>
      <c r="WVM6" s="531"/>
      <c r="WVN6" s="531"/>
      <c r="WVO6" s="531"/>
      <c r="WVP6" s="531"/>
      <c r="WVQ6" s="531"/>
      <c r="WVR6" s="531"/>
      <c r="WVS6" s="531"/>
      <c r="WVT6" s="531"/>
      <c r="WVU6" s="531"/>
      <c r="WVV6" s="531"/>
      <c r="WVW6" s="531"/>
      <c r="WVX6" s="531"/>
      <c r="WVY6" s="531"/>
      <c r="WVZ6" s="531"/>
      <c r="WWA6" s="531"/>
      <c r="WWB6" s="531"/>
      <c r="WWC6" s="531"/>
      <c r="WWD6" s="531"/>
      <c r="WWE6" s="531"/>
      <c r="WWF6" s="531"/>
      <c r="WWG6" s="531"/>
      <c r="WWH6" s="531"/>
      <c r="WWI6" s="531"/>
      <c r="WWJ6" s="531"/>
      <c r="WWK6" s="531"/>
      <c r="WWL6" s="531"/>
      <c r="WWM6" s="531"/>
      <c r="WWN6" s="531"/>
      <c r="WWO6" s="531"/>
      <c r="WWP6" s="531"/>
      <c r="WWQ6" s="531"/>
      <c r="WWR6" s="531"/>
      <c r="WWS6" s="531"/>
      <c r="WWT6" s="531"/>
      <c r="WWU6" s="531"/>
      <c r="WWV6" s="531"/>
      <c r="WWW6" s="531"/>
      <c r="WWX6" s="531"/>
      <c r="WWY6" s="531"/>
      <c r="WWZ6" s="531"/>
      <c r="WXA6" s="531"/>
      <c r="WXB6" s="531"/>
      <c r="WXC6" s="531"/>
      <c r="WXD6" s="531"/>
      <c r="WXE6" s="531"/>
      <c r="WXF6" s="531"/>
      <c r="WXG6" s="531"/>
      <c r="WXH6" s="531"/>
      <c r="WXI6" s="531"/>
      <c r="WXJ6" s="531"/>
      <c r="WXK6" s="531"/>
      <c r="WXL6" s="531"/>
      <c r="WXM6" s="531"/>
      <c r="WXN6" s="531"/>
      <c r="WXO6" s="531"/>
      <c r="WXP6" s="531"/>
      <c r="WXQ6" s="531"/>
      <c r="WXR6" s="531"/>
      <c r="WXS6" s="531"/>
      <c r="WXT6" s="531"/>
      <c r="WXU6" s="531"/>
      <c r="WXV6" s="531"/>
      <c r="WXW6" s="531"/>
      <c r="WXX6" s="531"/>
      <c r="WXY6" s="531"/>
      <c r="WXZ6" s="531"/>
      <c r="WYA6" s="531"/>
      <c r="WYB6" s="531"/>
      <c r="WYC6" s="531"/>
      <c r="WYD6" s="531"/>
      <c r="WYE6" s="531"/>
      <c r="WYF6" s="531"/>
      <c r="WYG6" s="531"/>
      <c r="WYH6" s="531"/>
      <c r="WYI6" s="531"/>
      <c r="WYJ6" s="531"/>
      <c r="WYK6" s="531"/>
      <c r="WYL6" s="531"/>
      <c r="WYM6" s="531"/>
      <c r="WYN6" s="531"/>
      <c r="WYO6" s="531"/>
      <c r="WYP6" s="531"/>
      <c r="WYQ6" s="531"/>
      <c r="WYR6" s="531"/>
      <c r="WYS6" s="531"/>
      <c r="WYT6" s="531"/>
      <c r="WYU6" s="531"/>
      <c r="WYV6" s="531"/>
      <c r="WYW6" s="531"/>
      <c r="WYX6" s="531"/>
      <c r="WYY6" s="531"/>
      <c r="WYZ6" s="531"/>
      <c r="WZA6" s="531"/>
      <c r="WZB6" s="531"/>
      <c r="WZC6" s="531"/>
      <c r="WZD6" s="531"/>
      <c r="WZE6" s="531"/>
      <c r="WZF6" s="531"/>
      <c r="WZG6" s="531"/>
      <c r="WZH6" s="531"/>
      <c r="WZI6" s="531"/>
      <c r="WZJ6" s="531"/>
      <c r="WZK6" s="531"/>
      <c r="WZL6" s="531"/>
      <c r="WZM6" s="531"/>
      <c r="WZN6" s="531"/>
      <c r="WZO6" s="531"/>
      <c r="WZP6" s="531"/>
      <c r="WZQ6" s="531"/>
      <c r="WZR6" s="531"/>
      <c r="WZS6" s="531"/>
      <c r="WZT6" s="531"/>
      <c r="WZU6" s="531"/>
      <c r="WZV6" s="531"/>
      <c r="WZW6" s="531"/>
      <c r="WZX6" s="531"/>
      <c r="WZY6" s="531"/>
      <c r="WZZ6" s="531"/>
      <c r="XAA6" s="531"/>
      <c r="XAB6" s="531"/>
      <c r="XAC6" s="531"/>
      <c r="XAD6" s="531"/>
      <c r="XAE6" s="531"/>
      <c r="XAF6" s="531"/>
      <c r="XAG6" s="531"/>
      <c r="XAH6" s="531"/>
      <c r="XAI6" s="531"/>
      <c r="XAJ6" s="531"/>
      <c r="XAK6" s="531"/>
      <c r="XAL6" s="531"/>
      <c r="XAM6" s="531"/>
      <c r="XAN6" s="531"/>
      <c r="XAO6" s="531"/>
      <c r="XAP6" s="531"/>
      <c r="XAQ6" s="531"/>
      <c r="XAR6" s="531"/>
      <c r="XAS6" s="531"/>
      <c r="XAT6" s="531"/>
      <c r="XAU6" s="531"/>
      <c r="XAV6" s="531"/>
      <c r="XAW6" s="531"/>
      <c r="XAX6" s="531"/>
      <c r="XAY6" s="531"/>
      <c r="XAZ6" s="531"/>
      <c r="XBA6" s="531"/>
      <c r="XBB6" s="531"/>
      <c r="XBC6" s="531"/>
      <c r="XBD6" s="531"/>
      <c r="XBE6" s="531"/>
      <c r="XBF6" s="531"/>
      <c r="XBG6" s="531"/>
      <c r="XBH6" s="531"/>
      <c r="XBI6" s="531"/>
      <c r="XBJ6" s="531"/>
      <c r="XBK6" s="531"/>
      <c r="XBL6" s="531"/>
      <c r="XBM6" s="531"/>
      <c r="XBN6" s="531"/>
      <c r="XBO6" s="531"/>
      <c r="XBP6" s="531"/>
      <c r="XBQ6" s="531"/>
      <c r="XBR6" s="531"/>
      <c r="XBS6" s="531"/>
      <c r="XBT6" s="531"/>
      <c r="XBU6" s="531"/>
      <c r="XBV6" s="531"/>
      <c r="XBW6" s="531"/>
      <c r="XBX6" s="531"/>
      <c r="XBY6" s="531"/>
      <c r="XBZ6" s="531"/>
      <c r="XCA6" s="531"/>
      <c r="XCB6" s="531"/>
      <c r="XCC6" s="531"/>
      <c r="XCD6" s="531"/>
      <c r="XCE6" s="531"/>
      <c r="XCF6" s="531"/>
      <c r="XCG6" s="531"/>
      <c r="XCH6" s="531"/>
      <c r="XCI6" s="531"/>
      <c r="XCJ6" s="531"/>
      <c r="XCK6" s="531"/>
      <c r="XCL6" s="531"/>
      <c r="XCM6" s="531"/>
      <c r="XCN6" s="531"/>
      <c r="XCO6" s="531"/>
      <c r="XCP6" s="531"/>
      <c r="XCQ6" s="531"/>
      <c r="XCR6" s="531"/>
      <c r="XCS6" s="531"/>
      <c r="XCT6" s="531"/>
      <c r="XCU6" s="531"/>
      <c r="XCV6" s="531"/>
      <c r="XCW6" s="531"/>
      <c r="XCX6" s="531"/>
      <c r="XCY6" s="531"/>
      <c r="XCZ6" s="531"/>
      <c r="XDA6" s="531"/>
      <c r="XDB6" s="531"/>
      <c r="XDC6" s="531"/>
      <c r="XDD6" s="531"/>
      <c r="XDE6" s="531"/>
      <c r="XDF6" s="531"/>
      <c r="XDG6" s="531"/>
      <c r="XDH6" s="531"/>
      <c r="XDI6" s="531"/>
      <c r="XDJ6" s="531"/>
      <c r="XDK6" s="531"/>
      <c r="XDL6" s="531"/>
      <c r="XDM6" s="531"/>
      <c r="XDN6" s="531"/>
      <c r="XDO6" s="531"/>
      <c r="XDP6" s="531"/>
      <c r="XDQ6" s="531"/>
      <c r="XDR6" s="531"/>
      <c r="XDS6" s="531"/>
      <c r="XDT6" s="531"/>
      <c r="XDU6" s="531"/>
      <c r="XDV6" s="531"/>
      <c r="XDW6" s="531"/>
      <c r="XDX6" s="531"/>
      <c r="XDY6" s="531"/>
      <c r="XDZ6" s="531"/>
      <c r="XEA6" s="531"/>
      <c r="XEB6" s="531"/>
      <c r="XEC6" s="531"/>
      <c r="XED6" s="531"/>
      <c r="XEE6" s="531"/>
      <c r="XEF6" s="531"/>
      <c r="XEG6" s="531"/>
      <c r="XEH6" s="531"/>
      <c r="XEI6" s="531"/>
      <c r="XEJ6" s="531"/>
      <c r="XEK6" s="531"/>
      <c r="XEL6" s="531"/>
      <c r="XEM6" s="531"/>
      <c r="XEN6" s="531"/>
      <c r="XEO6" s="531"/>
      <c r="XEP6" s="531"/>
      <c r="XEQ6" s="531"/>
      <c r="XER6" s="531"/>
      <c r="XES6" s="531"/>
      <c r="XET6" s="531"/>
      <c r="XEU6" s="531"/>
      <c r="XEV6" s="531"/>
      <c r="XEW6" s="531"/>
      <c r="XEX6" s="531"/>
      <c r="XEY6" s="531"/>
      <c r="XEZ6" s="531"/>
      <c r="XFA6" s="531"/>
      <c r="XFB6" s="531"/>
    </row>
    <row r="7" spans="1:16382" x14ac:dyDescent="0.2">
      <c r="A7" s="857"/>
      <c r="C7" s="532" t="s">
        <v>25</v>
      </c>
      <c r="D7" s="536">
        <f>D5+D6</f>
        <v>0.08</v>
      </c>
      <c r="E7" s="533" t="s">
        <v>45</v>
      </c>
      <c r="F7" s="534"/>
      <c r="G7" s="534"/>
      <c r="H7" s="534"/>
      <c r="I7" s="534"/>
      <c r="J7" s="534"/>
      <c r="K7" s="534"/>
      <c r="L7" s="534"/>
      <c r="M7" s="534"/>
      <c r="N7" s="534"/>
      <c r="O7" s="534"/>
      <c r="P7" s="534"/>
      <c r="Q7" s="534"/>
      <c r="R7" s="534"/>
      <c r="S7" s="534"/>
      <c r="T7" s="534"/>
      <c r="U7" s="534"/>
      <c r="V7" s="534"/>
      <c r="W7" s="534"/>
      <c r="X7" s="534"/>
      <c r="Y7" s="534"/>
      <c r="Z7" s="53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534"/>
      <c r="BI7" s="534"/>
      <c r="BJ7" s="534"/>
      <c r="BK7" s="534"/>
      <c r="BL7" s="534"/>
      <c r="BM7" s="534"/>
      <c r="BN7" s="534"/>
      <c r="BO7" s="534"/>
      <c r="BP7" s="534"/>
      <c r="BQ7" s="534"/>
      <c r="BR7" s="534"/>
      <c r="BS7" s="534"/>
      <c r="BT7" s="534"/>
      <c r="BU7" s="534"/>
      <c r="BV7" s="534"/>
      <c r="BW7" s="534"/>
      <c r="BX7" s="534"/>
      <c r="BY7" s="534"/>
      <c r="BZ7" s="534"/>
      <c r="CA7" s="534"/>
      <c r="CB7" s="534"/>
      <c r="CC7" s="534"/>
      <c r="CD7" s="534"/>
      <c r="CE7" s="534"/>
      <c r="CF7" s="534"/>
      <c r="CG7" s="534"/>
      <c r="CH7" s="534"/>
      <c r="CI7" s="534"/>
      <c r="CJ7" s="534"/>
      <c r="CK7" s="534"/>
      <c r="CL7" s="534"/>
      <c r="CM7" s="534"/>
      <c r="CN7" s="534"/>
      <c r="CO7" s="534"/>
      <c r="CP7" s="534"/>
      <c r="CQ7" s="534"/>
      <c r="CR7" s="534"/>
      <c r="CS7" s="534"/>
      <c r="CT7" s="534"/>
      <c r="CU7" s="534"/>
      <c r="CV7" s="534"/>
      <c r="CW7" s="534"/>
      <c r="CX7" s="534"/>
      <c r="CY7" s="534"/>
      <c r="CZ7" s="534"/>
      <c r="DA7" s="534"/>
      <c r="DB7" s="534"/>
      <c r="DC7" s="534"/>
      <c r="DD7" s="534"/>
      <c r="DE7" s="534"/>
      <c r="DF7" s="534"/>
      <c r="DG7" s="534"/>
      <c r="DH7" s="534"/>
      <c r="DI7" s="534"/>
      <c r="DJ7" s="534"/>
      <c r="DK7" s="534"/>
      <c r="DL7" s="534"/>
      <c r="DM7" s="534"/>
      <c r="DN7" s="534"/>
      <c r="DO7" s="534"/>
      <c r="DP7" s="534"/>
      <c r="DQ7" s="534"/>
      <c r="DR7" s="534"/>
      <c r="DS7" s="534"/>
      <c r="DT7" s="534"/>
      <c r="DU7" s="534"/>
      <c r="DV7" s="534"/>
      <c r="DW7" s="534"/>
      <c r="DX7" s="534"/>
      <c r="DY7" s="534"/>
      <c r="DZ7" s="534"/>
      <c r="EA7" s="534"/>
      <c r="EB7" s="534"/>
      <c r="EC7" s="534"/>
      <c r="ED7" s="534"/>
      <c r="EE7" s="534"/>
      <c r="EF7" s="534"/>
      <c r="EG7" s="534"/>
      <c r="EH7" s="534"/>
      <c r="EI7" s="534"/>
      <c r="EJ7" s="534"/>
      <c r="EK7" s="534"/>
      <c r="EL7" s="534"/>
      <c r="EM7" s="534"/>
      <c r="EN7" s="534"/>
      <c r="EO7" s="534"/>
      <c r="EP7" s="534"/>
      <c r="EQ7" s="534"/>
      <c r="ER7" s="534"/>
      <c r="ES7" s="534"/>
      <c r="ET7" s="534"/>
      <c r="EU7" s="534"/>
      <c r="EV7" s="534"/>
      <c r="EW7" s="534"/>
      <c r="EX7" s="534"/>
      <c r="EY7" s="534"/>
      <c r="EZ7" s="534"/>
      <c r="FA7" s="534"/>
      <c r="FB7" s="534"/>
      <c r="FC7" s="534"/>
      <c r="FD7" s="534"/>
      <c r="FE7" s="534"/>
      <c r="FF7" s="534"/>
      <c r="FG7" s="534"/>
      <c r="FH7" s="534"/>
      <c r="FI7" s="534"/>
      <c r="FJ7" s="534"/>
      <c r="FK7" s="534"/>
      <c r="FL7" s="534"/>
      <c r="FM7" s="534"/>
      <c r="FN7" s="534"/>
      <c r="FO7" s="534"/>
      <c r="FP7" s="534"/>
      <c r="FQ7" s="534"/>
      <c r="FR7" s="534"/>
      <c r="FS7" s="534"/>
      <c r="FT7" s="534"/>
      <c r="FU7" s="534"/>
      <c r="FV7" s="534"/>
      <c r="FW7" s="534"/>
      <c r="FX7" s="534"/>
      <c r="FY7" s="534"/>
      <c r="FZ7" s="534"/>
      <c r="GA7" s="534"/>
      <c r="GB7" s="534"/>
      <c r="GC7" s="534"/>
      <c r="GD7" s="534"/>
      <c r="GE7" s="534"/>
      <c r="GF7" s="534"/>
      <c r="GG7" s="534"/>
      <c r="GH7" s="534"/>
      <c r="GI7" s="534"/>
      <c r="GJ7" s="534"/>
      <c r="GK7" s="534"/>
      <c r="GL7" s="534"/>
      <c r="GM7" s="534"/>
      <c r="GN7" s="534"/>
      <c r="GO7" s="534"/>
      <c r="GP7" s="535"/>
      <c r="GQ7" s="535"/>
      <c r="GR7" s="534"/>
      <c r="GS7" s="534"/>
      <c r="GT7" s="534"/>
      <c r="GU7" s="534"/>
      <c r="GV7" s="534"/>
      <c r="GW7" s="531"/>
      <c r="GX7" s="531"/>
      <c r="GY7" s="531"/>
      <c r="GZ7" s="531"/>
      <c r="HA7" s="531"/>
      <c r="HB7" s="531"/>
      <c r="HC7" s="531"/>
      <c r="HD7" s="531"/>
      <c r="HE7" s="531"/>
      <c r="HF7" s="531"/>
      <c r="HG7" s="531"/>
      <c r="HH7" s="531"/>
      <c r="HI7" s="531"/>
      <c r="HJ7" s="531"/>
      <c r="HK7" s="531"/>
      <c r="HL7" s="531"/>
      <c r="HM7" s="531"/>
      <c r="HN7" s="531"/>
      <c r="HO7" s="531"/>
      <c r="HP7" s="531"/>
      <c r="HQ7" s="531"/>
      <c r="HR7" s="531"/>
      <c r="HS7" s="531"/>
      <c r="HT7" s="531"/>
      <c r="HU7" s="531"/>
      <c r="HV7" s="531"/>
      <c r="HW7" s="531"/>
      <c r="HX7" s="531"/>
      <c r="HY7" s="531"/>
      <c r="HZ7" s="531"/>
      <c r="IA7" s="531"/>
      <c r="IB7" s="531"/>
      <c r="IC7" s="531"/>
      <c r="ID7" s="531"/>
      <c r="IE7" s="531"/>
      <c r="IF7" s="531"/>
      <c r="IG7" s="531"/>
      <c r="IH7" s="531"/>
      <c r="II7" s="531"/>
      <c r="IJ7" s="531"/>
      <c r="IK7" s="531"/>
      <c r="IL7" s="531"/>
      <c r="IM7" s="531"/>
      <c r="IN7" s="531"/>
      <c r="IO7" s="531"/>
      <c r="IP7" s="531"/>
      <c r="IQ7" s="531"/>
      <c r="IR7" s="531"/>
      <c r="IS7" s="531"/>
      <c r="IT7" s="531"/>
      <c r="IU7" s="531"/>
      <c r="IV7" s="531"/>
      <c r="IW7" s="531"/>
      <c r="IX7" s="531"/>
      <c r="IY7" s="531"/>
      <c r="IZ7" s="531"/>
      <c r="JA7" s="531"/>
      <c r="JB7" s="531"/>
      <c r="JC7" s="531"/>
      <c r="JD7" s="531"/>
      <c r="JE7" s="531"/>
      <c r="JF7" s="531"/>
      <c r="JG7" s="531"/>
      <c r="JH7" s="531"/>
      <c r="JI7" s="531"/>
      <c r="JJ7" s="531"/>
      <c r="JK7" s="531"/>
      <c r="JL7" s="531"/>
      <c r="JM7" s="531"/>
      <c r="JN7" s="531"/>
      <c r="JO7" s="531"/>
      <c r="JP7" s="531"/>
      <c r="JQ7" s="531"/>
      <c r="JR7" s="531"/>
      <c r="JS7" s="531"/>
      <c r="JT7" s="531"/>
      <c r="JU7" s="531"/>
      <c r="JV7" s="531"/>
      <c r="JW7" s="531"/>
      <c r="JX7" s="531"/>
      <c r="JY7" s="531"/>
      <c r="JZ7" s="531"/>
      <c r="KA7" s="531"/>
      <c r="KB7" s="531"/>
      <c r="KC7" s="531"/>
      <c r="KD7" s="531"/>
      <c r="KE7" s="531"/>
      <c r="KF7" s="531"/>
      <c r="KG7" s="531"/>
      <c r="KH7" s="531"/>
      <c r="KI7" s="531"/>
      <c r="KJ7" s="531"/>
      <c r="KK7" s="531"/>
      <c r="KL7" s="531"/>
      <c r="KM7" s="531"/>
      <c r="KN7" s="531"/>
      <c r="KO7" s="531"/>
      <c r="KP7" s="531"/>
      <c r="KQ7" s="531"/>
      <c r="KR7" s="531"/>
      <c r="KS7" s="531"/>
      <c r="KT7" s="531"/>
      <c r="KU7" s="531"/>
      <c r="KV7" s="531"/>
      <c r="KW7" s="531"/>
      <c r="KX7" s="531"/>
      <c r="KY7" s="531"/>
      <c r="KZ7" s="531"/>
      <c r="LA7" s="531"/>
      <c r="LB7" s="531"/>
      <c r="LC7" s="531"/>
      <c r="LD7" s="531"/>
      <c r="LE7" s="531"/>
      <c r="LF7" s="531"/>
      <c r="LG7" s="531"/>
      <c r="LH7" s="531"/>
      <c r="LI7" s="531"/>
      <c r="LJ7" s="531"/>
      <c r="LK7" s="531"/>
      <c r="LL7" s="531"/>
      <c r="LM7" s="531"/>
      <c r="LN7" s="531"/>
      <c r="LO7" s="531"/>
      <c r="LP7" s="531"/>
      <c r="LQ7" s="531"/>
      <c r="LR7" s="531"/>
      <c r="LS7" s="531"/>
      <c r="LT7" s="531"/>
      <c r="LU7" s="531"/>
      <c r="LV7" s="531"/>
      <c r="LW7" s="531"/>
      <c r="LX7" s="531"/>
      <c r="LY7" s="531"/>
      <c r="LZ7" s="531"/>
      <c r="MA7" s="531"/>
      <c r="MB7" s="531"/>
      <c r="MC7" s="531"/>
      <c r="MD7" s="531"/>
      <c r="ME7" s="531"/>
      <c r="MF7" s="531"/>
      <c r="MG7" s="531"/>
      <c r="MH7" s="531"/>
      <c r="MI7" s="531"/>
      <c r="MJ7" s="531"/>
      <c r="MK7" s="531"/>
      <c r="ML7" s="531"/>
      <c r="MM7" s="531"/>
      <c r="MN7" s="531"/>
      <c r="MO7" s="531"/>
      <c r="MP7" s="531"/>
      <c r="MQ7" s="531"/>
      <c r="MR7" s="531"/>
      <c r="MS7" s="531"/>
      <c r="MT7" s="531"/>
      <c r="MU7" s="531"/>
      <c r="MV7" s="531"/>
      <c r="MW7" s="531"/>
      <c r="MX7" s="531"/>
      <c r="MY7" s="531"/>
      <c r="MZ7" s="531"/>
      <c r="NA7" s="531"/>
      <c r="NB7" s="531"/>
      <c r="NC7" s="531"/>
      <c r="ND7" s="531"/>
      <c r="NE7" s="531"/>
      <c r="NF7" s="531"/>
      <c r="NG7" s="531"/>
      <c r="NH7" s="531"/>
      <c r="NI7" s="531"/>
      <c r="NJ7" s="531"/>
      <c r="NK7" s="531"/>
      <c r="NL7" s="531"/>
      <c r="NM7" s="531"/>
      <c r="NN7" s="531"/>
      <c r="NO7" s="531"/>
      <c r="NP7" s="531"/>
      <c r="NQ7" s="531"/>
      <c r="NR7" s="531"/>
      <c r="NS7" s="531"/>
      <c r="NT7" s="531"/>
      <c r="NU7" s="531"/>
      <c r="NV7" s="531"/>
      <c r="NW7" s="531"/>
      <c r="NX7" s="531"/>
      <c r="NY7" s="531"/>
      <c r="NZ7" s="531"/>
      <c r="OA7" s="531"/>
      <c r="OB7" s="531"/>
      <c r="OC7" s="531"/>
      <c r="OD7" s="531"/>
      <c r="OE7" s="531"/>
      <c r="OF7" s="531"/>
      <c r="OG7" s="531"/>
      <c r="OH7" s="531"/>
      <c r="OI7" s="531"/>
      <c r="OJ7" s="531"/>
      <c r="OK7" s="531"/>
      <c r="OL7" s="531"/>
      <c r="OM7" s="531"/>
      <c r="ON7" s="531"/>
      <c r="OO7" s="531"/>
      <c r="OP7" s="531"/>
      <c r="OQ7" s="531"/>
      <c r="OR7" s="531"/>
      <c r="OS7" s="531"/>
      <c r="OT7" s="531"/>
      <c r="OU7" s="531"/>
      <c r="OV7" s="531"/>
      <c r="OW7" s="531"/>
      <c r="OX7" s="531"/>
      <c r="OY7" s="531"/>
      <c r="OZ7" s="531"/>
      <c r="PA7" s="531"/>
      <c r="PB7" s="531"/>
      <c r="PC7" s="531"/>
      <c r="PD7" s="531"/>
      <c r="PE7" s="531"/>
      <c r="PF7" s="531"/>
      <c r="PG7" s="531"/>
      <c r="PH7" s="531"/>
      <c r="PI7" s="531"/>
      <c r="PJ7" s="531"/>
      <c r="PK7" s="531"/>
      <c r="PL7" s="531"/>
      <c r="PM7" s="531"/>
      <c r="PN7" s="531"/>
      <c r="PO7" s="531"/>
      <c r="PP7" s="531"/>
      <c r="PQ7" s="531"/>
      <c r="PR7" s="531"/>
      <c r="PS7" s="531"/>
      <c r="PT7" s="531"/>
      <c r="PU7" s="531"/>
      <c r="PV7" s="531"/>
      <c r="PW7" s="531"/>
      <c r="PX7" s="531"/>
      <c r="PY7" s="531"/>
      <c r="PZ7" s="531"/>
      <c r="QA7" s="531"/>
      <c r="QB7" s="531"/>
      <c r="QC7" s="531"/>
      <c r="QD7" s="531"/>
      <c r="QE7" s="531"/>
      <c r="QF7" s="531"/>
      <c r="QG7" s="531"/>
      <c r="QH7" s="531"/>
      <c r="QI7" s="531"/>
      <c r="QJ7" s="531"/>
      <c r="QK7" s="531"/>
      <c r="QL7" s="531"/>
      <c r="QM7" s="531"/>
      <c r="QN7" s="531"/>
      <c r="QO7" s="531"/>
      <c r="QP7" s="531"/>
      <c r="QQ7" s="531"/>
      <c r="QR7" s="531"/>
      <c r="QS7" s="531"/>
      <c r="QT7" s="531"/>
      <c r="QU7" s="531"/>
      <c r="QV7" s="531"/>
      <c r="QW7" s="531"/>
      <c r="QX7" s="531"/>
      <c r="QY7" s="531"/>
      <c r="QZ7" s="531"/>
      <c r="RA7" s="531"/>
      <c r="RB7" s="531"/>
      <c r="RC7" s="531"/>
      <c r="RD7" s="531"/>
      <c r="RE7" s="531"/>
      <c r="RF7" s="531"/>
      <c r="RG7" s="531"/>
      <c r="RH7" s="531"/>
      <c r="RI7" s="531"/>
      <c r="RJ7" s="531"/>
      <c r="RK7" s="531"/>
      <c r="RL7" s="531"/>
      <c r="RM7" s="531"/>
      <c r="RN7" s="531"/>
      <c r="RO7" s="531"/>
      <c r="RP7" s="531"/>
      <c r="RQ7" s="531"/>
      <c r="RR7" s="531"/>
      <c r="RS7" s="531"/>
      <c r="RT7" s="531"/>
      <c r="RU7" s="531"/>
      <c r="RV7" s="531"/>
      <c r="RW7" s="531"/>
      <c r="RX7" s="531"/>
      <c r="RY7" s="531"/>
      <c r="RZ7" s="531"/>
      <c r="SA7" s="531"/>
      <c r="SB7" s="531"/>
      <c r="SC7" s="531"/>
      <c r="SD7" s="531"/>
      <c r="SE7" s="531"/>
      <c r="SF7" s="531"/>
      <c r="SG7" s="531"/>
      <c r="SH7" s="531"/>
      <c r="SI7" s="531"/>
      <c r="SJ7" s="531"/>
      <c r="SK7" s="531"/>
      <c r="SL7" s="531"/>
      <c r="SM7" s="531"/>
      <c r="SN7" s="531"/>
      <c r="SO7" s="531"/>
      <c r="SP7" s="531"/>
      <c r="SQ7" s="531"/>
      <c r="SR7" s="531"/>
      <c r="SS7" s="531"/>
      <c r="ST7" s="531"/>
      <c r="SU7" s="531"/>
      <c r="SV7" s="531"/>
      <c r="SW7" s="531"/>
      <c r="SX7" s="531"/>
      <c r="SY7" s="531"/>
      <c r="SZ7" s="531"/>
      <c r="TA7" s="531"/>
      <c r="TB7" s="531"/>
      <c r="TC7" s="531"/>
      <c r="TD7" s="531"/>
      <c r="TE7" s="531"/>
      <c r="TF7" s="531"/>
      <c r="TG7" s="531"/>
      <c r="TH7" s="531"/>
      <c r="TI7" s="531"/>
      <c r="TJ7" s="531"/>
      <c r="TK7" s="531"/>
      <c r="TL7" s="531"/>
      <c r="TM7" s="531"/>
      <c r="TN7" s="531"/>
      <c r="TO7" s="531"/>
      <c r="TP7" s="531"/>
      <c r="TQ7" s="531"/>
      <c r="TR7" s="531"/>
      <c r="TS7" s="531"/>
      <c r="TT7" s="531"/>
      <c r="TU7" s="531"/>
      <c r="TV7" s="531"/>
      <c r="TW7" s="531"/>
      <c r="TX7" s="531"/>
      <c r="TY7" s="531"/>
      <c r="TZ7" s="531"/>
      <c r="UA7" s="531"/>
      <c r="UB7" s="531"/>
      <c r="UC7" s="531"/>
      <c r="UD7" s="531"/>
      <c r="UE7" s="531"/>
      <c r="UF7" s="531"/>
      <c r="UG7" s="531"/>
      <c r="UH7" s="531"/>
      <c r="UI7" s="531"/>
      <c r="UJ7" s="531"/>
      <c r="UK7" s="531"/>
      <c r="UL7" s="531"/>
      <c r="UM7" s="531"/>
      <c r="UN7" s="531"/>
      <c r="UO7" s="531"/>
      <c r="UP7" s="531"/>
      <c r="UQ7" s="531"/>
      <c r="UR7" s="531"/>
      <c r="US7" s="531"/>
      <c r="UT7" s="531"/>
      <c r="UU7" s="531"/>
      <c r="UV7" s="531"/>
      <c r="UW7" s="531"/>
      <c r="UX7" s="531"/>
      <c r="UY7" s="531"/>
      <c r="UZ7" s="531"/>
      <c r="VA7" s="531"/>
      <c r="VB7" s="531"/>
      <c r="VC7" s="531"/>
      <c r="VD7" s="531"/>
      <c r="VE7" s="531"/>
      <c r="VF7" s="531"/>
      <c r="VG7" s="531"/>
      <c r="VH7" s="531"/>
      <c r="VI7" s="531"/>
      <c r="VJ7" s="531"/>
      <c r="VK7" s="531"/>
      <c r="VL7" s="531"/>
      <c r="VM7" s="531"/>
      <c r="VN7" s="531"/>
      <c r="VO7" s="531"/>
      <c r="VP7" s="531"/>
      <c r="VQ7" s="531"/>
      <c r="VR7" s="531"/>
      <c r="VS7" s="531"/>
      <c r="VT7" s="531"/>
      <c r="VU7" s="531"/>
      <c r="VV7" s="531"/>
      <c r="VW7" s="531"/>
      <c r="VX7" s="531"/>
      <c r="VY7" s="531"/>
      <c r="VZ7" s="531"/>
      <c r="WA7" s="531"/>
      <c r="WB7" s="531"/>
      <c r="WC7" s="531"/>
      <c r="WD7" s="531"/>
      <c r="WE7" s="531"/>
      <c r="WF7" s="531"/>
      <c r="WG7" s="531"/>
      <c r="WH7" s="531"/>
      <c r="WI7" s="531"/>
      <c r="WJ7" s="531"/>
      <c r="WK7" s="531"/>
      <c r="WL7" s="531"/>
      <c r="WM7" s="531"/>
      <c r="WN7" s="531"/>
      <c r="WO7" s="531"/>
      <c r="WP7" s="531"/>
      <c r="WQ7" s="531"/>
      <c r="WR7" s="531"/>
      <c r="WS7" s="531"/>
      <c r="WT7" s="531"/>
      <c r="WU7" s="531"/>
      <c r="WV7" s="531"/>
      <c r="WW7" s="531"/>
      <c r="WX7" s="531"/>
      <c r="WY7" s="531"/>
      <c r="WZ7" s="531"/>
      <c r="XA7" s="531"/>
      <c r="XB7" s="531"/>
      <c r="XC7" s="531"/>
      <c r="XD7" s="531"/>
      <c r="XE7" s="531"/>
      <c r="XF7" s="531"/>
      <c r="XG7" s="531"/>
      <c r="XH7" s="531"/>
      <c r="XI7" s="531"/>
      <c r="XJ7" s="531"/>
      <c r="XK7" s="531"/>
      <c r="XL7" s="531"/>
      <c r="XM7" s="531"/>
      <c r="XN7" s="531"/>
      <c r="XO7" s="531"/>
      <c r="XP7" s="531"/>
      <c r="XQ7" s="531"/>
      <c r="XR7" s="531"/>
      <c r="XS7" s="531"/>
      <c r="XT7" s="531"/>
      <c r="XU7" s="531"/>
      <c r="XV7" s="531"/>
      <c r="XW7" s="531"/>
      <c r="XX7" s="531"/>
      <c r="XY7" s="531"/>
      <c r="XZ7" s="531"/>
      <c r="YA7" s="531"/>
      <c r="YB7" s="531"/>
      <c r="YC7" s="531"/>
      <c r="YD7" s="531"/>
      <c r="YE7" s="531"/>
      <c r="YF7" s="531"/>
      <c r="YG7" s="531"/>
      <c r="YH7" s="531"/>
      <c r="YI7" s="531"/>
      <c r="YJ7" s="531"/>
      <c r="YK7" s="531"/>
      <c r="YL7" s="531"/>
      <c r="YM7" s="531"/>
      <c r="YN7" s="531"/>
      <c r="YO7" s="531"/>
      <c r="YP7" s="531"/>
      <c r="YQ7" s="531"/>
      <c r="YR7" s="531"/>
      <c r="YS7" s="531"/>
      <c r="YT7" s="531"/>
      <c r="YU7" s="531"/>
      <c r="YV7" s="531"/>
      <c r="YW7" s="531"/>
      <c r="YX7" s="531"/>
      <c r="YY7" s="531"/>
      <c r="YZ7" s="531"/>
      <c r="ZA7" s="531"/>
      <c r="ZB7" s="531"/>
      <c r="ZC7" s="531"/>
      <c r="ZD7" s="531"/>
      <c r="ZE7" s="531"/>
      <c r="ZF7" s="531"/>
      <c r="ZG7" s="531"/>
      <c r="ZH7" s="531"/>
      <c r="ZI7" s="531"/>
      <c r="ZJ7" s="531"/>
      <c r="ZK7" s="531"/>
      <c r="ZL7" s="531"/>
      <c r="ZM7" s="531"/>
      <c r="ZN7" s="531"/>
      <c r="ZO7" s="531"/>
      <c r="ZP7" s="531"/>
      <c r="ZQ7" s="531"/>
      <c r="ZR7" s="531"/>
      <c r="ZS7" s="531"/>
      <c r="ZT7" s="531"/>
      <c r="ZU7" s="531"/>
      <c r="ZV7" s="531"/>
      <c r="ZW7" s="531"/>
      <c r="ZX7" s="531"/>
      <c r="ZY7" s="531"/>
      <c r="ZZ7" s="531"/>
      <c r="AAA7" s="531"/>
      <c r="AAB7" s="531"/>
      <c r="AAC7" s="531"/>
      <c r="AAD7" s="531"/>
      <c r="AAE7" s="531"/>
      <c r="AAF7" s="531"/>
      <c r="AAG7" s="531"/>
      <c r="AAH7" s="531"/>
      <c r="AAI7" s="531"/>
      <c r="AAJ7" s="531"/>
      <c r="AAK7" s="531"/>
      <c r="AAL7" s="531"/>
      <c r="AAM7" s="531"/>
      <c r="AAN7" s="531"/>
      <c r="AAO7" s="531"/>
      <c r="AAP7" s="531"/>
      <c r="AAQ7" s="531"/>
      <c r="AAR7" s="531"/>
      <c r="AAS7" s="531"/>
      <c r="AAT7" s="531"/>
      <c r="AAU7" s="531"/>
      <c r="AAV7" s="531"/>
      <c r="AAW7" s="531"/>
      <c r="AAX7" s="531"/>
      <c r="AAY7" s="531"/>
      <c r="AAZ7" s="531"/>
      <c r="ABA7" s="531"/>
      <c r="ABB7" s="531"/>
      <c r="ABC7" s="531"/>
      <c r="ABD7" s="531"/>
      <c r="ABE7" s="531"/>
      <c r="ABF7" s="531"/>
      <c r="ABG7" s="531"/>
      <c r="ABH7" s="531"/>
      <c r="ABI7" s="531"/>
      <c r="ABJ7" s="531"/>
      <c r="ABK7" s="531"/>
      <c r="ABL7" s="531"/>
      <c r="ABM7" s="531"/>
      <c r="ABN7" s="531"/>
      <c r="ABO7" s="531"/>
      <c r="ABP7" s="531"/>
      <c r="ABQ7" s="531"/>
      <c r="ABR7" s="531"/>
      <c r="ABS7" s="531"/>
      <c r="ABT7" s="531"/>
      <c r="ABU7" s="531"/>
      <c r="ABV7" s="531"/>
      <c r="ABW7" s="531"/>
      <c r="ABX7" s="531"/>
      <c r="ABY7" s="531"/>
      <c r="ABZ7" s="531"/>
      <c r="ACA7" s="531"/>
      <c r="ACB7" s="531"/>
      <c r="ACC7" s="531"/>
      <c r="ACD7" s="531"/>
      <c r="ACE7" s="531"/>
      <c r="ACF7" s="531"/>
      <c r="ACG7" s="531"/>
      <c r="ACH7" s="531"/>
      <c r="ACI7" s="531"/>
      <c r="ACJ7" s="531"/>
      <c r="ACK7" s="531"/>
      <c r="ACL7" s="531"/>
      <c r="ACM7" s="531"/>
      <c r="ACN7" s="531"/>
      <c r="ACO7" s="531"/>
      <c r="ACP7" s="531"/>
      <c r="ACQ7" s="531"/>
      <c r="ACR7" s="531"/>
      <c r="ACS7" s="531"/>
      <c r="ACT7" s="531"/>
      <c r="ACU7" s="531"/>
      <c r="ACV7" s="531"/>
      <c r="ACW7" s="531"/>
      <c r="ACX7" s="531"/>
      <c r="ACY7" s="531"/>
      <c r="ACZ7" s="531"/>
      <c r="ADA7" s="531"/>
      <c r="ADB7" s="531"/>
      <c r="ADC7" s="531"/>
      <c r="ADD7" s="531"/>
      <c r="ADE7" s="531"/>
      <c r="ADF7" s="531"/>
      <c r="ADG7" s="531"/>
      <c r="ADH7" s="531"/>
      <c r="ADI7" s="531"/>
      <c r="ADJ7" s="531"/>
      <c r="ADK7" s="531"/>
      <c r="ADL7" s="531"/>
      <c r="ADM7" s="531"/>
      <c r="ADN7" s="531"/>
      <c r="ADO7" s="531"/>
      <c r="ADP7" s="531"/>
      <c r="ADQ7" s="531"/>
      <c r="ADR7" s="531"/>
      <c r="ADS7" s="531"/>
      <c r="ADT7" s="531"/>
      <c r="ADU7" s="531"/>
      <c r="ADV7" s="531"/>
      <c r="ADW7" s="531"/>
      <c r="ADX7" s="531"/>
      <c r="ADY7" s="531"/>
      <c r="ADZ7" s="531"/>
      <c r="AEA7" s="531"/>
      <c r="AEB7" s="531"/>
      <c r="AEC7" s="531"/>
      <c r="AED7" s="531"/>
      <c r="AEE7" s="531"/>
      <c r="AEF7" s="531"/>
      <c r="AEG7" s="531"/>
      <c r="AEH7" s="531"/>
      <c r="AEI7" s="531"/>
      <c r="AEJ7" s="531"/>
      <c r="AEK7" s="531"/>
      <c r="AEL7" s="531"/>
      <c r="AEM7" s="531"/>
      <c r="AEN7" s="531"/>
      <c r="AEO7" s="531"/>
      <c r="AEP7" s="531"/>
      <c r="AEQ7" s="531"/>
      <c r="AER7" s="531"/>
      <c r="AES7" s="531"/>
      <c r="AET7" s="531"/>
      <c r="AEU7" s="531"/>
      <c r="AEV7" s="531"/>
      <c r="AEW7" s="531"/>
      <c r="AEX7" s="531"/>
      <c r="AEY7" s="531"/>
      <c r="AEZ7" s="531"/>
      <c r="AFA7" s="531"/>
      <c r="AFB7" s="531"/>
      <c r="AFC7" s="531"/>
      <c r="AFD7" s="531"/>
      <c r="AFE7" s="531"/>
      <c r="AFF7" s="531"/>
      <c r="AFG7" s="531"/>
      <c r="AFH7" s="531"/>
      <c r="AFI7" s="531"/>
      <c r="AFJ7" s="531"/>
      <c r="AFK7" s="531"/>
      <c r="AFL7" s="531"/>
      <c r="AFM7" s="531"/>
      <c r="AFN7" s="531"/>
      <c r="AFO7" s="531"/>
      <c r="AFP7" s="531"/>
      <c r="AFQ7" s="531"/>
      <c r="AFR7" s="531"/>
      <c r="AFS7" s="531"/>
      <c r="AFT7" s="531"/>
      <c r="AFU7" s="531"/>
      <c r="AFV7" s="531"/>
      <c r="AFW7" s="531"/>
      <c r="AFX7" s="531"/>
      <c r="AFY7" s="531"/>
      <c r="AFZ7" s="531"/>
      <c r="AGA7" s="531"/>
      <c r="AGB7" s="531"/>
      <c r="AGC7" s="531"/>
      <c r="AGD7" s="531"/>
      <c r="AGE7" s="531"/>
      <c r="AGF7" s="531"/>
      <c r="AGG7" s="531"/>
      <c r="AGH7" s="531"/>
      <c r="AGI7" s="531"/>
      <c r="AGJ7" s="531"/>
      <c r="AGK7" s="531"/>
      <c r="AGL7" s="531"/>
      <c r="AGM7" s="531"/>
      <c r="AGN7" s="531"/>
      <c r="AGO7" s="531"/>
      <c r="AGP7" s="531"/>
      <c r="AGQ7" s="531"/>
      <c r="AGR7" s="531"/>
      <c r="AGS7" s="531"/>
      <c r="AGT7" s="531"/>
      <c r="AGU7" s="531"/>
      <c r="AGV7" s="531"/>
      <c r="AGW7" s="531"/>
      <c r="AGX7" s="531"/>
      <c r="AGY7" s="531"/>
      <c r="AGZ7" s="531"/>
      <c r="AHA7" s="531"/>
      <c r="AHB7" s="531"/>
      <c r="AHC7" s="531"/>
      <c r="AHD7" s="531"/>
      <c r="AHE7" s="531"/>
      <c r="AHF7" s="531"/>
      <c r="AHG7" s="531"/>
      <c r="AHH7" s="531"/>
      <c r="AHI7" s="531"/>
      <c r="AHJ7" s="531"/>
      <c r="AHK7" s="531"/>
      <c r="AHL7" s="531"/>
      <c r="AHM7" s="531"/>
      <c r="AHN7" s="531"/>
      <c r="AHO7" s="531"/>
      <c r="AHP7" s="531"/>
      <c r="AHQ7" s="531"/>
      <c r="AHR7" s="531"/>
      <c r="AHS7" s="531"/>
      <c r="AHT7" s="531"/>
      <c r="AHU7" s="531"/>
      <c r="AHV7" s="531"/>
      <c r="AHW7" s="531"/>
      <c r="AHX7" s="531"/>
      <c r="AHY7" s="531"/>
      <c r="AHZ7" s="531"/>
      <c r="AIA7" s="531"/>
      <c r="AIB7" s="531"/>
      <c r="AIC7" s="531"/>
      <c r="AID7" s="531"/>
      <c r="AIE7" s="531"/>
      <c r="AIF7" s="531"/>
      <c r="AIG7" s="531"/>
      <c r="AIH7" s="531"/>
      <c r="AII7" s="531"/>
      <c r="AIJ7" s="531"/>
      <c r="AIK7" s="531"/>
      <c r="AIL7" s="531"/>
      <c r="AIM7" s="531"/>
      <c r="AIN7" s="531"/>
      <c r="AIO7" s="531"/>
      <c r="AIP7" s="531"/>
      <c r="AIQ7" s="531"/>
      <c r="AIR7" s="531"/>
      <c r="AIS7" s="531"/>
      <c r="AIT7" s="531"/>
      <c r="AIU7" s="531"/>
      <c r="AIV7" s="531"/>
      <c r="AIW7" s="531"/>
      <c r="AIX7" s="531"/>
      <c r="AIY7" s="531"/>
      <c r="AIZ7" s="531"/>
      <c r="AJA7" s="531"/>
      <c r="AJB7" s="531"/>
      <c r="AJC7" s="531"/>
      <c r="AJD7" s="531"/>
      <c r="AJE7" s="531"/>
      <c r="AJF7" s="531"/>
      <c r="AJG7" s="531"/>
      <c r="AJH7" s="531"/>
      <c r="AJI7" s="531"/>
      <c r="AJJ7" s="531"/>
      <c r="AJK7" s="531"/>
      <c r="AJL7" s="531"/>
      <c r="AJM7" s="531"/>
      <c r="AJN7" s="531"/>
      <c r="AJO7" s="531"/>
      <c r="AJP7" s="531"/>
      <c r="AJQ7" s="531"/>
      <c r="AJR7" s="531"/>
      <c r="AJS7" s="531"/>
      <c r="AJT7" s="531"/>
      <c r="AJU7" s="531"/>
      <c r="AJV7" s="531"/>
      <c r="AJW7" s="531"/>
      <c r="AJX7" s="531"/>
      <c r="AJY7" s="531"/>
      <c r="AJZ7" s="531"/>
      <c r="AKA7" s="531"/>
      <c r="AKB7" s="531"/>
      <c r="AKC7" s="531"/>
      <c r="AKD7" s="531"/>
      <c r="AKE7" s="531"/>
      <c r="AKF7" s="531"/>
      <c r="AKG7" s="531"/>
      <c r="AKH7" s="531"/>
      <c r="AKI7" s="531"/>
      <c r="AKJ7" s="531"/>
      <c r="AKK7" s="531"/>
      <c r="AKL7" s="531"/>
      <c r="AKM7" s="531"/>
      <c r="AKN7" s="531"/>
      <c r="AKO7" s="531"/>
      <c r="AKP7" s="531"/>
      <c r="AKQ7" s="531"/>
      <c r="AKR7" s="531"/>
      <c r="AKS7" s="531"/>
      <c r="AKT7" s="531"/>
      <c r="AKU7" s="531"/>
      <c r="AKV7" s="531"/>
      <c r="AKW7" s="531"/>
      <c r="AKX7" s="531"/>
      <c r="AKY7" s="531"/>
      <c r="AKZ7" s="531"/>
      <c r="ALA7" s="531"/>
      <c r="ALB7" s="531"/>
      <c r="ALC7" s="531"/>
      <c r="ALD7" s="531"/>
      <c r="ALE7" s="531"/>
      <c r="ALF7" s="531"/>
      <c r="ALG7" s="531"/>
      <c r="ALH7" s="531"/>
      <c r="ALI7" s="531"/>
      <c r="ALJ7" s="531"/>
      <c r="ALK7" s="531"/>
      <c r="ALL7" s="531"/>
      <c r="ALM7" s="531"/>
      <c r="ALN7" s="531"/>
      <c r="ALO7" s="531"/>
      <c r="ALP7" s="531"/>
      <c r="ALQ7" s="531"/>
      <c r="ALR7" s="531"/>
      <c r="ALS7" s="531"/>
      <c r="ALT7" s="531"/>
      <c r="ALU7" s="531"/>
      <c r="ALV7" s="531"/>
      <c r="ALW7" s="531"/>
      <c r="ALX7" s="531"/>
      <c r="ALY7" s="531"/>
      <c r="ALZ7" s="531"/>
      <c r="AMA7" s="531"/>
      <c r="AMB7" s="531"/>
      <c r="AMC7" s="531"/>
      <c r="AMD7" s="531"/>
      <c r="AME7" s="531"/>
      <c r="AMF7" s="531"/>
      <c r="AMG7" s="531"/>
      <c r="AMH7" s="531"/>
      <c r="AMI7" s="531"/>
      <c r="AMJ7" s="531"/>
      <c r="AMK7" s="531"/>
      <c r="AML7" s="531"/>
      <c r="AMM7" s="531"/>
      <c r="AMN7" s="531"/>
      <c r="AMO7" s="531"/>
      <c r="AMP7" s="531"/>
      <c r="AMQ7" s="531"/>
      <c r="AMR7" s="531"/>
      <c r="AMS7" s="531"/>
      <c r="AMT7" s="531"/>
      <c r="AMU7" s="531"/>
      <c r="AMV7" s="531"/>
      <c r="AMW7" s="531"/>
      <c r="AMX7" s="531"/>
      <c r="AMY7" s="531"/>
      <c r="AMZ7" s="531"/>
      <c r="ANA7" s="531"/>
      <c r="ANB7" s="531"/>
      <c r="ANC7" s="531"/>
      <c r="AND7" s="531"/>
      <c r="ANE7" s="531"/>
      <c r="ANF7" s="531"/>
      <c r="ANG7" s="531"/>
      <c r="ANH7" s="531"/>
      <c r="ANI7" s="531"/>
      <c r="ANJ7" s="531"/>
      <c r="ANK7" s="531"/>
      <c r="ANL7" s="531"/>
      <c r="ANM7" s="531"/>
      <c r="ANN7" s="531"/>
      <c r="ANO7" s="531"/>
      <c r="ANP7" s="531"/>
      <c r="ANQ7" s="531"/>
      <c r="ANR7" s="531"/>
      <c r="ANS7" s="531"/>
      <c r="ANT7" s="531"/>
      <c r="ANU7" s="531"/>
      <c r="ANV7" s="531"/>
      <c r="ANW7" s="531"/>
      <c r="ANX7" s="531"/>
      <c r="ANY7" s="531"/>
      <c r="ANZ7" s="531"/>
      <c r="AOA7" s="531"/>
      <c r="AOB7" s="531"/>
      <c r="AOC7" s="531"/>
      <c r="AOD7" s="531"/>
      <c r="AOE7" s="531"/>
      <c r="AOF7" s="531"/>
      <c r="AOG7" s="531"/>
      <c r="AOH7" s="531"/>
      <c r="AOI7" s="531"/>
      <c r="AOJ7" s="531"/>
      <c r="AOK7" s="531"/>
      <c r="AOL7" s="531"/>
      <c r="AOM7" s="531"/>
      <c r="AON7" s="531"/>
      <c r="AOO7" s="531"/>
      <c r="AOP7" s="531"/>
      <c r="AOQ7" s="531"/>
      <c r="AOR7" s="531"/>
      <c r="AOS7" s="531"/>
      <c r="AOT7" s="531"/>
      <c r="AOU7" s="531"/>
      <c r="AOV7" s="531"/>
      <c r="AOW7" s="531"/>
      <c r="AOX7" s="531"/>
      <c r="AOY7" s="531"/>
      <c r="AOZ7" s="531"/>
      <c r="APA7" s="531"/>
      <c r="APB7" s="531"/>
      <c r="APC7" s="531"/>
      <c r="APD7" s="531"/>
      <c r="APE7" s="531"/>
      <c r="APF7" s="531"/>
      <c r="APG7" s="531"/>
      <c r="APH7" s="531"/>
      <c r="API7" s="531"/>
      <c r="APJ7" s="531"/>
      <c r="APK7" s="531"/>
      <c r="APL7" s="531"/>
      <c r="APM7" s="531"/>
      <c r="APN7" s="531"/>
      <c r="APO7" s="531"/>
      <c r="APP7" s="531"/>
      <c r="APQ7" s="531"/>
      <c r="APR7" s="531"/>
      <c r="APS7" s="531"/>
      <c r="APT7" s="531"/>
      <c r="APU7" s="531"/>
      <c r="APV7" s="531"/>
      <c r="APW7" s="531"/>
      <c r="APX7" s="531"/>
      <c r="APY7" s="531"/>
      <c r="APZ7" s="531"/>
      <c r="AQA7" s="531"/>
      <c r="AQB7" s="531"/>
      <c r="AQC7" s="531"/>
      <c r="AQD7" s="531"/>
      <c r="AQE7" s="531"/>
      <c r="AQF7" s="531"/>
      <c r="AQG7" s="531"/>
      <c r="AQH7" s="531"/>
      <c r="AQI7" s="531"/>
      <c r="AQJ7" s="531"/>
      <c r="AQK7" s="531"/>
      <c r="AQL7" s="531"/>
      <c r="AQM7" s="531"/>
      <c r="AQN7" s="531"/>
      <c r="AQO7" s="531"/>
      <c r="AQP7" s="531"/>
      <c r="AQQ7" s="531"/>
      <c r="AQR7" s="531"/>
      <c r="AQS7" s="531"/>
      <c r="AQT7" s="531"/>
      <c r="AQU7" s="531"/>
      <c r="AQV7" s="531"/>
      <c r="AQW7" s="531"/>
      <c r="AQX7" s="531"/>
      <c r="AQY7" s="531"/>
      <c r="AQZ7" s="531"/>
      <c r="ARA7" s="531"/>
      <c r="ARB7" s="531"/>
      <c r="ARC7" s="531"/>
      <c r="ARD7" s="531"/>
      <c r="ARE7" s="531"/>
      <c r="ARF7" s="531"/>
      <c r="ARG7" s="531"/>
      <c r="ARH7" s="531"/>
      <c r="ARI7" s="531"/>
      <c r="ARJ7" s="531"/>
      <c r="ARK7" s="531"/>
      <c r="ARL7" s="531"/>
      <c r="ARM7" s="531"/>
      <c r="ARN7" s="531"/>
      <c r="ARO7" s="531"/>
      <c r="ARP7" s="531"/>
      <c r="ARQ7" s="531"/>
      <c r="ARR7" s="531"/>
      <c r="ARS7" s="531"/>
      <c r="ART7" s="531"/>
      <c r="ARU7" s="531"/>
      <c r="ARV7" s="531"/>
      <c r="ARW7" s="531"/>
      <c r="ARX7" s="531"/>
      <c r="ARY7" s="531"/>
      <c r="ARZ7" s="531"/>
      <c r="ASA7" s="531"/>
      <c r="ASB7" s="531"/>
      <c r="ASC7" s="531"/>
      <c r="ASD7" s="531"/>
      <c r="ASE7" s="531"/>
      <c r="ASF7" s="531"/>
      <c r="ASG7" s="531"/>
      <c r="ASH7" s="531"/>
      <c r="ASI7" s="531"/>
      <c r="ASJ7" s="531"/>
      <c r="ASK7" s="531"/>
      <c r="ASL7" s="531"/>
      <c r="ASM7" s="531"/>
      <c r="ASN7" s="531"/>
      <c r="ASO7" s="531"/>
      <c r="ASP7" s="531"/>
      <c r="ASQ7" s="531"/>
      <c r="ASR7" s="531"/>
      <c r="ASS7" s="531"/>
      <c r="AST7" s="531"/>
      <c r="ASU7" s="531"/>
      <c r="ASV7" s="531"/>
      <c r="ASW7" s="531"/>
      <c r="ASX7" s="531"/>
      <c r="ASY7" s="531"/>
      <c r="ASZ7" s="531"/>
      <c r="ATA7" s="531"/>
      <c r="ATB7" s="531"/>
      <c r="ATC7" s="531"/>
      <c r="ATD7" s="531"/>
      <c r="ATE7" s="531"/>
      <c r="ATF7" s="531"/>
      <c r="ATG7" s="531"/>
      <c r="ATH7" s="531"/>
      <c r="ATI7" s="531"/>
      <c r="ATJ7" s="531"/>
      <c r="ATK7" s="531"/>
      <c r="ATL7" s="531"/>
      <c r="ATM7" s="531"/>
      <c r="ATN7" s="531"/>
      <c r="ATO7" s="531"/>
      <c r="ATP7" s="531"/>
      <c r="ATQ7" s="531"/>
      <c r="ATR7" s="531"/>
      <c r="ATS7" s="531"/>
      <c r="ATT7" s="531"/>
      <c r="ATU7" s="531"/>
      <c r="ATV7" s="531"/>
      <c r="ATW7" s="531"/>
      <c r="ATX7" s="531"/>
      <c r="ATY7" s="531"/>
      <c r="ATZ7" s="531"/>
      <c r="AUA7" s="531"/>
      <c r="AUB7" s="531"/>
      <c r="AUC7" s="531"/>
      <c r="AUD7" s="531"/>
      <c r="AUE7" s="531"/>
      <c r="AUF7" s="531"/>
      <c r="AUG7" s="531"/>
      <c r="AUH7" s="531"/>
      <c r="AUI7" s="531"/>
      <c r="AUJ7" s="531"/>
      <c r="AUK7" s="531"/>
      <c r="AUL7" s="531"/>
      <c r="AUM7" s="531"/>
      <c r="AUN7" s="531"/>
      <c r="AUO7" s="531"/>
      <c r="AUP7" s="531"/>
      <c r="AUQ7" s="531"/>
      <c r="AUR7" s="531"/>
      <c r="AUS7" s="531"/>
      <c r="AUT7" s="531"/>
      <c r="AUU7" s="531"/>
      <c r="AUV7" s="531"/>
      <c r="AUW7" s="531"/>
      <c r="AUX7" s="531"/>
      <c r="AUY7" s="531"/>
      <c r="AUZ7" s="531"/>
      <c r="AVA7" s="531"/>
      <c r="AVB7" s="531"/>
      <c r="AVC7" s="531"/>
      <c r="AVD7" s="531"/>
      <c r="AVE7" s="531"/>
      <c r="AVF7" s="531"/>
      <c r="AVG7" s="531"/>
      <c r="AVH7" s="531"/>
      <c r="AVI7" s="531"/>
      <c r="AVJ7" s="531"/>
      <c r="AVK7" s="531"/>
      <c r="AVL7" s="531"/>
      <c r="AVM7" s="531"/>
      <c r="AVN7" s="531"/>
      <c r="AVO7" s="531"/>
      <c r="AVP7" s="531"/>
      <c r="AVQ7" s="531"/>
      <c r="AVR7" s="531"/>
      <c r="AVS7" s="531"/>
      <c r="AVT7" s="531"/>
      <c r="AVU7" s="531"/>
      <c r="AVV7" s="531"/>
      <c r="AVW7" s="531"/>
      <c r="AVX7" s="531"/>
      <c r="AVY7" s="531"/>
      <c r="AVZ7" s="531"/>
      <c r="AWA7" s="531"/>
      <c r="AWB7" s="531"/>
      <c r="AWC7" s="531"/>
      <c r="AWD7" s="531"/>
      <c r="AWE7" s="531"/>
      <c r="AWF7" s="531"/>
      <c r="AWG7" s="531"/>
      <c r="AWH7" s="531"/>
      <c r="AWI7" s="531"/>
      <c r="AWJ7" s="531"/>
      <c r="AWK7" s="531"/>
      <c r="AWL7" s="531"/>
      <c r="AWM7" s="531"/>
      <c r="AWN7" s="531"/>
      <c r="AWO7" s="531"/>
      <c r="AWP7" s="531"/>
      <c r="AWQ7" s="531"/>
      <c r="AWR7" s="531"/>
      <c r="AWS7" s="531"/>
      <c r="AWT7" s="531"/>
      <c r="AWU7" s="531"/>
      <c r="AWV7" s="531"/>
      <c r="AWW7" s="531"/>
      <c r="AWX7" s="531"/>
      <c r="AWY7" s="531"/>
      <c r="AWZ7" s="531"/>
      <c r="AXA7" s="531"/>
      <c r="AXB7" s="531"/>
      <c r="AXC7" s="531"/>
      <c r="AXD7" s="531"/>
      <c r="AXE7" s="531"/>
      <c r="AXF7" s="531"/>
      <c r="AXG7" s="531"/>
      <c r="AXH7" s="531"/>
      <c r="AXI7" s="531"/>
      <c r="AXJ7" s="531"/>
      <c r="AXK7" s="531"/>
      <c r="AXL7" s="531"/>
      <c r="AXM7" s="531"/>
      <c r="AXN7" s="531"/>
      <c r="AXO7" s="531"/>
      <c r="AXP7" s="531"/>
      <c r="AXQ7" s="531"/>
      <c r="AXR7" s="531"/>
      <c r="AXS7" s="531"/>
      <c r="AXT7" s="531"/>
      <c r="AXU7" s="531"/>
      <c r="AXV7" s="531"/>
      <c r="AXW7" s="531"/>
      <c r="AXX7" s="531"/>
      <c r="AXY7" s="531"/>
      <c r="AXZ7" s="531"/>
      <c r="AYA7" s="531"/>
      <c r="AYB7" s="531"/>
      <c r="AYC7" s="531"/>
      <c r="AYD7" s="531"/>
      <c r="AYE7" s="531"/>
      <c r="AYF7" s="531"/>
      <c r="AYG7" s="531"/>
      <c r="AYH7" s="531"/>
      <c r="AYI7" s="531"/>
      <c r="AYJ7" s="531"/>
      <c r="AYK7" s="531"/>
      <c r="AYL7" s="531"/>
      <c r="AYM7" s="531"/>
      <c r="AYN7" s="531"/>
      <c r="AYO7" s="531"/>
      <c r="AYP7" s="531"/>
      <c r="AYQ7" s="531"/>
      <c r="AYR7" s="531"/>
      <c r="AYS7" s="531"/>
      <c r="AYT7" s="531"/>
      <c r="AYU7" s="531"/>
      <c r="AYV7" s="531"/>
      <c r="AYW7" s="531"/>
      <c r="AYX7" s="531"/>
      <c r="AYY7" s="531"/>
      <c r="AYZ7" s="531"/>
      <c r="AZA7" s="531"/>
      <c r="AZB7" s="531"/>
      <c r="AZC7" s="531"/>
      <c r="AZD7" s="531"/>
      <c r="AZE7" s="531"/>
      <c r="AZF7" s="531"/>
      <c r="AZG7" s="531"/>
      <c r="AZH7" s="531"/>
      <c r="AZI7" s="531"/>
      <c r="AZJ7" s="531"/>
      <c r="AZK7" s="531"/>
      <c r="AZL7" s="531"/>
      <c r="AZM7" s="531"/>
      <c r="AZN7" s="531"/>
      <c r="AZO7" s="531"/>
      <c r="AZP7" s="531"/>
      <c r="AZQ7" s="531"/>
      <c r="AZR7" s="531"/>
      <c r="AZS7" s="531"/>
      <c r="AZT7" s="531"/>
      <c r="AZU7" s="531"/>
      <c r="AZV7" s="531"/>
      <c r="AZW7" s="531"/>
      <c r="AZX7" s="531"/>
      <c r="AZY7" s="531"/>
      <c r="AZZ7" s="531"/>
      <c r="BAA7" s="531"/>
      <c r="BAB7" s="531"/>
      <c r="BAC7" s="531"/>
      <c r="BAD7" s="531"/>
      <c r="BAE7" s="531"/>
      <c r="BAF7" s="531"/>
      <c r="BAG7" s="531"/>
      <c r="BAH7" s="531"/>
      <c r="BAI7" s="531"/>
      <c r="BAJ7" s="531"/>
      <c r="BAK7" s="531"/>
      <c r="BAL7" s="531"/>
      <c r="BAM7" s="531"/>
      <c r="BAN7" s="531"/>
      <c r="BAO7" s="531"/>
      <c r="BAP7" s="531"/>
      <c r="BAQ7" s="531"/>
      <c r="BAR7" s="531"/>
      <c r="BAS7" s="531"/>
      <c r="BAT7" s="531"/>
      <c r="BAU7" s="531"/>
      <c r="BAV7" s="531"/>
      <c r="BAW7" s="531"/>
      <c r="BAX7" s="531"/>
      <c r="BAY7" s="531"/>
      <c r="BAZ7" s="531"/>
      <c r="BBA7" s="531"/>
      <c r="BBB7" s="531"/>
      <c r="BBC7" s="531"/>
      <c r="BBD7" s="531"/>
      <c r="BBE7" s="531"/>
      <c r="BBF7" s="531"/>
      <c r="BBG7" s="531"/>
      <c r="BBH7" s="531"/>
      <c r="BBI7" s="531"/>
      <c r="BBJ7" s="531"/>
      <c r="BBK7" s="531"/>
      <c r="BBL7" s="531"/>
      <c r="BBM7" s="531"/>
      <c r="BBN7" s="531"/>
      <c r="BBO7" s="531"/>
      <c r="BBP7" s="531"/>
      <c r="BBQ7" s="531"/>
      <c r="BBR7" s="531"/>
      <c r="BBS7" s="531"/>
      <c r="BBT7" s="531"/>
      <c r="BBU7" s="531"/>
      <c r="BBV7" s="531"/>
      <c r="BBW7" s="531"/>
      <c r="BBX7" s="531"/>
      <c r="BBY7" s="531"/>
      <c r="BBZ7" s="531"/>
      <c r="BCA7" s="531"/>
      <c r="BCB7" s="531"/>
      <c r="BCC7" s="531"/>
      <c r="BCD7" s="531"/>
      <c r="BCE7" s="531"/>
      <c r="BCF7" s="531"/>
      <c r="BCG7" s="531"/>
      <c r="BCH7" s="531"/>
      <c r="BCI7" s="531"/>
      <c r="BCJ7" s="531"/>
      <c r="BCK7" s="531"/>
      <c r="BCL7" s="531"/>
      <c r="BCM7" s="531"/>
      <c r="BCN7" s="531"/>
      <c r="BCO7" s="531"/>
      <c r="BCP7" s="531"/>
      <c r="BCQ7" s="531"/>
      <c r="BCR7" s="531"/>
      <c r="BCS7" s="531"/>
      <c r="BCT7" s="531"/>
      <c r="BCU7" s="531"/>
      <c r="BCV7" s="531"/>
      <c r="BCW7" s="531"/>
      <c r="BCX7" s="531"/>
      <c r="BCY7" s="531"/>
      <c r="BCZ7" s="531"/>
      <c r="BDA7" s="531"/>
      <c r="BDB7" s="531"/>
      <c r="BDC7" s="531"/>
      <c r="BDD7" s="531"/>
      <c r="BDE7" s="531"/>
      <c r="BDF7" s="531"/>
      <c r="BDG7" s="531"/>
      <c r="BDH7" s="531"/>
      <c r="BDI7" s="531"/>
      <c r="BDJ7" s="531"/>
      <c r="BDK7" s="531"/>
      <c r="BDL7" s="531"/>
      <c r="BDM7" s="531"/>
      <c r="BDN7" s="531"/>
      <c r="BDO7" s="531"/>
      <c r="BDP7" s="531"/>
      <c r="BDQ7" s="531"/>
      <c r="BDR7" s="531"/>
      <c r="BDS7" s="531"/>
      <c r="BDT7" s="531"/>
      <c r="BDU7" s="531"/>
      <c r="BDV7" s="531"/>
      <c r="BDW7" s="531"/>
      <c r="BDX7" s="531"/>
      <c r="BDY7" s="531"/>
      <c r="BDZ7" s="531"/>
      <c r="BEA7" s="531"/>
      <c r="BEB7" s="531"/>
      <c r="BEC7" s="531"/>
      <c r="BED7" s="531"/>
      <c r="BEE7" s="531"/>
      <c r="BEF7" s="531"/>
      <c r="BEG7" s="531"/>
      <c r="BEH7" s="531"/>
      <c r="BEI7" s="531"/>
      <c r="BEJ7" s="531"/>
      <c r="BEK7" s="531"/>
      <c r="BEL7" s="531"/>
      <c r="BEM7" s="531"/>
      <c r="BEN7" s="531"/>
      <c r="BEO7" s="531"/>
      <c r="BEP7" s="531"/>
      <c r="BEQ7" s="531"/>
      <c r="BER7" s="531"/>
      <c r="BES7" s="531"/>
      <c r="BET7" s="531"/>
      <c r="BEU7" s="531"/>
      <c r="BEV7" s="531"/>
      <c r="BEW7" s="531"/>
      <c r="BEX7" s="531"/>
      <c r="BEY7" s="531"/>
      <c r="BEZ7" s="531"/>
      <c r="BFA7" s="531"/>
      <c r="BFB7" s="531"/>
      <c r="BFC7" s="531"/>
      <c r="BFD7" s="531"/>
      <c r="BFE7" s="531"/>
      <c r="BFF7" s="531"/>
      <c r="BFG7" s="531"/>
      <c r="BFH7" s="531"/>
      <c r="BFI7" s="531"/>
      <c r="BFJ7" s="531"/>
      <c r="BFK7" s="531"/>
      <c r="BFL7" s="531"/>
      <c r="BFM7" s="531"/>
      <c r="BFN7" s="531"/>
      <c r="BFO7" s="531"/>
      <c r="BFP7" s="531"/>
      <c r="BFQ7" s="531"/>
      <c r="BFR7" s="531"/>
      <c r="BFS7" s="531"/>
      <c r="BFT7" s="531"/>
      <c r="BFU7" s="531"/>
      <c r="BFV7" s="531"/>
      <c r="BFW7" s="531"/>
      <c r="BFX7" s="531"/>
      <c r="BFY7" s="531"/>
      <c r="BFZ7" s="531"/>
      <c r="BGA7" s="531"/>
      <c r="BGB7" s="531"/>
      <c r="BGC7" s="531"/>
      <c r="BGD7" s="531"/>
      <c r="BGE7" s="531"/>
      <c r="BGF7" s="531"/>
      <c r="BGG7" s="531"/>
      <c r="BGH7" s="531"/>
      <c r="BGI7" s="531"/>
      <c r="BGJ7" s="531"/>
      <c r="BGK7" s="531"/>
      <c r="BGL7" s="531"/>
      <c r="BGM7" s="531"/>
      <c r="BGN7" s="531"/>
      <c r="BGO7" s="531"/>
      <c r="BGP7" s="531"/>
      <c r="BGQ7" s="531"/>
      <c r="BGR7" s="531"/>
      <c r="BGS7" s="531"/>
      <c r="BGT7" s="531"/>
      <c r="BGU7" s="531"/>
      <c r="BGV7" s="531"/>
      <c r="BGW7" s="531"/>
      <c r="BGX7" s="531"/>
      <c r="BGY7" s="531"/>
      <c r="BGZ7" s="531"/>
      <c r="BHA7" s="531"/>
      <c r="BHB7" s="531"/>
      <c r="BHC7" s="531"/>
      <c r="BHD7" s="531"/>
      <c r="BHE7" s="531"/>
      <c r="BHF7" s="531"/>
      <c r="BHG7" s="531"/>
      <c r="BHH7" s="531"/>
      <c r="BHI7" s="531"/>
      <c r="BHJ7" s="531"/>
      <c r="BHK7" s="531"/>
      <c r="BHL7" s="531"/>
      <c r="BHM7" s="531"/>
      <c r="BHN7" s="531"/>
      <c r="BHO7" s="531"/>
      <c r="BHP7" s="531"/>
      <c r="BHQ7" s="531"/>
      <c r="BHR7" s="531"/>
      <c r="BHS7" s="531"/>
      <c r="BHT7" s="531"/>
      <c r="BHU7" s="531"/>
      <c r="BHV7" s="531"/>
      <c r="BHW7" s="531"/>
      <c r="BHX7" s="531"/>
      <c r="BHY7" s="531"/>
      <c r="BHZ7" s="531"/>
      <c r="BIA7" s="531"/>
      <c r="BIB7" s="531"/>
      <c r="BIC7" s="531"/>
      <c r="BID7" s="531"/>
      <c r="BIE7" s="531"/>
      <c r="BIF7" s="531"/>
      <c r="BIG7" s="531"/>
      <c r="BIH7" s="531"/>
      <c r="BII7" s="531"/>
      <c r="BIJ7" s="531"/>
      <c r="BIK7" s="531"/>
      <c r="BIL7" s="531"/>
      <c r="BIM7" s="531"/>
      <c r="BIN7" s="531"/>
      <c r="BIO7" s="531"/>
      <c r="BIP7" s="531"/>
      <c r="BIQ7" s="531"/>
      <c r="BIR7" s="531"/>
      <c r="BIS7" s="531"/>
      <c r="BIT7" s="531"/>
      <c r="BIU7" s="531"/>
      <c r="BIV7" s="531"/>
      <c r="BIW7" s="531"/>
      <c r="BIX7" s="531"/>
      <c r="BIY7" s="531"/>
      <c r="BIZ7" s="531"/>
      <c r="BJA7" s="531"/>
      <c r="BJB7" s="531"/>
      <c r="BJC7" s="531"/>
      <c r="BJD7" s="531"/>
      <c r="BJE7" s="531"/>
      <c r="BJF7" s="531"/>
      <c r="BJG7" s="531"/>
      <c r="BJH7" s="531"/>
      <c r="BJI7" s="531"/>
      <c r="BJJ7" s="531"/>
      <c r="BJK7" s="531"/>
      <c r="BJL7" s="531"/>
      <c r="BJM7" s="531"/>
      <c r="BJN7" s="531"/>
      <c r="BJO7" s="531"/>
      <c r="BJP7" s="531"/>
      <c r="BJQ7" s="531"/>
      <c r="BJR7" s="531"/>
      <c r="BJS7" s="531"/>
      <c r="BJT7" s="531"/>
      <c r="BJU7" s="531"/>
      <c r="BJV7" s="531"/>
      <c r="BJW7" s="531"/>
      <c r="BJX7" s="531"/>
      <c r="BJY7" s="531"/>
      <c r="BJZ7" s="531"/>
      <c r="BKA7" s="531"/>
      <c r="BKB7" s="531"/>
      <c r="BKC7" s="531"/>
      <c r="BKD7" s="531"/>
      <c r="BKE7" s="531"/>
      <c r="BKF7" s="531"/>
      <c r="BKG7" s="531"/>
      <c r="BKH7" s="531"/>
      <c r="BKI7" s="531"/>
      <c r="BKJ7" s="531"/>
      <c r="BKK7" s="531"/>
      <c r="BKL7" s="531"/>
      <c r="BKM7" s="531"/>
      <c r="BKN7" s="531"/>
      <c r="BKO7" s="531"/>
      <c r="BKP7" s="531"/>
      <c r="BKQ7" s="531"/>
      <c r="BKR7" s="531"/>
      <c r="BKS7" s="531"/>
      <c r="BKT7" s="531"/>
      <c r="BKU7" s="531"/>
      <c r="BKV7" s="531"/>
      <c r="BKW7" s="531"/>
      <c r="BKX7" s="531"/>
      <c r="BKY7" s="531"/>
      <c r="BKZ7" s="531"/>
      <c r="BLA7" s="531"/>
      <c r="BLB7" s="531"/>
      <c r="BLC7" s="531"/>
      <c r="BLD7" s="531"/>
      <c r="BLE7" s="531"/>
      <c r="BLF7" s="531"/>
      <c r="BLG7" s="531"/>
      <c r="BLH7" s="531"/>
      <c r="BLI7" s="531"/>
      <c r="BLJ7" s="531"/>
      <c r="BLK7" s="531"/>
      <c r="BLL7" s="531"/>
      <c r="BLM7" s="531"/>
      <c r="BLN7" s="531"/>
      <c r="BLO7" s="531"/>
      <c r="BLP7" s="531"/>
      <c r="BLQ7" s="531"/>
      <c r="BLR7" s="531"/>
      <c r="BLS7" s="531"/>
      <c r="BLT7" s="531"/>
      <c r="BLU7" s="531"/>
      <c r="BLV7" s="531"/>
      <c r="BLW7" s="531"/>
      <c r="BLX7" s="531"/>
      <c r="BLY7" s="531"/>
      <c r="BLZ7" s="531"/>
      <c r="BMA7" s="531"/>
      <c r="BMB7" s="531"/>
      <c r="BMC7" s="531"/>
      <c r="BMD7" s="531"/>
      <c r="BME7" s="531"/>
      <c r="BMF7" s="531"/>
      <c r="BMG7" s="531"/>
      <c r="BMH7" s="531"/>
      <c r="BMI7" s="531"/>
      <c r="BMJ7" s="531"/>
      <c r="BMK7" s="531"/>
      <c r="BML7" s="531"/>
      <c r="BMM7" s="531"/>
      <c r="BMN7" s="531"/>
      <c r="BMO7" s="531"/>
      <c r="BMP7" s="531"/>
      <c r="BMQ7" s="531"/>
      <c r="BMR7" s="531"/>
      <c r="BMS7" s="531"/>
      <c r="BMT7" s="531"/>
      <c r="BMU7" s="531"/>
      <c r="BMV7" s="531"/>
      <c r="BMW7" s="531"/>
      <c r="BMX7" s="531"/>
      <c r="BMY7" s="531"/>
      <c r="BMZ7" s="531"/>
      <c r="BNA7" s="531"/>
      <c r="BNB7" s="531"/>
      <c r="BNC7" s="531"/>
      <c r="BND7" s="531"/>
      <c r="BNE7" s="531"/>
      <c r="BNF7" s="531"/>
      <c r="BNG7" s="531"/>
      <c r="BNH7" s="531"/>
      <c r="BNI7" s="531"/>
      <c r="BNJ7" s="531"/>
      <c r="BNK7" s="531"/>
      <c r="BNL7" s="531"/>
      <c r="BNM7" s="531"/>
      <c r="BNN7" s="531"/>
      <c r="BNO7" s="531"/>
      <c r="BNP7" s="531"/>
      <c r="BNQ7" s="531"/>
      <c r="BNR7" s="531"/>
      <c r="BNS7" s="531"/>
      <c r="BNT7" s="531"/>
      <c r="BNU7" s="531"/>
      <c r="BNV7" s="531"/>
      <c r="BNW7" s="531"/>
      <c r="BNX7" s="531"/>
      <c r="BNY7" s="531"/>
      <c r="BNZ7" s="531"/>
      <c r="BOA7" s="531"/>
      <c r="BOB7" s="531"/>
      <c r="BOC7" s="531"/>
      <c r="BOD7" s="531"/>
      <c r="BOE7" s="531"/>
      <c r="BOF7" s="531"/>
      <c r="BOG7" s="531"/>
      <c r="BOH7" s="531"/>
      <c r="BOI7" s="531"/>
      <c r="BOJ7" s="531"/>
      <c r="BOK7" s="531"/>
      <c r="BOL7" s="531"/>
      <c r="BOM7" s="531"/>
      <c r="BON7" s="531"/>
      <c r="BOO7" s="531"/>
      <c r="BOP7" s="531"/>
      <c r="BOQ7" s="531"/>
      <c r="BOR7" s="531"/>
      <c r="BOS7" s="531"/>
      <c r="BOT7" s="531"/>
      <c r="BOU7" s="531"/>
      <c r="BOV7" s="531"/>
      <c r="BOW7" s="531"/>
      <c r="BOX7" s="531"/>
      <c r="BOY7" s="531"/>
      <c r="BOZ7" s="531"/>
      <c r="BPA7" s="531"/>
      <c r="BPB7" s="531"/>
      <c r="BPC7" s="531"/>
      <c r="BPD7" s="531"/>
      <c r="BPE7" s="531"/>
      <c r="BPF7" s="531"/>
      <c r="BPG7" s="531"/>
      <c r="BPH7" s="531"/>
      <c r="BPI7" s="531"/>
      <c r="BPJ7" s="531"/>
      <c r="BPK7" s="531"/>
      <c r="BPL7" s="531"/>
      <c r="BPM7" s="531"/>
      <c r="BPN7" s="531"/>
      <c r="BPO7" s="531"/>
      <c r="BPP7" s="531"/>
      <c r="BPQ7" s="531"/>
      <c r="BPR7" s="531"/>
      <c r="BPS7" s="531"/>
      <c r="BPT7" s="531"/>
      <c r="BPU7" s="531"/>
      <c r="BPV7" s="531"/>
      <c r="BPW7" s="531"/>
      <c r="BPX7" s="531"/>
      <c r="BPY7" s="531"/>
      <c r="BPZ7" s="531"/>
      <c r="BQA7" s="531"/>
      <c r="BQB7" s="531"/>
      <c r="BQC7" s="531"/>
      <c r="BQD7" s="531"/>
      <c r="BQE7" s="531"/>
      <c r="BQF7" s="531"/>
      <c r="BQG7" s="531"/>
      <c r="BQH7" s="531"/>
      <c r="BQI7" s="531"/>
      <c r="BQJ7" s="531"/>
      <c r="BQK7" s="531"/>
      <c r="BQL7" s="531"/>
      <c r="BQM7" s="531"/>
      <c r="BQN7" s="531"/>
      <c r="BQO7" s="531"/>
      <c r="BQP7" s="531"/>
      <c r="BQQ7" s="531"/>
      <c r="BQR7" s="531"/>
      <c r="BQS7" s="531"/>
      <c r="BQT7" s="531"/>
      <c r="BQU7" s="531"/>
      <c r="BQV7" s="531"/>
      <c r="BQW7" s="531"/>
      <c r="BQX7" s="531"/>
      <c r="BQY7" s="531"/>
      <c r="BQZ7" s="531"/>
      <c r="BRA7" s="531"/>
      <c r="BRB7" s="531"/>
      <c r="BRC7" s="531"/>
      <c r="BRD7" s="531"/>
      <c r="BRE7" s="531"/>
      <c r="BRF7" s="531"/>
      <c r="BRG7" s="531"/>
      <c r="BRH7" s="531"/>
      <c r="BRI7" s="531"/>
      <c r="BRJ7" s="531"/>
      <c r="BRK7" s="531"/>
      <c r="BRL7" s="531"/>
      <c r="BRM7" s="531"/>
      <c r="BRN7" s="531"/>
      <c r="BRO7" s="531"/>
      <c r="BRP7" s="531"/>
      <c r="BRQ7" s="531"/>
      <c r="BRR7" s="531"/>
      <c r="BRS7" s="531"/>
      <c r="BRT7" s="531"/>
      <c r="BRU7" s="531"/>
      <c r="BRV7" s="531"/>
      <c r="BRW7" s="531"/>
      <c r="BRX7" s="531"/>
      <c r="BRY7" s="531"/>
      <c r="BRZ7" s="531"/>
      <c r="BSA7" s="531"/>
      <c r="BSB7" s="531"/>
      <c r="BSC7" s="531"/>
      <c r="BSD7" s="531"/>
      <c r="BSE7" s="531"/>
      <c r="BSF7" s="531"/>
      <c r="BSG7" s="531"/>
      <c r="BSH7" s="531"/>
      <c r="BSI7" s="531"/>
      <c r="BSJ7" s="531"/>
      <c r="BSK7" s="531"/>
      <c r="BSL7" s="531"/>
      <c r="BSM7" s="531"/>
      <c r="BSN7" s="531"/>
      <c r="BSO7" s="531"/>
      <c r="BSP7" s="531"/>
      <c r="BSQ7" s="531"/>
      <c r="BSR7" s="531"/>
      <c r="BSS7" s="531"/>
      <c r="BST7" s="531"/>
      <c r="BSU7" s="531"/>
      <c r="BSV7" s="531"/>
      <c r="BSW7" s="531"/>
      <c r="BSX7" s="531"/>
      <c r="BSY7" s="531"/>
      <c r="BSZ7" s="531"/>
      <c r="BTA7" s="531"/>
      <c r="BTB7" s="531"/>
      <c r="BTC7" s="531"/>
      <c r="BTD7" s="531"/>
      <c r="BTE7" s="531"/>
      <c r="BTF7" s="531"/>
      <c r="BTG7" s="531"/>
      <c r="BTH7" s="531"/>
      <c r="BTI7" s="531"/>
      <c r="BTJ7" s="531"/>
      <c r="BTK7" s="531"/>
      <c r="BTL7" s="531"/>
      <c r="BTM7" s="531"/>
      <c r="BTN7" s="531"/>
      <c r="BTO7" s="531"/>
      <c r="BTP7" s="531"/>
      <c r="BTQ7" s="531"/>
      <c r="BTR7" s="531"/>
      <c r="BTS7" s="531"/>
      <c r="BTT7" s="531"/>
      <c r="BTU7" s="531"/>
      <c r="BTV7" s="531"/>
      <c r="BTW7" s="531"/>
      <c r="BTX7" s="531"/>
      <c r="BTY7" s="531"/>
      <c r="BTZ7" s="531"/>
      <c r="BUA7" s="531"/>
      <c r="BUB7" s="531"/>
      <c r="BUC7" s="531"/>
      <c r="BUD7" s="531"/>
      <c r="BUE7" s="531"/>
      <c r="BUF7" s="531"/>
      <c r="BUG7" s="531"/>
      <c r="BUH7" s="531"/>
      <c r="BUI7" s="531"/>
      <c r="BUJ7" s="531"/>
      <c r="BUK7" s="531"/>
      <c r="BUL7" s="531"/>
      <c r="BUM7" s="531"/>
      <c r="BUN7" s="531"/>
      <c r="BUO7" s="531"/>
      <c r="BUP7" s="531"/>
      <c r="BUQ7" s="531"/>
      <c r="BUR7" s="531"/>
      <c r="BUS7" s="531"/>
      <c r="BUT7" s="531"/>
      <c r="BUU7" s="531"/>
      <c r="BUV7" s="531"/>
      <c r="BUW7" s="531"/>
      <c r="BUX7" s="531"/>
      <c r="BUY7" s="531"/>
      <c r="BUZ7" s="531"/>
      <c r="BVA7" s="531"/>
      <c r="BVB7" s="531"/>
      <c r="BVC7" s="531"/>
      <c r="BVD7" s="531"/>
      <c r="BVE7" s="531"/>
      <c r="BVF7" s="531"/>
      <c r="BVG7" s="531"/>
      <c r="BVH7" s="531"/>
      <c r="BVI7" s="531"/>
      <c r="BVJ7" s="531"/>
      <c r="BVK7" s="531"/>
      <c r="BVL7" s="531"/>
      <c r="BVM7" s="531"/>
      <c r="BVN7" s="531"/>
      <c r="BVO7" s="531"/>
      <c r="BVP7" s="531"/>
      <c r="BVQ7" s="531"/>
      <c r="BVR7" s="531"/>
      <c r="BVS7" s="531"/>
      <c r="BVT7" s="531"/>
      <c r="BVU7" s="531"/>
      <c r="BVV7" s="531"/>
      <c r="BVW7" s="531"/>
      <c r="BVX7" s="531"/>
      <c r="BVY7" s="531"/>
      <c r="BVZ7" s="531"/>
      <c r="BWA7" s="531"/>
      <c r="BWB7" s="531"/>
      <c r="BWC7" s="531"/>
      <c r="BWD7" s="531"/>
      <c r="BWE7" s="531"/>
      <c r="BWF7" s="531"/>
      <c r="BWG7" s="531"/>
      <c r="BWH7" s="531"/>
      <c r="BWI7" s="531"/>
      <c r="BWJ7" s="531"/>
      <c r="BWK7" s="531"/>
      <c r="BWL7" s="531"/>
      <c r="BWM7" s="531"/>
      <c r="BWN7" s="531"/>
      <c r="BWO7" s="531"/>
      <c r="BWP7" s="531"/>
      <c r="BWQ7" s="531"/>
      <c r="BWR7" s="531"/>
      <c r="BWS7" s="531"/>
      <c r="BWT7" s="531"/>
      <c r="BWU7" s="531"/>
      <c r="BWV7" s="531"/>
      <c r="BWW7" s="531"/>
      <c r="BWX7" s="531"/>
      <c r="BWY7" s="531"/>
      <c r="BWZ7" s="531"/>
      <c r="BXA7" s="531"/>
      <c r="BXB7" s="531"/>
      <c r="BXC7" s="531"/>
      <c r="BXD7" s="531"/>
      <c r="BXE7" s="531"/>
      <c r="BXF7" s="531"/>
      <c r="BXG7" s="531"/>
      <c r="BXH7" s="531"/>
      <c r="BXI7" s="531"/>
      <c r="BXJ7" s="531"/>
      <c r="BXK7" s="531"/>
      <c r="BXL7" s="531"/>
      <c r="BXM7" s="531"/>
      <c r="BXN7" s="531"/>
      <c r="BXO7" s="531"/>
      <c r="BXP7" s="531"/>
      <c r="BXQ7" s="531"/>
      <c r="BXR7" s="531"/>
      <c r="BXS7" s="531"/>
      <c r="BXT7" s="531"/>
      <c r="BXU7" s="531"/>
      <c r="BXV7" s="531"/>
      <c r="BXW7" s="531"/>
      <c r="BXX7" s="531"/>
      <c r="BXY7" s="531"/>
      <c r="BXZ7" s="531"/>
      <c r="BYA7" s="531"/>
      <c r="BYB7" s="531"/>
      <c r="BYC7" s="531"/>
      <c r="BYD7" s="531"/>
      <c r="BYE7" s="531"/>
      <c r="BYF7" s="531"/>
      <c r="BYG7" s="531"/>
      <c r="BYH7" s="531"/>
      <c r="BYI7" s="531"/>
      <c r="BYJ7" s="531"/>
      <c r="BYK7" s="531"/>
      <c r="BYL7" s="531"/>
      <c r="BYM7" s="531"/>
      <c r="BYN7" s="531"/>
      <c r="BYO7" s="531"/>
      <c r="BYP7" s="531"/>
      <c r="BYQ7" s="531"/>
      <c r="BYR7" s="531"/>
      <c r="BYS7" s="531"/>
      <c r="BYT7" s="531"/>
      <c r="BYU7" s="531"/>
      <c r="BYV7" s="531"/>
      <c r="BYW7" s="531"/>
      <c r="BYX7" s="531"/>
      <c r="BYY7" s="531"/>
      <c r="BYZ7" s="531"/>
      <c r="BZA7" s="531"/>
      <c r="BZB7" s="531"/>
      <c r="BZC7" s="531"/>
      <c r="BZD7" s="531"/>
      <c r="BZE7" s="531"/>
      <c r="BZF7" s="531"/>
      <c r="BZG7" s="531"/>
      <c r="BZH7" s="531"/>
      <c r="BZI7" s="531"/>
      <c r="BZJ7" s="531"/>
      <c r="BZK7" s="531"/>
      <c r="BZL7" s="531"/>
      <c r="BZM7" s="531"/>
      <c r="BZN7" s="531"/>
      <c r="BZO7" s="531"/>
      <c r="BZP7" s="531"/>
      <c r="BZQ7" s="531"/>
      <c r="BZR7" s="531"/>
      <c r="BZS7" s="531"/>
      <c r="BZT7" s="531"/>
      <c r="BZU7" s="531"/>
      <c r="BZV7" s="531"/>
      <c r="BZW7" s="531"/>
      <c r="BZX7" s="531"/>
      <c r="BZY7" s="531"/>
      <c r="BZZ7" s="531"/>
      <c r="CAA7" s="531"/>
      <c r="CAB7" s="531"/>
      <c r="CAC7" s="531"/>
      <c r="CAD7" s="531"/>
      <c r="CAE7" s="531"/>
      <c r="CAF7" s="531"/>
      <c r="CAG7" s="531"/>
      <c r="CAH7" s="531"/>
      <c r="CAI7" s="531"/>
      <c r="CAJ7" s="531"/>
      <c r="CAK7" s="531"/>
      <c r="CAL7" s="531"/>
      <c r="CAM7" s="531"/>
      <c r="CAN7" s="531"/>
      <c r="CAO7" s="531"/>
      <c r="CAP7" s="531"/>
      <c r="CAQ7" s="531"/>
      <c r="CAR7" s="531"/>
      <c r="CAS7" s="531"/>
      <c r="CAT7" s="531"/>
      <c r="CAU7" s="531"/>
      <c r="CAV7" s="531"/>
      <c r="CAW7" s="531"/>
      <c r="CAX7" s="531"/>
      <c r="CAY7" s="531"/>
      <c r="CAZ7" s="531"/>
      <c r="CBA7" s="531"/>
      <c r="CBB7" s="531"/>
      <c r="CBC7" s="531"/>
      <c r="CBD7" s="531"/>
      <c r="CBE7" s="531"/>
      <c r="CBF7" s="531"/>
      <c r="CBG7" s="531"/>
      <c r="CBH7" s="531"/>
      <c r="CBI7" s="531"/>
      <c r="CBJ7" s="531"/>
      <c r="CBK7" s="531"/>
      <c r="CBL7" s="531"/>
      <c r="CBM7" s="531"/>
      <c r="CBN7" s="531"/>
      <c r="CBO7" s="531"/>
      <c r="CBP7" s="531"/>
      <c r="CBQ7" s="531"/>
      <c r="CBR7" s="531"/>
      <c r="CBS7" s="531"/>
      <c r="CBT7" s="531"/>
      <c r="CBU7" s="531"/>
      <c r="CBV7" s="531"/>
      <c r="CBW7" s="531"/>
      <c r="CBX7" s="531"/>
      <c r="CBY7" s="531"/>
      <c r="CBZ7" s="531"/>
      <c r="CCA7" s="531"/>
      <c r="CCB7" s="531"/>
      <c r="CCC7" s="531"/>
      <c r="CCD7" s="531"/>
      <c r="CCE7" s="531"/>
      <c r="CCF7" s="531"/>
      <c r="CCG7" s="531"/>
      <c r="CCH7" s="531"/>
      <c r="CCI7" s="531"/>
      <c r="CCJ7" s="531"/>
      <c r="CCK7" s="531"/>
      <c r="CCL7" s="531"/>
      <c r="CCM7" s="531"/>
      <c r="CCN7" s="531"/>
      <c r="CCO7" s="531"/>
      <c r="CCP7" s="531"/>
      <c r="CCQ7" s="531"/>
      <c r="CCR7" s="531"/>
      <c r="CCS7" s="531"/>
      <c r="CCT7" s="531"/>
      <c r="CCU7" s="531"/>
      <c r="CCV7" s="531"/>
      <c r="CCW7" s="531"/>
      <c r="CCX7" s="531"/>
      <c r="CCY7" s="531"/>
      <c r="CCZ7" s="531"/>
      <c r="CDA7" s="531"/>
      <c r="CDB7" s="531"/>
      <c r="CDC7" s="531"/>
      <c r="CDD7" s="531"/>
      <c r="CDE7" s="531"/>
      <c r="CDF7" s="531"/>
      <c r="CDG7" s="531"/>
      <c r="CDH7" s="531"/>
      <c r="CDI7" s="531"/>
      <c r="CDJ7" s="531"/>
      <c r="CDK7" s="531"/>
      <c r="CDL7" s="531"/>
      <c r="CDM7" s="531"/>
      <c r="CDN7" s="531"/>
      <c r="CDO7" s="531"/>
      <c r="CDP7" s="531"/>
      <c r="CDQ7" s="531"/>
      <c r="CDR7" s="531"/>
      <c r="CDS7" s="531"/>
      <c r="CDT7" s="531"/>
      <c r="CDU7" s="531"/>
      <c r="CDV7" s="531"/>
      <c r="CDW7" s="531"/>
      <c r="CDX7" s="531"/>
      <c r="CDY7" s="531"/>
      <c r="CDZ7" s="531"/>
      <c r="CEA7" s="531"/>
      <c r="CEB7" s="531"/>
      <c r="CEC7" s="531"/>
      <c r="CED7" s="531"/>
      <c r="CEE7" s="531"/>
      <c r="CEF7" s="531"/>
      <c r="CEG7" s="531"/>
      <c r="CEH7" s="531"/>
      <c r="CEI7" s="531"/>
      <c r="CEJ7" s="531"/>
      <c r="CEK7" s="531"/>
      <c r="CEL7" s="531"/>
      <c r="CEM7" s="531"/>
      <c r="CEN7" s="531"/>
      <c r="CEO7" s="531"/>
      <c r="CEP7" s="531"/>
      <c r="CEQ7" s="531"/>
      <c r="CER7" s="531"/>
      <c r="CES7" s="531"/>
      <c r="CET7" s="531"/>
      <c r="CEU7" s="531"/>
      <c r="CEV7" s="531"/>
      <c r="CEW7" s="531"/>
      <c r="CEX7" s="531"/>
      <c r="CEY7" s="531"/>
      <c r="CEZ7" s="531"/>
      <c r="CFA7" s="531"/>
      <c r="CFB7" s="531"/>
      <c r="CFC7" s="531"/>
      <c r="CFD7" s="531"/>
      <c r="CFE7" s="531"/>
      <c r="CFF7" s="531"/>
      <c r="CFG7" s="531"/>
      <c r="CFH7" s="531"/>
      <c r="CFI7" s="531"/>
      <c r="CFJ7" s="531"/>
      <c r="CFK7" s="531"/>
      <c r="CFL7" s="531"/>
      <c r="CFM7" s="531"/>
      <c r="CFN7" s="531"/>
      <c r="CFO7" s="531"/>
      <c r="CFP7" s="531"/>
      <c r="CFQ7" s="531"/>
      <c r="CFR7" s="531"/>
      <c r="CFS7" s="531"/>
      <c r="CFT7" s="531"/>
      <c r="CFU7" s="531"/>
      <c r="CFV7" s="531"/>
      <c r="CFW7" s="531"/>
      <c r="CFX7" s="531"/>
      <c r="CFY7" s="531"/>
      <c r="CFZ7" s="531"/>
      <c r="CGA7" s="531"/>
      <c r="CGB7" s="531"/>
      <c r="CGC7" s="531"/>
      <c r="CGD7" s="531"/>
      <c r="CGE7" s="531"/>
      <c r="CGF7" s="531"/>
      <c r="CGG7" s="531"/>
      <c r="CGH7" s="531"/>
      <c r="CGI7" s="531"/>
      <c r="CGJ7" s="531"/>
      <c r="CGK7" s="531"/>
      <c r="CGL7" s="531"/>
      <c r="CGM7" s="531"/>
      <c r="CGN7" s="531"/>
      <c r="CGO7" s="531"/>
      <c r="CGP7" s="531"/>
      <c r="CGQ7" s="531"/>
      <c r="CGR7" s="531"/>
      <c r="CGS7" s="531"/>
      <c r="CGT7" s="531"/>
      <c r="CGU7" s="531"/>
      <c r="CGV7" s="531"/>
      <c r="CGW7" s="531"/>
      <c r="CGX7" s="531"/>
      <c r="CGY7" s="531"/>
      <c r="CGZ7" s="531"/>
      <c r="CHA7" s="531"/>
      <c r="CHB7" s="531"/>
      <c r="CHC7" s="531"/>
      <c r="CHD7" s="531"/>
      <c r="CHE7" s="531"/>
      <c r="CHF7" s="531"/>
      <c r="CHG7" s="531"/>
      <c r="CHH7" s="531"/>
      <c r="CHI7" s="531"/>
      <c r="CHJ7" s="531"/>
      <c r="CHK7" s="531"/>
      <c r="CHL7" s="531"/>
      <c r="CHM7" s="531"/>
      <c r="CHN7" s="531"/>
      <c r="CHO7" s="531"/>
      <c r="CHP7" s="531"/>
      <c r="CHQ7" s="531"/>
      <c r="CHR7" s="531"/>
      <c r="CHS7" s="531"/>
      <c r="CHT7" s="531"/>
      <c r="CHU7" s="531"/>
      <c r="CHV7" s="531"/>
      <c r="CHW7" s="531"/>
      <c r="CHX7" s="531"/>
      <c r="CHY7" s="531"/>
      <c r="CHZ7" s="531"/>
      <c r="CIA7" s="531"/>
      <c r="CIB7" s="531"/>
      <c r="CIC7" s="531"/>
      <c r="CID7" s="531"/>
      <c r="CIE7" s="531"/>
      <c r="CIF7" s="531"/>
      <c r="CIG7" s="531"/>
      <c r="CIH7" s="531"/>
      <c r="CII7" s="531"/>
      <c r="CIJ7" s="531"/>
      <c r="CIK7" s="531"/>
      <c r="CIL7" s="531"/>
      <c r="CIM7" s="531"/>
      <c r="CIN7" s="531"/>
      <c r="CIO7" s="531"/>
      <c r="CIP7" s="531"/>
      <c r="CIQ7" s="531"/>
      <c r="CIR7" s="531"/>
      <c r="CIS7" s="531"/>
      <c r="CIT7" s="531"/>
      <c r="CIU7" s="531"/>
      <c r="CIV7" s="531"/>
      <c r="CIW7" s="531"/>
      <c r="CIX7" s="531"/>
      <c r="CIY7" s="531"/>
      <c r="CIZ7" s="531"/>
      <c r="CJA7" s="531"/>
      <c r="CJB7" s="531"/>
      <c r="CJC7" s="531"/>
      <c r="CJD7" s="531"/>
      <c r="CJE7" s="531"/>
      <c r="CJF7" s="531"/>
      <c r="CJG7" s="531"/>
      <c r="CJH7" s="531"/>
      <c r="CJI7" s="531"/>
      <c r="CJJ7" s="531"/>
      <c r="CJK7" s="531"/>
      <c r="CJL7" s="531"/>
      <c r="CJM7" s="531"/>
      <c r="CJN7" s="531"/>
      <c r="CJO7" s="531"/>
      <c r="CJP7" s="531"/>
      <c r="CJQ7" s="531"/>
      <c r="CJR7" s="531"/>
      <c r="CJS7" s="531"/>
      <c r="CJT7" s="531"/>
      <c r="CJU7" s="531"/>
      <c r="CJV7" s="531"/>
      <c r="CJW7" s="531"/>
      <c r="CJX7" s="531"/>
      <c r="CJY7" s="531"/>
      <c r="CJZ7" s="531"/>
      <c r="CKA7" s="531"/>
      <c r="CKB7" s="531"/>
      <c r="CKC7" s="531"/>
      <c r="CKD7" s="531"/>
      <c r="CKE7" s="531"/>
      <c r="CKF7" s="531"/>
      <c r="CKG7" s="531"/>
      <c r="CKH7" s="531"/>
      <c r="CKI7" s="531"/>
      <c r="CKJ7" s="531"/>
      <c r="CKK7" s="531"/>
      <c r="CKL7" s="531"/>
      <c r="CKM7" s="531"/>
      <c r="CKN7" s="531"/>
      <c r="CKO7" s="531"/>
      <c r="CKP7" s="531"/>
      <c r="CKQ7" s="531"/>
      <c r="CKR7" s="531"/>
      <c r="CKS7" s="531"/>
      <c r="CKT7" s="531"/>
      <c r="CKU7" s="531"/>
      <c r="CKV7" s="531"/>
      <c r="CKW7" s="531"/>
      <c r="CKX7" s="531"/>
      <c r="CKY7" s="531"/>
      <c r="CKZ7" s="531"/>
      <c r="CLA7" s="531"/>
      <c r="CLB7" s="531"/>
      <c r="CLC7" s="531"/>
      <c r="CLD7" s="531"/>
      <c r="CLE7" s="531"/>
      <c r="CLF7" s="531"/>
      <c r="CLG7" s="531"/>
      <c r="CLH7" s="531"/>
      <c r="CLI7" s="531"/>
      <c r="CLJ7" s="531"/>
      <c r="CLK7" s="531"/>
      <c r="CLL7" s="531"/>
      <c r="CLM7" s="531"/>
      <c r="CLN7" s="531"/>
      <c r="CLO7" s="531"/>
      <c r="CLP7" s="531"/>
      <c r="CLQ7" s="531"/>
      <c r="CLR7" s="531"/>
      <c r="CLS7" s="531"/>
      <c r="CLT7" s="531"/>
      <c r="CLU7" s="531"/>
      <c r="CLV7" s="531"/>
      <c r="CLW7" s="531"/>
      <c r="CLX7" s="531"/>
      <c r="CLY7" s="531"/>
      <c r="CLZ7" s="531"/>
      <c r="CMA7" s="531"/>
      <c r="CMB7" s="531"/>
      <c r="CMC7" s="531"/>
      <c r="CMD7" s="531"/>
      <c r="CME7" s="531"/>
      <c r="CMF7" s="531"/>
      <c r="CMG7" s="531"/>
      <c r="CMH7" s="531"/>
      <c r="CMI7" s="531"/>
      <c r="CMJ7" s="531"/>
      <c r="CMK7" s="531"/>
      <c r="CML7" s="531"/>
      <c r="CMM7" s="531"/>
      <c r="CMN7" s="531"/>
      <c r="CMO7" s="531"/>
      <c r="CMP7" s="531"/>
      <c r="CMQ7" s="531"/>
      <c r="CMR7" s="531"/>
      <c r="CMS7" s="531"/>
      <c r="CMT7" s="531"/>
      <c r="CMU7" s="531"/>
      <c r="CMV7" s="531"/>
      <c r="CMW7" s="531"/>
      <c r="CMX7" s="531"/>
      <c r="CMY7" s="531"/>
      <c r="CMZ7" s="531"/>
      <c r="CNA7" s="531"/>
      <c r="CNB7" s="531"/>
      <c r="CNC7" s="531"/>
      <c r="CND7" s="531"/>
      <c r="CNE7" s="531"/>
      <c r="CNF7" s="531"/>
      <c r="CNG7" s="531"/>
      <c r="CNH7" s="531"/>
      <c r="CNI7" s="531"/>
      <c r="CNJ7" s="531"/>
      <c r="CNK7" s="531"/>
      <c r="CNL7" s="531"/>
      <c r="CNM7" s="531"/>
      <c r="CNN7" s="531"/>
      <c r="CNO7" s="531"/>
      <c r="CNP7" s="531"/>
      <c r="CNQ7" s="531"/>
      <c r="CNR7" s="531"/>
      <c r="CNS7" s="531"/>
      <c r="CNT7" s="531"/>
      <c r="CNU7" s="531"/>
      <c r="CNV7" s="531"/>
      <c r="CNW7" s="531"/>
      <c r="CNX7" s="531"/>
      <c r="CNY7" s="531"/>
      <c r="CNZ7" s="531"/>
      <c r="COA7" s="531"/>
      <c r="COB7" s="531"/>
      <c r="COC7" s="531"/>
      <c r="COD7" s="531"/>
      <c r="COE7" s="531"/>
      <c r="COF7" s="531"/>
      <c r="COG7" s="531"/>
      <c r="COH7" s="531"/>
      <c r="COI7" s="531"/>
      <c r="COJ7" s="531"/>
      <c r="COK7" s="531"/>
      <c r="COL7" s="531"/>
      <c r="COM7" s="531"/>
      <c r="CON7" s="531"/>
      <c r="COO7" s="531"/>
      <c r="COP7" s="531"/>
      <c r="COQ7" s="531"/>
      <c r="COR7" s="531"/>
      <c r="COS7" s="531"/>
      <c r="COT7" s="531"/>
      <c r="COU7" s="531"/>
      <c r="COV7" s="531"/>
      <c r="COW7" s="531"/>
      <c r="COX7" s="531"/>
      <c r="COY7" s="531"/>
      <c r="COZ7" s="531"/>
      <c r="CPA7" s="531"/>
      <c r="CPB7" s="531"/>
      <c r="CPC7" s="531"/>
      <c r="CPD7" s="531"/>
      <c r="CPE7" s="531"/>
      <c r="CPF7" s="531"/>
      <c r="CPG7" s="531"/>
      <c r="CPH7" s="531"/>
      <c r="CPI7" s="531"/>
      <c r="CPJ7" s="531"/>
      <c r="CPK7" s="531"/>
      <c r="CPL7" s="531"/>
      <c r="CPM7" s="531"/>
      <c r="CPN7" s="531"/>
      <c r="CPO7" s="531"/>
      <c r="CPP7" s="531"/>
      <c r="CPQ7" s="531"/>
      <c r="CPR7" s="531"/>
      <c r="CPS7" s="531"/>
      <c r="CPT7" s="531"/>
      <c r="CPU7" s="531"/>
      <c r="CPV7" s="531"/>
      <c r="CPW7" s="531"/>
      <c r="CPX7" s="531"/>
      <c r="CPY7" s="531"/>
      <c r="CPZ7" s="531"/>
      <c r="CQA7" s="531"/>
      <c r="CQB7" s="531"/>
      <c r="CQC7" s="531"/>
      <c r="CQD7" s="531"/>
      <c r="CQE7" s="531"/>
      <c r="CQF7" s="531"/>
      <c r="CQG7" s="531"/>
      <c r="CQH7" s="531"/>
      <c r="CQI7" s="531"/>
      <c r="CQJ7" s="531"/>
      <c r="CQK7" s="531"/>
      <c r="CQL7" s="531"/>
      <c r="CQM7" s="531"/>
      <c r="CQN7" s="531"/>
      <c r="CQO7" s="531"/>
      <c r="CQP7" s="531"/>
      <c r="CQQ7" s="531"/>
      <c r="CQR7" s="531"/>
      <c r="CQS7" s="531"/>
      <c r="CQT7" s="531"/>
      <c r="CQU7" s="531"/>
      <c r="CQV7" s="531"/>
      <c r="CQW7" s="531"/>
      <c r="CQX7" s="531"/>
      <c r="CQY7" s="531"/>
      <c r="CQZ7" s="531"/>
      <c r="CRA7" s="531"/>
      <c r="CRB7" s="531"/>
      <c r="CRC7" s="531"/>
      <c r="CRD7" s="531"/>
      <c r="CRE7" s="531"/>
      <c r="CRF7" s="531"/>
      <c r="CRG7" s="531"/>
      <c r="CRH7" s="531"/>
      <c r="CRI7" s="531"/>
      <c r="CRJ7" s="531"/>
      <c r="CRK7" s="531"/>
      <c r="CRL7" s="531"/>
      <c r="CRM7" s="531"/>
      <c r="CRN7" s="531"/>
      <c r="CRO7" s="531"/>
      <c r="CRP7" s="531"/>
      <c r="CRQ7" s="531"/>
      <c r="CRR7" s="531"/>
      <c r="CRS7" s="531"/>
      <c r="CRT7" s="531"/>
      <c r="CRU7" s="531"/>
      <c r="CRV7" s="531"/>
      <c r="CRW7" s="531"/>
      <c r="CRX7" s="531"/>
      <c r="CRY7" s="531"/>
      <c r="CRZ7" s="531"/>
      <c r="CSA7" s="531"/>
      <c r="CSB7" s="531"/>
      <c r="CSC7" s="531"/>
      <c r="CSD7" s="531"/>
      <c r="CSE7" s="531"/>
      <c r="CSF7" s="531"/>
      <c r="CSG7" s="531"/>
      <c r="CSH7" s="531"/>
      <c r="CSI7" s="531"/>
      <c r="CSJ7" s="531"/>
      <c r="CSK7" s="531"/>
      <c r="CSL7" s="531"/>
      <c r="CSM7" s="531"/>
      <c r="CSN7" s="531"/>
      <c r="CSO7" s="531"/>
      <c r="CSP7" s="531"/>
      <c r="CSQ7" s="531"/>
      <c r="CSR7" s="531"/>
      <c r="CSS7" s="531"/>
      <c r="CST7" s="531"/>
      <c r="CSU7" s="531"/>
      <c r="CSV7" s="531"/>
      <c r="CSW7" s="531"/>
      <c r="CSX7" s="531"/>
      <c r="CSY7" s="531"/>
      <c r="CSZ7" s="531"/>
      <c r="CTA7" s="531"/>
      <c r="CTB7" s="531"/>
      <c r="CTC7" s="531"/>
      <c r="CTD7" s="531"/>
      <c r="CTE7" s="531"/>
      <c r="CTF7" s="531"/>
      <c r="CTG7" s="531"/>
      <c r="CTH7" s="531"/>
      <c r="CTI7" s="531"/>
      <c r="CTJ7" s="531"/>
      <c r="CTK7" s="531"/>
      <c r="CTL7" s="531"/>
      <c r="CTM7" s="531"/>
      <c r="CTN7" s="531"/>
      <c r="CTO7" s="531"/>
      <c r="CTP7" s="531"/>
      <c r="CTQ7" s="531"/>
      <c r="CTR7" s="531"/>
      <c r="CTS7" s="531"/>
      <c r="CTT7" s="531"/>
      <c r="CTU7" s="531"/>
      <c r="CTV7" s="531"/>
      <c r="CTW7" s="531"/>
      <c r="CTX7" s="531"/>
      <c r="CTY7" s="531"/>
      <c r="CTZ7" s="531"/>
      <c r="CUA7" s="531"/>
      <c r="CUB7" s="531"/>
      <c r="CUC7" s="531"/>
      <c r="CUD7" s="531"/>
      <c r="CUE7" s="531"/>
      <c r="CUF7" s="531"/>
      <c r="CUG7" s="531"/>
      <c r="CUH7" s="531"/>
      <c r="CUI7" s="531"/>
      <c r="CUJ7" s="531"/>
      <c r="CUK7" s="531"/>
      <c r="CUL7" s="531"/>
      <c r="CUM7" s="531"/>
      <c r="CUN7" s="531"/>
      <c r="CUO7" s="531"/>
      <c r="CUP7" s="531"/>
      <c r="CUQ7" s="531"/>
      <c r="CUR7" s="531"/>
      <c r="CUS7" s="531"/>
      <c r="CUT7" s="531"/>
      <c r="CUU7" s="531"/>
      <c r="CUV7" s="531"/>
      <c r="CUW7" s="531"/>
      <c r="CUX7" s="531"/>
      <c r="CUY7" s="531"/>
      <c r="CUZ7" s="531"/>
      <c r="CVA7" s="531"/>
      <c r="CVB7" s="531"/>
      <c r="CVC7" s="531"/>
      <c r="CVD7" s="531"/>
      <c r="CVE7" s="531"/>
      <c r="CVF7" s="531"/>
      <c r="CVG7" s="531"/>
      <c r="CVH7" s="531"/>
      <c r="CVI7" s="531"/>
      <c r="CVJ7" s="531"/>
      <c r="CVK7" s="531"/>
      <c r="CVL7" s="531"/>
      <c r="CVM7" s="531"/>
      <c r="CVN7" s="531"/>
      <c r="CVO7" s="531"/>
      <c r="CVP7" s="531"/>
      <c r="CVQ7" s="531"/>
      <c r="CVR7" s="531"/>
      <c r="CVS7" s="531"/>
      <c r="CVT7" s="531"/>
      <c r="CVU7" s="531"/>
      <c r="CVV7" s="531"/>
      <c r="CVW7" s="531"/>
      <c r="CVX7" s="531"/>
      <c r="CVY7" s="531"/>
      <c r="CVZ7" s="531"/>
      <c r="CWA7" s="531"/>
      <c r="CWB7" s="531"/>
      <c r="CWC7" s="531"/>
      <c r="CWD7" s="531"/>
      <c r="CWE7" s="531"/>
      <c r="CWF7" s="531"/>
      <c r="CWG7" s="531"/>
      <c r="CWH7" s="531"/>
      <c r="CWI7" s="531"/>
      <c r="CWJ7" s="531"/>
      <c r="CWK7" s="531"/>
      <c r="CWL7" s="531"/>
      <c r="CWM7" s="531"/>
      <c r="CWN7" s="531"/>
      <c r="CWO7" s="531"/>
      <c r="CWP7" s="531"/>
      <c r="CWQ7" s="531"/>
      <c r="CWR7" s="531"/>
      <c r="CWS7" s="531"/>
      <c r="CWT7" s="531"/>
      <c r="CWU7" s="531"/>
      <c r="CWV7" s="531"/>
      <c r="CWW7" s="531"/>
      <c r="CWX7" s="531"/>
      <c r="CWY7" s="531"/>
      <c r="CWZ7" s="531"/>
      <c r="CXA7" s="531"/>
      <c r="CXB7" s="531"/>
      <c r="CXC7" s="531"/>
      <c r="CXD7" s="531"/>
      <c r="CXE7" s="531"/>
      <c r="CXF7" s="531"/>
      <c r="CXG7" s="531"/>
      <c r="CXH7" s="531"/>
      <c r="CXI7" s="531"/>
      <c r="CXJ7" s="531"/>
      <c r="CXK7" s="531"/>
      <c r="CXL7" s="531"/>
      <c r="CXM7" s="531"/>
      <c r="CXN7" s="531"/>
      <c r="CXO7" s="531"/>
      <c r="CXP7" s="531"/>
      <c r="CXQ7" s="531"/>
      <c r="CXR7" s="531"/>
      <c r="CXS7" s="531"/>
      <c r="CXT7" s="531"/>
      <c r="CXU7" s="531"/>
      <c r="CXV7" s="531"/>
      <c r="CXW7" s="531"/>
      <c r="CXX7" s="531"/>
      <c r="CXY7" s="531"/>
      <c r="CXZ7" s="531"/>
      <c r="CYA7" s="531"/>
      <c r="CYB7" s="531"/>
      <c r="CYC7" s="531"/>
      <c r="CYD7" s="531"/>
      <c r="CYE7" s="531"/>
      <c r="CYF7" s="531"/>
      <c r="CYG7" s="531"/>
      <c r="CYH7" s="531"/>
      <c r="CYI7" s="531"/>
      <c r="CYJ7" s="531"/>
      <c r="CYK7" s="531"/>
      <c r="CYL7" s="531"/>
      <c r="CYM7" s="531"/>
      <c r="CYN7" s="531"/>
      <c r="CYO7" s="531"/>
      <c r="CYP7" s="531"/>
      <c r="CYQ7" s="531"/>
      <c r="CYR7" s="531"/>
      <c r="CYS7" s="531"/>
      <c r="CYT7" s="531"/>
      <c r="CYU7" s="531"/>
      <c r="CYV7" s="531"/>
      <c r="CYW7" s="531"/>
      <c r="CYX7" s="531"/>
      <c r="CYY7" s="531"/>
      <c r="CYZ7" s="531"/>
      <c r="CZA7" s="531"/>
      <c r="CZB7" s="531"/>
      <c r="CZC7" s="531"/>
      <c r="CZD7" s="531"/>
      <c r="CZE7" s="531"/>
      <c r="CZF7" s="531"/>
      <c r="CZG7" s="531"/>
      <c r="CZH7" s="531"/>
      <c r="CZI7" s="531"/>
      <c r="CZJ7" s="531"/>
      <c r="CZK7" s="531"/>
      <c r="CZL7" s="531"/>
      <c r="CZM7" s="531"/>
      <c r="CZN7" s="531"/>
      <c r="CZO7" s="531"/>
      <c r="CZP7" s="531"/>
      <c r="CZQ7" s="531"/>
      <c r="CZR7" s="531"/>
      <c r="CZS7" s="531"/>
      <c r="CZT7" s="531"/>
      <c r="CZU7" s="531"/>
      <c r="CZV7" s="531"/>
      <c r="CZW7" s="531"/>
      <c r="CZX7" s="531"/>
      <c r="CZY7" s="531"/>
      <c r="CZZ7" s="531"/>
      <c r="DAA7" s="531"/>
      <c r="DAB7" s="531"/>
      <c r="DAC7" s="531"/>
      <c r="DAD7" s="531"/>
      <c r="DAE7" s="531"/>
      <c r="DAF7" s="531"/>
      <c r="DAG7" s="531"/>
      <c r="DAH7" s="531"/>
      <c r="DAI7" s="531"/>
      <c r="DAJ7" s="531"/>
      <c r="DAK7" s="531"/>
      <c r="DAL7" s="531"/>
      <c r="DAM7" s="531"/>
      <c r="DAN7" s="531"/>
      <c r="DAO7" s="531"/>
      <c r="DAP7" s="531"/>
      <c r="DAQ7" s="531"/>
      <c r="DAR7" s="531"/>
      <c r="DAS7" s="531"/>
      <c r="DAT7" s="531"/>
      <c r="DAU7" s="531"/>
      <c r="DAV7" s="531"/>
      <c r="DAW7" s="531"/>
      <c r="DAX7" s="531"/>
      <c r="DAY7" s="531"/>
      <c r="DAZ7" s="531"/>
      <c r="DBA7" s="531"/>
      <c r="DBB7" s="531"/>
      <c r="DBC7" s="531"/>
      <c r="DBD7" s="531"/>
      <c r="DBE7" s="531"/>
      <c r="DBF7" s="531"/>
      <c r="DBG7" s="531"/>
      <c r="DBH7" s="531"/>
      <c r="DBI7" s="531"/>
      <c r="DBJ7" s="531"/>
      <c r="DBK7" s="531"/>
      <c r="DBL7" s="531"/>
      <c r="DBM7" s="531"/>
      <c r="DBN7" s="531"/>
      <c r="DBO7" s="531"/>
      <c r="DBP7" s="531"/>
      <c r="DBQ7" s="531"/>
      <c r="DBR7" s="531"/>
      <c r="DBS7" s="531"/>
      <c r="DBT7" s="531"/>
      <c r="DBU7" s="531"/>
      <c r="DBV7" s="531"/>
      <c r="DBW7" s="531"/>
      <c r="DBX7" s="531"/>
      <c r="DBY7" s="531"/>
      <c r="DBZ7" s="531"/>
      <c r="DCA7" s="531"/>
      <c r="DCB7" s="531"/>
      <c r="DCC7" s="531"/>
      <c r="DCD7" s="531"/>
      <c r="DCE7" s="531"/>
      <c r="DCF7" s="531"/>
      <c r="DCG7" s="531"/>
      <c r="DCH7" s="531"/>
      <c r="DCI7" s="531"/>
      <c r="DCJ7" s="531"/>
      <c r="DCK7" s="531"/>
      <c r="DCL7" s="531"/>
      <c r="DCM7" s="531"/>
      <c r="DCN7" s="531"/>
      <c r="DCO7" s="531"/>
      <c r="DCP7" s="531"/>
      <c r="DCQ7" s="531"/>
      <c r="DCR7" s="531"/>
      <c r="DCS7" s="531"/>
      <c r="DCT7" s="531"/>
      <c r="DCU7" s="531"/>
      <c r="DCV7" s="531"/>
      <c r="DCW7" s="531"/>
      <c r="DCX7" s="531"/>
      <c r="DCY7" s="531"/>
      <c r="DCZ7" s="531"/>
      <c r="DDA7" s="531"/>
      <c r="DDB7" s="531"/>
      <c r="DDC7" s="531"/>
      <c r="DDD7" s="531"/>
      <c r="DDE7" s="531"/>
      <c r="DDF7" s="531"/>
      <c r="DDG7" s="531"/>
      <c r="DDH7" s="531"/>
      <c r="DDI7" s="531"/>
      <c r="DDJ7" s="531"/>
      <c r="DDK7" s="531"/>
      <c r="DDL7" s="531"/>
      <c r="DDM7" s="531"/>
      <c r="DDN7" s="531"/>
      <c r="DDO7" s="531"/>
      <c r="DDP7" s="531"/>
      <c r="DDQ7" s="531"/>
      <c r="DDR7" s="531"/>
      <c r="DDS7" s="531"/>
      <c r="DDT7" s="531"/>
      <c r="DDU7" s="531"/>
      <c r="DDV7" s="531"/>
      <c r="DDW7" s="531"/>
      <c r="DDX7" s="531"/>
      <c r="DDY7" s="531"/>
      <c r="DDZ7" s="531"/>
      <c r="DEA7" s="531"/>
      <c r="DEB7" s="531"/>
      <c r="DEC7" s="531"/>
      <c r="DED7" s="531"/>
      <c r="DEE7" s="531"/>
      <c r="DEF7" s="531"/>
      <c r="DEG7" s="531"/>
      <c r="DEH7" s="531"/>
      <c r="DEI7" s="531"/>
      <c r="DEJ7" s="531"/>
      <c r="DEK7" s="531"/>
      <c r="DEL7" s="531"/>
      <c r="DEM7" s="531"/>
      <c r="DEN7" s="531"/>
      <c r="DEO7" s="531"/>
      <c r="DEP7" s="531"/>
      <c r="DEQ7" s="531"/>
      <c r="DER7" s="531"/>
      <c r="DES7" s="531"/>
      <c r="DET7" s="531"/>
      <c r="DEU7" s="531"/>
      <c r="DEV7" s="531"/>
      <c r="DEW7" s="531"/>
      <c r="DEX7" s="531"/>
      <c r="DEY7" s="531"/>
      <c r="DEZ7" s="531"/>
      <c r="DFA7" s="531"/>
      <c r="DFB7" s="531"/>
      <c r="DFC7" s="531"/>
      <c r="DFD7" s="531"/>
      <c r="DFE7" s="531"/>
      <c r="DFF7" s="531"/>
      <c r="DFG7" s="531"/>
      <c r="DFH7" s="531"/>
      <c r="DFI7" s="531"/>
      <c r="DFJ7" s="531"/>
      <c r="DFK7" s="531"/>
      <c r="DFL7" s="531"/>
      <c r="DFM7" s="531"/>
      <c r="DFN7" s="531"/>
      <c r="DFO7" s="531"/>
      <c r="DFP7" s="531"/>
      <c r="DFQ7" s="531"/>
      <c r="DFR7" s="531"/>
      <c r="DFS7" s="531"/>
      <c r="DFT7" s="531"/>
      <c r="DFU7" s="531"/>
      <c r="DFV7" s="531"/>
      <c r="DFW7" s="531"/>
      <c r="DFX7" s="531"/>
      <c r="DFY7" s="531"/>
      <c r="DFZ7" s="531"/>
      <c r="DGA7" s="531"/>
      <c r="DGB7" s="531"/>
      <c r="DGC7" s="531"/>
      <c r="DGD7" s="531"/>
      <c r="DGE7" s="531"/>
      <c r="DGF7" s="531"/>
      <c r="DGG7" s="531"/>
      <c r="DGH7" s="531"/>
      <c r="DGI7" s="531"/>
      <c r="DGJ7" s="531"/>
      <c r="DGK7" s="531"/>
      <c r="DGL7" s="531"/>
      <c r="DGM7" s="531"/>
      <c r="DGN7" s="531"/>
      <c r="DGO7" s="531"/>
      <c r="DGP7" s="531"/>
      <c r="DGQ7" s="531"/>
      <c r="DGR7" s="531"/>
      <c r="DGS7" s="531"/>
      <c r="DGT7" s="531"/>
      <c r="DGU7" s="531"/>
      <c r="DGV7" s="531"/>
      <c r="DGW7" s="531"/>
      <c r="DGX7" s="531"/>
      <c r="DGY7" s="531"/>
      <c r="DGZ7" s="531"/>
      <c r="DHA7" s="531"/>
      <c r="DHB7" s="531"/>
      <c r="DHC7" s="531"/>
      <c r="DHD7" s="531"/>
      <c r="DHE7" s="531"/>
      <c r="DHF7" s="531"/>
      <c r="DHG7" s="531"/>
      <c r="DHH7" s="531"/>
      <c r="DHI7" s="531"/>
      <c r="DHJ7" s="531"/>
      <c r="DHK7" s="531"/>
      <c r="DHL7" s="531"/>
      <c r="DHM7" s="531"/>
      <c r="DHN7" s="531"/>
      <c r="DHO7" s="531"/>
      <c r="DHP7" s="531"/>
      <c r="DHQ7" s="531"/>
      <c r="DHR7" s="531"/>
      <c r="DHS7" s="531"/>
      <c r="DHT7" s="531"/>
      <c r="DHU7" s="531"/>
      <c r="DHV7" s="531"/>
      <c r="DHW7" s="531"/>
      <c r="DHX7" s="531"/>
      <c r="DHY7" s="531"/>
      <c r="DHZ7" s="531"/>
      <c r="DIA7" s="531"/>
      <c r="DIB7" s="531"/>
      <c r="DIC7" s="531"/>
      <c r="DID7" s="531"/>
      <c r="DIE7" s="531"/>
      <c r="DIF7" s="531"/>
      <c r="DIG7" s="531"/>
      <c r="DIH7" s="531"/>
      <c r="DII7" s="531"/>
      <c r="DIJ7" s="531"/>
      <c r="DIK7" s="531"/>
      <c r="DIL7" s="531"/>
      <c r="DIM7" s="531"/>
      <c r="DIN7" s="531"/>
      <c r="DIO7" s="531"/>
      <c r="DIP7" s="531"/>
      <c r="DIQ7" s="531"/>
      <c r="DIR7" s="531"/>
      <c r="DIS7" s="531"/>
      <c r="DIT7" s="531"/>
      <c r="DIU7" s="531"/>
      <c r="DIV7" s="531"/>
      <c r="DIW7" s="531"/>
      <c r="DIX7" s="531"/>
      <c r="DIY7" s="531"/>
      <c r="DIZ7" s="531"/>
      <c r="DJA7" s="531"/>
      <c r="DJB7" s="531"/>
      <c r="DJC7" s="531"/>
      <c r="DJD7" s="531"/>
      <c r="DJE7" s="531"/>
      <c r="DJF7" s="531"/>
      <c r="DJG7" s="531"/>
      <c r="DJH7" s="531"/>
      <c r="DJI7" s="531"/>
      <c r="DJJ7" s="531"/>
      <c r="DJK7" s="531"/>
      <c r="DJL7" s="531"/>
      <c r="DJM7" s="531"/>
      <c r="DJN7" s="531"/>
      <c r="DJO7" s="531"/>
      <c r="DJP7" s="531"/>
      <c r="DJQ7" s="531"/>
      <c r="DJR7" s="531"/>
      <c r="DJS7" s="531"/>
      <c r="DJT7" s="531"/>
      <c r="DJU7" s="531"/>
      <c r="DJV7" s="531"/>
      <c r="DJW7" s="531"/>
      <c r="DJX7" s="531"/>
      <c r="DJY7" s="531"/>
      <c r="DJZ7" s="531"/>
      <c r="DKA7" s="531"/>
      <c r="DKB7" s="531"/>
      <c r="DKC7" s="531"/>
      <c r="DKD7" s="531"/>
      <c r="DKE7" s="531"/>
      <c r="DKF7" s="531"/>
      <c r="DKG7" s="531"/>
      <c r="DKH7" s="531"/>
      <c r="DKI7" s="531"/>
      <c r="DKJ7" s="531"/>
      <c r="DKK7" s="531"/>
      <c r="DKL7" s="531"/>
      <c r="DKM7" s="531"/>
      <c r="DKN7" s="531"/>
      <c r="DKO7" s="531"/>
      <c r="DKP7" s="531"/>
      <c r="DKQ7" s="531"/>
      <c r="DKR7" s="531"/>
      <c r="DKS7" s="531"/>
      <c r="DKT7" s="531"/>
      <c r="DKU7" s="531"/>
      <c r="DKV7" s="531"/>
      <c r="DKW7" s="531"/>
      <c r="DKX7" s="531"/>
      <c r="DKY7" s="531"/>
      <c r="DKZ7" s="531"/>
      <c r="DLA7" s="531"/>
      <c r="DLB7" s="531"/>
      <c r="DLC7" s="531"/>
      <c r="DLD7" s="531"/>
      <c r="DLE7" s="531"/>
      <c r="DLF7" s="531"/>
      <c r="DLG7" s="531"/>
      <c r="DLH7" s="531"/>
      <c r="DLI7" s="531"/>
      <c r="DLJ7" s="531"/>
      <c r="DLK7" s="531"/>
      <c r="DLL7" s="531"/>
      <c r="DLM7" s="531"/>
      <c r="DLN7" s="531"/>
      <c r="DLO7" s="531"/>
      <c r="DLP7" s="531"/>
      <c r="DLQ7" s="531"/>
      <c r="DLR7" s="531"/>
      <c r="DLS7" s="531"/>
      <c r="DLT7" s="531"/>
      <c r="DLU7" s="531"/>
      <c r="DLV7" s="531"/>
      <c r="DLW7" s="531"/>
      <c r="DLX7" s="531"/>
      <c r="DLY7" s="531"/>
      <c r="DLZ7" s="531"/>
      <c r="DMA7" s="531"/>
      <c r="DMB7" s="531"/>
      <c r="DMC7" s="531"/>
      <c r="DMD7" s="531"/>
      <c r="DME7" s="531"/>
      <c r="DMF7" s="531"/>
      <c r="DMG7" s="531"/>
      <c r="DMH7" s="531"/>
      <c r="DMI7" s="531"/>
      <c r="DMJ7" s="531"/>
      <c r="DMK7" s="531"/>
      <c r="DML7" s="531"/>
      <c r="DMM7" s="531"/>
      <c r="DMN7" s="531"/>
      <c r="DMO7" s="531"/>
      <c r="DMP7" s="531"/>
      <c r="DMQ7" s="531"/>
      <c r="DMR7" s="531"/>
      <c r="DMS7" s="531"/>
      <c r="DMT7" s="531"/>
      <c r="DMU7" s="531"/>
      <c r="DMV7" s="531"/>
      <c r="DMW7" s="531"/>
      <c r="DMX7" s="531"/>
      <c r="DMY7" s="531"/>
      <c r="DMZ7" s="531"/>
      <c r="DNA7" s="531"/>
      <c r="DNB7" s="531"/>
      <c r="DNC7" s="531"/>
      <c r="DND7" s="531"/>
      <c r="DNE7" s="531"/>
      <c r="DNF7" s="531"/>
      <c r="DNG7" s="531"/>
      <c r="DNH7" s="531"/>
      <c r="DNI7" s="531"/>
      <c r="DNJ7" s="531"/>
      <c r="DNK7" s="531"/>
      <c r="DNL7" s="531"/>
      <c r="DNM7" s="531"/>
      <c r="DNN7" s="531"/>
      <c r="DNO7" s="531"/>
      <c r="DNP7" s="531"/>
      <c r="DNQ7" s="531"/>
      <c r="DNR7" s="531"/>
      <c r="DNS7" s="531"/>
      <c r="DNT7" s="531"/>
      <c r="DNU7" s="531"/>
      <c r="DNV7" s="531"/>
      <c r="DNW7" s="531"/>
      <c r="DNX7" s="531"/>
      <c r="DNY7" s="531"/>
      <c r="DNZ7" s="531"/>
      <c r="DOA7" s="531"/>
      <c r="DOB7" s="531"/>
      <c r="DOC7" s="531"/>
      <c r="DOD7" s="531"/>
      <c r="DOE7" s="531"/>
      <c r="DOF7" s="531"/>
      <c r="DOG7" s="531"/>
      <c r="DOH7" s="531"/>
      <c r="DOI7" s="531"/>
      <c r="DOJ7" s="531"/>
      <c r="DOK7" s="531"/>
      <c r="DOL7" s="531"/>
      <c r="DOM7" s="531"/>
      <c r="DON7" s="531"/>
      <c r="DOO7" s="531"/>
      <c r="DOP7" s="531"/>
      <c r="DOQ7" s="531"/>
      <c r="DOR7" s="531"/>
      <c r="DOS7" s="531"/>
      <c r="DOT7" s="531"/>
      <c r="DOU7" s="531"/>
      <c r="DOV7" s="531"/>
      <c r="DOW7" s="531"/>
      <c r="DOX7" s="531"/>
      <c r="DOY7" s="531"/>
      <c r="DOZ7" s="531"/>
      <c r="DPA7" s="531"/>
      <c r="DPB7" s="531"/>
      <c r="DPC7" s="531"/>
      <c r="DPD7" s="531"/>
      <c r="DPE7" s="531"/>
      <c r="DPF7" s="531"/>
      <c r="DPG7" s="531"/>
      <c r="DPH7" s="531"/>
      <c r="DPI7" s="531"/>
      <c r="DPJ7" s="531"/>
      <c r="DPK7" s="531"/>
      <c r="DPL7" s="531"/>
      <c r="DPM7" s="531"/>
      <c r="DPN7" s="531"/>
      <c r="DPO7" s="531"/>
      <c r="DPP7" s="531"/>
      <c r="DPQ7" s="531"/>
      <c r="DPR7" s="531"/>
      <c r="DPS7" s="531"/>
      <c r="DPT7" s="531"/>
      <c r="DPU7" s="531"/>
      <c r="DPV7" s="531"/>
      <c r="DPW7" s="531"/>
      <c r="DPX7" s="531"/>
      <c r="DPY7" s="531"/>
      <c r="DPZ7" s="531"/>
      <c r="DQA7" s="531"/>
      <c r="DQB7" s="531"/>
      <c r="DQC7" s="531"/>
      <c r="DQD7" s="531"/>
      <c r="DQE7" s="531"/>
      <c r="DQF7" s="531"/>
      <c r="DQG7" s="531"/>
      <c r="DQH7" s="531"/>
      <c r="DQI7" s="531"/>
      <c r="DQJ7" s="531"/>
      <c r="DQK7" s="531"/>
      <c r="DQL7" s="531"/>
      <c r="DQM7" s="531"/>
      <c r="DQN7" s="531"/>
      <c r="DQO7" s="531"/>
      <c r="DQP7" s="531"/>
      <c r="DQQ7" s="531"/>
      <c r="DQR7" s="531"/>
      <c r="DQS7" s="531"/>
      <c r="DQT7" s="531"/>
      <c r="DQU7" s="531"/>
      <c r="DQV7" s="531"/>
      <c r="DQW7" s="531"/>
      <c r="DQX7" s="531"/>
      <c r="DQY7" s="531"/>
      <c r="DQZ7" s="531"/>
      <c r="DRA7" s="531"/>
      <c r="DRB7" s="531"/>
      <c r="DRC7" s="531"/>
      <c r="DRD7" s="531"/>
      <c r="DRE7" s="531"/>
      <c r="DRF7" s="531"/>
      <c r="DRG7" s="531"/>
      <c r="DRH7" s="531"/>
      <c r="DRI7" s="531"/>
      <c r="DRJ7" s="531"/>
      <c r="DRK7" s="531"/>
      <c r="DRL7" s="531"/>
      <c r="DRM7" s="531"/>
      <c r="DRN7" s="531"/>
      <c r="DRO7" s="531"/>
      <c r="DRP7" s="531"/>
      <c r="DRQ7" s="531"/>
      <c r="DRR7" s="531"/>
      <c r="DRS7" s="531"/>
      <c r="DRT7" s="531"/>
      <c r="DRU7" s="531"/>
      <c r="DRV7" s="531"/>
      <c r="DRW7" s="531"/>
      <c r="DRX7" s="531"/>
      <c r="DRY7" s="531"/>
      <c r="DRZ7" s="531"/>
      <c r="DSA7" s="531"/>
      <c r="DSB7" s="531"/>
      <c r="DSC7" s="531"/>
      <c r="DSD7" s="531"/>
      <c r="DSE7" s="531"/>
      <c r="DSF7" s="531"/>
      <c r="DSG7" s="531"/>
      <c r="DSH7" s="531"/>
      <c r="DSI7" s="531"/>
      <c r="DSJ7" s="531"/>
      <c r="DSK7" s="531"/>
      <c r="DSL7" s="531"/>
      <c r="DSM7" s="531"/>
      <c r="DSN7" s="531"/>
      <c r="DSO7" s="531"/>
      <c r="DSP7" s="531"/>
      <c r="DSQ7" s="531"/>
      <c r="DSR7" s="531"/>
      <c r="DSS7" s="531"/>
      <c r="DST7" s="531"/>
      <c r="DSU7" s="531"/>
      <c r="DSV7" s="531"/>
      <c r="DSW7" s="531"/>
      <c r="DSX7" s="531"/>
      <c r="DSY7" s="531"/>
      <c r="DSZ7" s="531"/>
      <c r="DTA7" s="531"/>
      <c r="DTB7" s="531"/>
      <c r="DTC7" s="531"/>
      <c r="DTD7" s="531"/>
      <c r="DTE7" s="531"/>
      <c r="DTF7" s="531"/>
      <c r="DTG7" s="531"/>
      <c r="DTH7" s="531"/>
      <c r="DTI7" s="531"/>
      <c r="DTJ7" s="531"/>
      <c r="DTK7" s="531"/>
      <c r="DTL7" s="531"/>
      <c r="DTM7" s="531"/>
      <c r="DTN7" s="531"/>
      <c r="DTO7" s="531"/>
      <c r="DTP7" s="531"/>
      <c r="DTQ7" s="531"/>
      <c r="DTR7" s="531"/>
      <c r="DTS7" s="531"/>
      <c r="DTT7" s="531"/>
      <c r="DTU7" s="531"/>
      <c r="DTV7" s="531"/>
      <c r="DTW7" s="531"/>
      <c r="DTX7" s="531"/>
      <c r="DTY7" s="531"/>
      <c r="DTZ7" s="531"/>
      <c r="DUA7" s="531"/>
      <c r="DUB7" s="531"/>
      <c r="DUC7" s="531"/>
      <c r="DUD7" s="531"/>
      <c r="DUE7" s="531"/>
      <c r="DUF7" s="531"/>
      <c r="DUG7" s="531"/>
      <c r="DUH7" s="531"/>
      <c r="DUI7" s="531"/>
      <c r="DUJ7" s="531"/>
      <c r="DUK7" s="531"/>
      <c r="DUL7" s="531"/>
      <c r="DUM7" s="531"/>
      <c r="DUN7" s="531"/>
      <c r="DUO7" s="531"/>
      <c r="DUP7" s="531"/>
      <c r="DUQ7" s="531"/>
      <c r="DUR7" s="531"/>
      <c r="DUS7" s="531"/>
      <c r="DUT7" s="531"/>
      <c r="DUU7" s="531"/>
      <c r="DUV7" s="531"/>
      <c r="DUW7" s="531"/>
      <c r="DUX7" s="531"/>
      <c r="DUY7" s="531"/>
      <c r="DUZ7" s="531"/>
      <c r="DVA7" s="531"/>
      <c r="DVB7" s="531"/>
      <c r="DVC7" s="531"/>
      <c r="DVD7" s="531"/>
      <c r="DVE7" s="531"/>
      <c r="DVF7" s="531"/>
      <c r="DVG7" s="531"/>
      <c r="DVH7" s="531"/>
      <c r="DVI7" s="531"/>
      <c r="DVJ7" s="531"/>
      <c r="DVK7" s="531"/>
      <c r="DVL7" s="531"/>
      <c r="DVM7" s="531"/>
      <c r="DVN7" s="531"/>
      <c r="DVO7" s="531"/>
      <c r="DVP7" s="531"/>
      <c r="DVQ7" s="531"/>
      <c r="DVR7" s="531"/>
      <c r="DVS7" s="531"/>
      <c r="DVT7" s="531"/>
      <c r="DVU7" s="531"/>
      <c r="DVV7" s="531"/>
      <c r="DVW7" s="531"/>
      <c r="DVX7" s="531"/>
      <c r="DVY7" s="531"/>
      <c r="DVZ7" s="531"/>
      <c r="DWA7" s="531"/>
      <c r="DWB7" s="531"/>
      <c r="DWC7" s="531"/>
      <c r="DWD7" s="531"/>
      <c r="DWE7" s="531"/>
      <c r="DWF7" s="531"/>
      <c r="DWG7" s="531"/>
      <c r="DWH7" s="531"/>
      <c r="DWI7" s="531"/>
      <c r="DWJ7" s="531"/>
      <c r="DWK7" s="531"/>
      <c r="DWL7" s="531"/>
      <c r="DWM7" s="531"/>
      <c r="DWN7" s="531"/>
      <c r="DWO7" s="531"/>
      <c r="DWP7" s="531"/>
      <c r="DWQ7" s="531"/>
      <c r="DWR7" s="531"/>
      <c r="DWS7" s="531"/>
      <c r="DWT7" s="531"/>
      <c r="DWU7" s="531"/>
      <c r="DWV7" s="531"/>
      <c r="DWW7" s="531"/>
      <c r="DWX7" s="531"/>
      <c r="DWY7" s="531"/>
      <c r="DWZ7" s="531"/>
      <c r="DXA7" s="531"/>
      <c r="DXB7" s="531"/>
      <c r="DXC7" s="531"/>
      <c r="DXD7" s="531"/>
      <c r="DXE7" s="531"/>
      <c r="DXF7" s="531"/>
      <c r="DXG7" s="531"/>
      <c r="DXH7" s="531"/>
      <c r="DXI7" s="531"/>
      <c r="DXJ7" s="531"/>
      <c r="DXK7" s="531"/>
      <c r="DXL7" s="531"/>
      <c r="DXM7" s="531"/>
      <c r="DXN7" s="531"/>
      <c r="DXO7" s="531"/>
      <c r="DXP7" s="531"/>
      <c r="DXQ7" s="531"/>
      <c r="DXR7" s="531"/>
      <c r="DXS7" s="531"/>
      <c r="DXT7" s="531"/>
      <c r="DXU7" s="531"/>
      <c r="DXV7" s="531"/>
      <c r="DXW7" s="531"/>
      <c r="DXX7" s="531"/>
      <c r="DXY7" s="531"/>
      <c r="DXZ7" s="531"/>
      <c r="DYA7" s="531"/>
      <c r="DYB7" s="531"/>
      <c r="DYC7" s="531"/>
      <c r="DYD7" s="531"/>
      <c r="DYE7" s="531"/>
      <c r="DYF7" s="531"/>
      <c r="DYG7" s="531"/>
      <c r="DYH7" s="531"/>
      <c r="DYI7" s="531"/>
      <c r="DYJ7" s="531"/>
      <c r="DYK7" s="531"/>
      <c r="DYL7" s="531"/>
      <c r="DYM7" s="531"/>
      <c r="DYN7" s="531"/>
      <c r="DYO7" s="531"/>
      <c r="DYP7" s="531"/>
      <c r="DYQ7" s="531"/>
      <c r="DYR7" s="531"/>
      <c r="DYS7" s="531"/>
      <c r="DYT7" s="531"/>
      <c r="DYU7" s="531"/>
      <c r="DYV7" s="531"/>
      <c r="DYW7" s="531"/>
      <c r="DYX7" s="531"/>
      <c r="DYY7" s="531"/>
      <c r="DYZ7" s="531"/>
      <c r="DZA7" s="531"/>
      <c r="DZB7" s="531"/>
      <c r="DZC7" s="531"/>
      <c r="DZD7" s="531"/>
      <c r="DZE7" s="531"/>
      <c r="DZF7" s="531"/>
      <c r="DZG7" s="531"/>
      <c r="DZH7" s="531"/>
      <c r="DZI7" s="531"/>
      <c r="DZJ7" s="531"/>
      <c r="DZK7" s="531"/>
      <c r="DZL7" s="531"/>
      <c r="DZM7" s="531"/>
      <c r="DZN7" s="531"/>
      <c r="DZO7" s="531"/>
      <c r="DZP7" s="531"/>
      <c r="DZQ7" s="531"/>
      <c r="DZR7" s="531"/>
      <c r="DZS7" s="531"/>
      <c r="DZT7" s="531"/>
      <c r="DZU7" s="531"/>
      <c r="DZV7" s="531"/>
      <c r="DZW7" s="531"/>
      <c r="DZX7" s="531"/>
      <c r="DZY7" s="531"/>
      <c r="DZZ7" s="531"/>
      <c r="EAA7" s="531"/>
      <c r="EAB7" s="531"/>
      <c r="EAC7" s="531"/>
      <c r="EAD7" s="531"/>
      <c r="EAE7" s="531"/>
      <c r="EAF7" s="531"/>
      <c r="EAG7" s="531"/>
      <c r="EAH7" s="531"/>
      <c r="EAI7" s="531"/>
      <c r="EAJ7" s="531"/>
      <c r="EAK7" s="531"/>
      <c r="EAL7" s="531"/>
      <c r="EAM7" s="531"/>
      <c r="EAN7" s="531"/>
      <c r="EAO7" s="531"/>
      <c r="EAP7" s="531"/>
      <c r="EAQ7" s="531"/>
      <c r="EAR7" s="531"/>
      <c r="EAS7" s="531"/>
      <c r="EAT7" s="531"/>
      <c r="EAU7" s="531"/>
      <c r="EAV7" s="531"/>
      <c r="EAW7" s="531"/>
      <c r="EAX7" s="531"/>
      <c r="EAY7" s="531"/>
      <c r="EAZ7" s="531"/>
      <c r="EBA7" s="531"/>
      <c r="EBB7" s="531"/>
      <c r="EBC7" s="531"/>
      <c r="EBD7" s="531"/>
      <c r="EBE7" s="531"/>
      <c r="EBF7" s="531"/>
      <c r="EBG7" s="531"/>
      <c r="EBH7" s="531"/>
      <c r="EBI7" s="531"/>
      <c r="EBJ7" s="531"/>
      <c r="EBK7" s="531"/>
      <c r="EBL7" s="531"/>
      <c r="EBM7" s="531"/>
      <c r="EBN7" s="531"/>
      <c r="EBO7" s="531"/>
      <c r="EBP7" s="531"/>
      <c r="EBQ7" s="531"/>
      <c r="EBR7" s="531"/>
      <c r="EBS7" s="531"/>
      <c r="EBT7" s="531"/>
      <c r="EBU7" s="531"/>
      <c r="EBV7" s="531"/>
      <c r="EBW7" s="531"/>
      <c r="EBX7" s="531"/>
      <c r="EBY7" s="531"/>
      <c r="EBZ7" s="531"/>
      <c r="ECA7" s="531"/>
      <c r="ECB7" s="531"/>
      <c r="ECC7" s="531"/>
      <c r="ECD7" s="531"/>
      <c r="ECE7" s="531"/>
      <c r="ECF7" s="531"/>
      <c r="ECG7" s="531"/>
      <c r="ECH7" s="531"/>
      <c r="ECI7" s="531"/>
      <c r="ECJ7" s="531"/>
      <c r="ECK7" s="531"/>
      <c r="ECL7" s="531"/>
      <c r="ECM7" s="531"/>
      <c r="ECN7" s="531"/>
      <c r="ECO7" s="531"/>
      <c r="ECP7" s="531"/>
      <c r="ECQ7" s="531"/>
      <c r="ECR7" s="531"/>
      <c r="ECS7" s="531"/>
      <c r="ECT7" s="531"/>
      <c r="ECU7" s="531"/>
      <c r="ECV7" s="531"/>
      <c r="ECW7" s="531"/>
      <c r="ECX7" s="531"/>
      <c r="ECY7" s="531"/>
      <c r="ECZ7" s="531"/>
      <c r="EDA7" s="531"/>
      <c r="EDB7" s="531"/>
      <c r="EDC7" s="531"/>
      <c r="EDD7" s="531"/>
      <c r="EDE7" s="531"/>
      <c r="EDF7" s="531"/>
      <c r="EDG7" s="531"/>
      <c r="EDH7" s="531"/>
      <c r="EDI7" s="531"/>
      <c r="EDJ7" s="531"/>
      <c r="EDK7" s="531"/>
      <c r="EDL7" s="531"/>
      <c r="EDM7" s="531"/>
      <c r="EDN7" s="531"/>
      <c r="EDO7" s="531"/>
      <c r="EDP7" s="531"/>
      <c r="EDQ7" s="531"/>
      <c r="EDR7" s="531"/>
      <c r="EDS7" s="531"/>
      <c r="EDT7" s="531"/>
      <c r="EDU7" s="531"/>
      <c r="EDV7" s="531"/>
      <c r="EDW7" s="531"/>
      <c r="EDX7" s="531"/>
      <c r="EDY7" s="531"/>
      <c r="EDZ7" s="531"/>
      <c r="EEA7" s="531"/>
      <c r="EEB7" s="531"/>
      <c r="EEC7" s="531"/>
      <c r="EED7" s="531"/>
      <c r="EEE7" s="531"/>
      <c r="EEF7" s="531"/>
      <c r="EEG7" s="531"/>
      <c r="EEH7" s="531"/>
      <c r="EEI7" s="531"/>
      <c r="EEJ7" s="531"/>
      <c r="EEK7" s="531"/>
      <c r="EEL7" s="531"/>
      <c r="EEM7" s="531"/>
      <c r="EEN7" s="531"/>
      <c r="EEO7" s="531"/>
      <c r="EEP7" s="531"/>
      <c r="EEQ7" s="531"/>
      <c r="EER7" s="531"/>
      <c r="EES7" s="531"/>
      <c r="EET7" s="531"/>
      <c r="EEU7" s="531"/>
      <c r="EEV7" s="531"/>
      <c r="EEW7" s="531"/>
      <c r="EEX7" s="531"/>
      <c r="EEY7" s="531"/>
      <c r="EEZ7" s="531"/>
      <c r="EFA7" s="531"/>
      <c r="EFB7" s="531"/>
      <c r="EFC7" s="531"/>
      <c r="EFD7" s="531"/>
      <c r="EFE7" s="531"/>
      <c r="EFF7" s="531"/>
      <c r="EFG7" s="531"/>
      <c r="EFH7" s="531"/>
      <c r="EFI7" s="531"/>
      <c r="EFJ7" s="531"/>
      <c r="EFK7" s="531"/>
      <c r="EFL7" s="531"/>
      <c r="EFM7" s="531"/>
      <c r="EFN7" s="531"/>
      <c r="EFO7" s="531"/>
      <c r="EFP7" s="531"/>
      <c r="EFQ7" s="531"/>
      <c r="EFR7" s="531"/>
      <c r="EFS7" s="531"/>
      <c r="EFT7" s="531"/>
      <c r="EFU7" s="531"/>
      <c r="EFV7" s="531"/>
      <c r="EFW7" s="531"/>
      <c r="EFX7" s="531"/>
      <c r="EFY7" s="531"/>
      <c r="EFZ7" s="531"/>
      <c r="EGA7" s="531"/>
      <c r="EGB7" s="531"/>
      <c r="EGC7" s="531"/>
      <c r="EGD7" s="531"/>
      <c r="EGE7" s="531"/>
      <c r="EGF7" s="531"/>
      <c r="EGG7" s="531"/>
      <c r="EGH7" s="531"/>
      <c r="EGI7" s="531"/>
      <c r="EGJ7" s="531"/>
      <c r="EGK7" s="531"/>
      <c r="EGL7" s="531"/>
      <c r="EGM7" s="531"/>
      <c r="EGN7" s="531"/>
      <c r="EGO7" s="531"/>
      <c r="EGP7" s="531"/>
      <c r="EGQ7" s="531"/>
      <c r="EGR7" s="531"/>
      <c r="EGS7" s="531"/>
      <c r="EGT7" s="531"/>
      <c r="EGU7" s="531"/>
      <c r="EGV7" s="531"/>
      <c r="EGW7" s="531"/>
      <c r="EGX7" s="531"/>
      <c r="EGY7" s="531"/>
      <c r="EGZ7" s="531"/>
      <c r="EHA7" s="531"/>
      <c r="EHB7" s="531"/>
      <c r="EHC7" s="531"/>
      <c r="EHD7" s="531"/>
      <c r="EHE7" s="531"/>
      <c r="EHF7" s="531"/>
      <c r="EHG7" s="531"/>
      <c r="EHH7" s="531"/>
      <c r="EHI7" s="531"/>
      <c r="EHJ7" s="531"/>
      <c r="EHK7" s="531"/>
      <c r="EHL7" s="531"/>
      <c r="EHM7" s="531"/>
      <c r="EHN7" s="531"/>
      <c r="EHO7" s="531"/>
      <c r="EHP7" s="531"/>
      <c r="EHQ7" s="531"/>
      <c r="EHR7" s="531"/>
      <c r="EHS7" s="531"/>
      <c r="EHT7" s="531"/>
      <c r="EHU7" s="531"/>
      <c r="EHV7" s="531"/>
      <c r="EHW7" s="531"/>
      <c r="EHX7" s="531"/>
      <c r="EHY7" s="531"/>
      <c r="EHZ7" s="531"/>
      <c r="EIA7" s="531"/>
      <c r="EIB7" s="531"/>
      <c r="EIC7" s="531"/>
      <c r="EID7" s="531"/>
      <c r="EIE7" s="531"/>
      <c r="EIF7" s="531"/>
      <c r="EIG7" s="531"/>
      <c r="EIH7" s="531"/>
      <c r="EII7" s="531"/>
      <c r="EIJ7" s="531"/>
      <c r="EIK7" s="531"/>
      <c r="EIL7" s="531"/>
      <c r="EIM7" s="531"/>
      <c r="EIN7" s="531"/>
      <c r="EIO7" s="531"/>
      <c r="EIP7" s="531"/>
      <c r="EIQ7" s="531"/>
      <c r="EIR7" s="531"/>
      <c r="EIS7" s="531"/>
      <c r="EIT7" s="531"/>
      <c r="EIU7" s="531"/>
      <c r="EIV7" s="531"/>
      <c r="EIW7" s="531"/>
      <c r="EIX7" s="531"/>
      <c r="EIY7" s="531"/>
      <c r="EIZ7" s="531"/>
      <c r="EJA7" s="531"/>
      <c r="EJB7" s="531"/>
      <c r="EJC7" s="531"/>
      <c r="EJD7" s="531"/>
      <c r="EJE7" s="531"/>
      <c r="EJF7" s="531"/>
      <c r="EJG7" s="531"/>
      <c r="EJH7" s="531"/>
      <c r="EJI7" s="531"/>
      <c r="EJJ7" s="531"/>
      <c r="EJK7" s="531"/>
      <c r="EJL7" s="531"/>
      <c r="EJM7" s="531"/>
      <c r="EJN7" s="531"/>
      <c r="EJO7" s="531"/>
      <c r="EJP7" s="531"/>
      <c r="EJQ7" s="531"/>
      <c r="EJR7" s="531"/>
      <c r="EJS7" s="531"/>
      <c r="EJT7" s="531"/>
      <c r="EJU7" s="531"/>
      <c r="EJV7" s="531"/>
      <c r="EJW7" s="531"/>
      <c r="EJX7" s="531"/>
      <c r="EJY7" s="531"/>
      <c r="EJZ7" s="531"/>
      <c r="EKA7" s="531"/>
      <c r="EKB7" s="531"/>
      <c r="EKC7" s="531"/>
      <c r="EKD7" s="531"/>
      <c r="EKE7" s="531"/>
      <c r="EKF7" s="531"/>
      <c r="EKG7" s="531"/>
      <c r="EKH7" s="531"/>
      <c r="EKI7" s="531"/>
      <c r="EKJ7" s="531"/>
      <c r="EKK7" s="531"/>
      <c r="EKL7" s="531"/>
      <c r="EKM7" s="531"/>
      <c r="EKN7" s="531"/>
      <c r="EKO7" s="531"/>
      <c r="EKP7" s="531"/>
      <c r="EKQ7" s="531"/>
      <c r="EKR7" s="531"/>
      <c r="EKS7" s="531"/>
      <c r="EKT7" s="531"/>
      <c r="EKU7" s="531"/>
      <c r="EKV7" s="531"/>
      <c r="EKW7" s="531"/>
      <c r="EKX7" s="531"/>
      <c r="EKY7" s="531"/>
      <c r="EKZ7" s="531"/>
      <c r="ELA7" s="531"/>
      <c r="ELB7" s="531"/>
      <c r="ELC7" s="531"/>
      <c r="ELD7" s="531"/>
      <c r="ELE7" s="531"/>
      <c r="ELF7" s="531"/>
      <c r="ELG7" s="531"/>
      <c r="ELH7" s="531"/>
      <c r="ELI7" s="531"/>
      <c r="ELJ7" s="531"/>
      <c r="ELK7" s="531"/>
      <c r="ELL7" s="531"/>
      <c r="ELM7" s="531"/>
      <c r="ELN7" s="531"/>
      <c r="ELO7" s="531"/>
      <c r="ELP7" s="531"/>
      <c r="ELQ7" s="531"/>
      <c r="ELR7" s="531"/>
      <c r="ELS7" s="531"/>
      <c r="ELT7" s="531"/>
      <c r="ELU7" s="531"/>
      <c r="ELV7" s="531"/>
      <c r="ELW7" s="531"/>
      <c r="ELX7" s="531"/>
      <c r="ELY7" s="531"/>
      <c r="ELZ7" s="531"/>
      <c r="EMA7" s="531"/>
      <c r="EMB7" s="531"/>
      <c r="EMC7" s="531"/>
      <c r="EMD7" s="531"/>
      <c r="EME7" s="531"/>
      <c r="EMF7" s="531"/>
      <c r="EMG7" s="531"/>
      <c r="EMH7" s="531"/>
      <c r="EMI7" s="531"/>
      <c r="EMJ7" s="531"/>
      <c r="EMK7" s="531"/>
      <c r="EML7" s="531"/>
      <c r="EMM7" s="531"/>
      <c r="EMN7" s="531"/>
      <c r="EMO7" s="531"/>
      <c r="EMP7" s="531"/>
      <c r="EMQ7" s="531"/>
      <c r="EMR7" s="531"/>
      <c r="EMS7" s="531"/>
      <c r="EMT7" s="531"/>
      <c r="EMU7" s="531"/>
      <c r="EMV7" s="531"/>
      <c r="EMW7" s="531"/>
      <c r="EMX7" s="531"/>
      <c r="EMY7" s="531"/>
      <c r="EMZ7" s="531"/>
      <c r="ENA7" s="531"/>
      <c r="ENB7" s="531"/>
      <c r="ENC7" s="531"/>
      <c r="END7" s="531"/>
      <c r="ENE7" s="531"/>
      <c r="ENF7" s="531"/>
      <c r="ENG7" s="531"/>
      <c r="ENH7" s="531"/>
      <c r="ENI7" s="531"/>
      <c r="ENJ7" s="531"/>
      <c r="ENK7" s="531"/>
      <c r="ENL7" s="531"/>
      <c r="ENM7" s="531"/>
      <c r="ENN7" s="531"/>
      <c r="ENO7" s="531"/>
      <c r="ENP7" s="531"/>
      <c r="ENQ7" s="531"/>
      <c r="ENR7" s="531"/>
      <c r="ENS7" s="531"/>
      <c r="ENT7" s="531"/>
      <c r="ENU7" s="531"/>
      <c r="ENV7" s="531"/>
      <c r="ENW7" s="531"/>
      <c r="ENX7" s="531"/>
      <c r="ENY7" s="531"/>
      <c r="ENZ7" s="531"/>
      <c r="EOA7" s="531"/>
      <c r="EOB7" s="531"/>
      <c r="EOC7" s="531"/>
      <c r="EOD7" s="531"/>
      <c r="EOE7" s="531"/>
      <c r="EOF7" s="531"/>
      <c r="EOG7" s="531"/>
      <c r="EOH7" s="531"/>
      <c r="EOI7" s="531"/>
      <c r="EOJ7" s="531"/>
      <c r="EOK7" s="531"/>
      <c r="EOL7" s="531"/>
      <c r="EOM7" s="531"/>
      <c r="EON7" s="531"/>
      <c r="EOO7" s="531"/>
      <c r="EOP7" s="531"/>
      <c r="EOQ7" s="531"/>
      <c r="EOR7" s="531"/>
      <c r="EOS7" s="531"/>
      <c r="EOT7" s="531"/>
      <c r="EOU7" s="531"/>
      <c r="EOV7" s="531"/>
      <c r="EOW7" s="531"/>
      <c r="EOX7" s="531"/>
      <c r="EOY7" s="531"/>
      <c r="EOZ7" s="531"/>
      <c r="EPA7" s="531"/>
      <c r="EPB7" s="531"/>
      <c r="EPC7" s="531"/>
      <c r="EPD7" s="531"/>
      <c r="EPE7" s="531"/>
      <c r="EPF7" s="531"/>
      <c r="EPG7" s="531"/>
      <c r="EPH7" s="531"/>
      <c r="EPI7" s="531"/>
      <c r="EPJ7" s="531"/>
      <c r="EPK7" s="531"/>
      <c r="EPL7" s="531"/>
      <c r="EPM7" s="531"/>
      <c r="EPN7" s="531"/>
      <c r="EPO7" s="531"/>
      <c r="EPP7" s="531"/>
      <c r="EPQ7" s="531"/>
      <c r="EPR7" s="531"/>
      <c r="EPS7" s="531"/>
      <c r="EPT7" s="531"/>
      <c r="EPU7" s="531"/>
      <c r="EPV7" s="531"/>
      <c r="EPW7" s="531"/>
      <c r="EPX7" s="531"/>
      <c r="EPY7" s="531"/>
      <c r="EPZ7" s="531"/>
      <c r="EQA7" s="531"/>
      <c r="EQB7" s="531"/>
      <c r="EQC7" s="531"/>
      <c r="EQD7" s="531"/>
      <c r="EQE7" s="531"/>
      <c r="EQF7" s="531"/>
      <c r="EQG7" s="531"/>
      <c r="EQH7" s="531"/>
      <c r="EQI7" s="531"/>
      <c r="EQJ7" s="531"/>
      <c r="EQK7" s="531"/>
      <c r="EQL7" s="531"/>
      <c r="EQM7" s="531"/>
      <c r="EQN7" s="531"/>
      <c r="EQO7" s="531"/>
      <c r="EQP7" s="531"/>
      <c r="EQQ7" s="531"/>
      <c r="EQR7" s="531"/>
      <c r="EQS7" s="531"/>
      <c r="EQT7" s="531"/>
      <c r="EQU7" s="531"/>
      <c r="EQV7" s="531"/>
      <c r="EQW7" s="531"/>
      <c r="EQX7" s="531"/>
      <c r="EQY7" s="531"/>
      <c r="EQZ7" s="531"/>
      <c r="ERA7" s="531"/>
      <c r="ERB7" s="531"/>
      <c r="ERC7" s="531"/>
      <c r="ERD7" s="531"/>
      <c r="ERE7" s="531"/>
      <c r="ERF7" s="531"/>
      <c r="ERG7" s="531"/>
      <c r="ERH7" s="531"/>
      <c r="ERI7" s="531"/>
      <c r="ERJ7" s="531"/>
      <c r="ERK7" s="531"/>
      <c r="ERL7" s="531"/>
      <c r="ERM7" s="531"/>
      <c r="ERN7" s="531"/>
      <c r="ERO7" s="531"/>
      <c r="ERP7" s="531"/>
      <c r="ERQ7" s="531"/>
      <c r="ERR7" s="531"/>
      <c r="ERS7" s="531"/>
      <c r="ERT7" s="531"/>
      <c r="ERU7" s="531"/>
      <c r="ERV7" s="531"/>
      <c r="ERW7" s="531"/>
      <c r="ERX7" s="531"/>
      <c r="ERY7" s="531"/>
      <c r="ERZ7" s="531"/>
      <c r="ESA7" s="531"/>
      <c r="ESB7" s="531"/>
      <c r="ESC7" s="531"/>
      <c r="ESD7" s="531"/>
      <c r="ESE7" s="531"/>
      <c r="ESF7" s="531"/>
      <c r="ESG7" s="531"/>
      <c r="ESH7" s="531"/>
      <c r="ESI7" s="531"/>
      <c r="ESJ7" s="531"/>
      <c r="ESK7" s="531"/>
      <c r="ESL7" s="531"/>
      <c r="ESM7" s="531"/>
      <c r="ESN7" s="531"/>
      <c r="ESO7" s="531"/>
      <c r="ESP7" s="531"/>
      <c r="ESQ7" s="531"/>
      <c r="ESR7" s="531"/>
      <c r="ESS7" s="531"/>
      <c r="EST7" s="531"/>
      <c r="ESU7" s="531"/>
      <c r="ESV7" s="531"/>
      <c r="ESW7" s="531"/>
      <c r="ESX7" s="531"/>
      <c r="ESY7" s="531"/>
      <c r="ESZ7" s="531"/>
      <c r="ETA7" s="531"/>
      <c r="ETB7" s="531"/>
      <c r="ETC7" s="531"/>
      <c r="ETD7" s="531"/>
      <c r="ETE7" s="531"/>
      <c r="ETF7" s="531"/>
      <c r="ETG7" s="531"/>
      <c r="ETH7" s="531"/>
      <c r="ETI7" s="531"/>
      <c r="ETJ7" s="531"/>
      <c r="ETK7" s="531"/>
      <c r="ETL7" s="531"/>
      <c r="ETM7" s="531"/>
      <c r="ETN7" s="531"/>
      <c r="ETO7" s="531"/>
      <c r="ETP7" s="531"/>
      <c r="ETQ7" s="531"/>
      <c r="ETR7" s="531"/>
      <c r="ETS7" s="531"/>
      <c r="ETT7" s="531"/>
      <c r="ETU7" s="531"/>
      <c r="ETV7" s="531"/>
      <c r="ETW7" s="531"/>
      <c r="ETX7" s="531"/>
      <c r="ETY7" s="531"/>
      <c r="ETZ7" s="531"/>
      <c r="EUA7" s="531"/>
      <c r="EUB7" s="531"/>
      <c r="EUC7" s="531"/>
      <c r="EUD7" s="531"/>
      <c r="EUE7" s="531"/>
      <c r="EUF7" s="531"/>
      <c r="EUG7" s="531"/>
      <c r="EUH7" s="531"/>
      <c r="EUI7" s="531"/>
      <c r="EUJ7" s="531"/>
      <c r="EUK7" s="531"/>
      <c r="EUL7" s="531"/>
      <c r="EUM7" s="531"/>
      <c r="EUN7" s="531"/>
      <c r="EUO7" s="531"/>
      <c r="EUP7" s="531"/>
      <c r="EUQ7" s="531"/>
      <c r="EUR7" s="531"/>
      <c r="EUS7" s="531"/>
      <c r="EUT7" s="531"/>
      <c r="EUU7" s="531"/>
      <c r="EUV7" s="531"/>
      <c r="EUW7" s="531"/>
      <c r="EUX7" s="531"/>
      <c r="EUY7" s="531"/>
      <c r="EUZ7" s="531"/>
      <c r="EVA7" s="531"/>
      <c r="EVB7" s="531"/>
      <c r="EVC7" s="531"/>
      <c r="EVD7" s="531"/>
      <c r="EVE7" s="531"/>
      <c r="EVF7" s="531"/>
      <c r="EVG7" s="531"/>
      <c r="EVH7" s="531"/>
      <c r="EVI7" s="531"/>
      <c r="EVJ7" s="531"/>
      <c r="EVK7" s="531"/>
      <c r="EVL7" s="531"/>
      <c r="EVM7" s="531"/>
      <c r="EVN7" s="531"/>
      <c r="EVO7" s="531"/>
      <c r="EVP7" s="531"/>
      <c r="EVQ7" s="531"/>
      <c r="EVR7" s="531"/>
      <c r="EVS7" s="531"/>
      <c r="EVT7" s="531"/>
      <c r="EVU7" s="531"/>
      <c r="EVV7" s="531"/>
      <c r="EVW7" s="531"/>
      <c r="EVX7" s="531"/>
      <c r="EVY7" s="531"/>
      <c r="EVZ7" s="531"/>
      <c r="EWA7" s="531"/>
      <c r="EWB7" s="531"/>
      <c r="EWC7" s="531"/>
      <c r="EWD7" s="531"/>
      <c r="EWE7" s="531"/>
      <c r="EWF7" s="531"/>
      <c r="EWG7" s="531"/>
      <c r="EWH7" s="531"/>
      <c r="EWI7" s="531"/>
      <c r="EWJ7" s="531"/>
      <c r="EWK7" s="531"/>
      <c r="EWL7" s="531"/>
      <c r="EWM7" s="531"/>
      <c r="EWN7" s="531"/>
      <c r="EWO7" s="531"/>
      <c r="EWP7" s="531"/>
      <c r="EWQ7" s="531"/>
      <c r="EWR7" s="531"/>
      <c r="EWS7" s="531"/>
      <c r="EWT7" s="531"/>
      <c r="EWU7" s="531"/>
      <c r="EWV7" s="531"/>
      <c r="EWW7" s="531"/>
      <c r="EWX7" s="531"/>
      <c r="EWY7" s="531"/>
      <c r="EWZ7" s="531"/>
      <c r="EXA7" s="531"/>
      <c r="EXB7" s="531"/>
      <c r="EXC7" s="531"/>
      <c r="EXD7" s="531"/>
      <c r="EXE7" s="531"/>
      <c r="EXF7" s="531"/>
      <c r="EXG7" s="531"/>
      <c r="EXH7" s="531"/>
      <c r="EXI7" s="531"/>
      <c r="EXJ7" s="531"/>
      <c r="EXK7" s="531"/>
      <c r="EXL7" s="531"/>
      <c r="EXM7" s="531"/>
      <c r="EXN7" s="531"/>
      <c r="EXO7" s="531"/>
      <c r="EXP7" s="531"/>
      <c r="EXQ7" s="531"/>
      <c r="EXR7" s="531"/>
      <c r="EXS7" s="531"/>
      <c r="EXT7" s="531"/>
      <c r="EXU7" s="531"/>
      <c r="EXV7" s="531"/>
      <c r="EXW7" s="531"/>
      <c r="EXX7" s="531"/>
      <c r="EXY7" s="531"/>
      <c r="EXZ7" s="531"/>
      <c r="EYA7" s="531"/>
      <c r="EYB7" s="531"/>
      <c r="EYC7" s="531"/>
      <c r="EYD7" s="531"/>
      <c r="EYE7" s="531"/>
      <c r="EYF7" s="531"/>
      <c r="EYG7" s="531"/>
      <c r="EYH7" s="531"/>
      <c r="EYI7" s="531"/>
      <c r="EYJ7" s="531"/>
      <c r="EYK7" s="531"/>
      <c r="EYL7" s="531"/>
      <c r="EYM7" s="531"/>
      <c r="EYN7" s="531"/>
      <c r="EYO7" s="531"/>
      <c r="EYP7" s="531"/>
      <c r="EYQ7" s="531"/>
      <c r="EYR7" s="531"/>
      <c r="EYS7" s="531"/>
      <c r="EYT7" s="531"/>
      <c r="EYU7" s="531"/>
      <c r="EYV7" s="531"/>
      <c r="EYW7" s="531"/>
      <c r="EYX7" s="531"/>
      <c r="EYY7" s="531"/>
      <c r="EYZ7" s="531"/>
      <c r="EZA7" s="531"/>
      <c r="EZB7" s="531"/>
      <c r="EZC7" s="531"/>
      <c r="EZD7" s="531"/>
      <c r="EZE7" s="531"/>
      <c r="EZF7" s="531"/>
      <c r="EZG7" s="531"/>
      <c r="EZH7" s="531"/>
      <c r="EZI7" s="531"/>
      <c r="EZJ7" s="531"/>
      <c r="EZK7" s="531"/>
      <c r="EZL7" s="531"/>
      <c r="EZM7" s="531"/>
      <c r="EZN7" s="531"/>
      <c r="EZO7" s="531"/>
      <c r="EZP7" s="531"/>
      <c r="EZQ7" s="531"/>
      <c r="EZR7" s="531"/>
      <c r="EZS7" s="531"/>
      <c r="EZT7" s="531"/>
      <c r="EZU7" s="531"/>
      <c r="EZV7" s="531"/>
      <c r="EZW7" s="531"/>
      <c r="EZX7" s="531"/>
      <c r="EZY7" s="531"/>
      <c r="EZZ7" s="531"/>
      <c r="FAA7" s="531"/>
      <c r="FAB7" s="531"/>
      <c r="FAC7" s="531"/>
      <c r="FAD7" s="531"/>
      <c r="FAE7" s="531"/>
      <c r="FAF7" s="531"/>
      <c r="FAG7" s="531"/>
      <c r="FAH7" s="531"/>
      <c r="FAI7" s="531"/>
      <c r="FAJ7" s="531"/>
      <c r="FAK7" s="531"/>
      <c r="FAL7" s="531"/>
      <c r="FAM7" s="531"/>
      <c r="FAN7" s="531"/>
      <c r="FAO7" s="531"/>
      <c r="FAP7" s="531"/>
      <c r="FAQ7" s="531"/>
      <c r="FAR7" s="531"/>
      <c r="FAS7" s="531"/>
      <c r="FAT7" s="531"/>
      <c r="FAU7" s="531"/>
      <c r="FAV7" s="531"/>
      <c r="FAW7" s="531"/>
      <c r="FAX7" s="531"/>
      <c r="FAY7" s="531"/>
      <c r="FAZ7" s="531"/>
      <c r="FBA7" s="531"/>
      <c r="FBB7" s="531"/>
      <c r="FBC7" s="531"/>
      <c r="FBD7" s="531"/>
      <c r="FBE7" s="531"/>
      <c r="FBF7" s="531"/>
      <c r="FBG7" s="531"/>
      <c r="FBH7" s="531"/>
      <c r="FBI7" s="531"/>
      <c r="FBJ7" s="531"/>
      <c r="FBK7" s="531"/>
      <c r="FBL7" s="531"/>
      <c r="FBM7" s="531"/>
      <c r="FBN7" s="531"/>
      <c r="FBO7" s="531"/>
      <c r="FBP7" s="531"/>
      <c r="FBQ7" s="531"/>
      <c r="FBR7" s="531"/>
      <c r="FBS7" s="531"/>
      <c r="FBT7" s="531"/>
      <c r="FBU7" s="531"/>
      <c r="FBV7" s="531"/>
      <c r="FBW7" s="531"/>
      <c r="FBX7" s="531"/>
      <c r="FBY7" s="531"/>
      <c r="FBZ7" s="531"/>
      <c r="FCA7" s="531"/>
      <c r="FCB7" s="531"/>
      <c r="FCC7" s="531"/>
      <c r="FCD7" s="531"/>
      <c r="FCE7" s="531"/>
      <c r="FCF7" s="531"/>
      <c r="FCG7" s="531"/>
      <c r="FCH7" s="531"/>
      <c r="FCI7" s="531"/>
      <c r="FCJ7" s="531"/>
      <c r="FCK7" s="531"/>
      <c r="FCL7" s="531"/>
      <c r="FCM7" s="531"/>
      <c r="FCN7" s="531"/>
      <c r="FCO7" s="531"/>
      <c r="FCP7" s="531"/>
      <c r="FCQ7" s="531"/>
      <c r="FCR7" s="531"/>
      <c r="FCS7" s="531"/>
      <c r="FCT7" s="531"/>
      <c r="FCU7" s="531"/>
      <c r="FCV7" s="531"/>
      <c r="FCW7" s="531"/>
      <c r="FCX7" s="531"/>
      <c r="FCY7" s="531"/>
      <c r="FCZ7" s="531"/>
      <c r="FDA7" s="531"/>
      <c r="FDB7" s="531"/>
      <c r="FDC7" s="531"/>
      <c r="FDD7" s="531"/>
      <c r="FDE7" s="531"/>
      <c r="FDF7" s="531"/>
      <c r="FDG7" s="531"/>
      <c r="FDH7" s="531"/>
      <c r="FDI7" s="531"/>
      <c r="FDJ7" s="531"/>
      <c r="FDK7" s="531"/>
      <c r="FDL7" s="531"/>
      <c r="FDM7" s="531"/>
      <c r="FDN7" s="531"/>
      <c r="FDO7" s="531"/>
      <c r="FDP7" s="531"/>
      <c r="FDQ7" s="531"/>
      <c r="FDR7" s="531"/>
      <c r="FDS7" s="531"/>
      <c r="FDT7" s="531"/>
      <c r="FDU7" s="531"/>
      <c r="FDV7" s="531"/>
      <c r="FDW7" s="531"/>
      <c r="FDX7" s="531"/>
      <c r="FDY7" s="531"/>
      <c r="FDZ7" s="531"/>
      <c r="FEA7" s="531"/>
      <c r="FEB7" s="531"/>
      <c r="FEC7" s="531"/>
      <c r="FED7" s="531"/>
      <c r="FEE7" s="531"/>
      <c r="FEF7" s="531"/>
      <c r="FEG7" s="531"/>
      <c r="FEH7" s="531"/>
      <c r="FEI7" s="531"/>
      <c r="FEJ7" s="531"/>
      <c r="FEK7" s="531"/>
      <c r="FEL7" s="531"/>
      <c r="FEM7" s="531"/>
      <c r="FEN7" s="531"/>
      <c r="FEO7" s="531"/>
      <c r="FEP7" s="531"/>
      <c r="FEQ7" s="531"/>
      <c r="FER7" s="531"/>
      <c r="FES7" s="531"/>
      <c r="FET7" s="531"/>
      <c r="FEU7" s="531"/>
      <c r="FEV7" s="531"/>
      <c r="FEW7" s="531"/>
      <c r="FEX7" s="531"/>
      <c r="FEY7" s="531"/>
      <c r="FEZ7" s="531"/>
      <c r="FFA7" s="531"/>
      <c r="FFB7" s="531"/>
      <c r="FFC7" s="531"/>
      <c r="FFD7" s="531"/>
      <c r="FFE7" s="531"/>
      <c r="FFF7" s="531"/>
      <c r="FFG7" s="531"/>
      <c r="FFH7" s="531"/>
      <c r="FFI7" s="531"/>
      <c r="FFJ7" s="531"/>
      <c r="FFK7" s="531"/>
      <c r="FFL7" s="531"/>
      <c r="FFM7" s="531"/>
      <c r="FFN7" s="531"/>
      <c r="FFO7" s="531"/>
      <c r="FFP7" s="531"/>
      <c r="FFQ7" s="531"/>
      <c r="FFR7" s="531"/>
      <c r="FFS7" s="531"/>
      <c r="FFT7" s="531"/>
      <c r="FFU7" s="531"/>
      <c r="FFV7" s="531"/>
      <c r="FFW7" s="531"/>
      <c r="FFX7" s="531"/>
      <c r="FFY7" s="531"/>
      <c r="FFZ7" s="531"/>
      <c r="FGA7" s="531"/>
      <c r="FGB7" s="531"/>
      <c r="FGC7" s="531"/>
      <c r="FGD7" s="531"/>
      <c r="FGE7" s="531"/>
      <c r="FGF7" s="531"/>
      <c r="FGG7" s="531"/>
      <c r="FGH7" s="531"/>
      <c r="FGI7" s="531"/>
      <c r="FGJ7" s="531"/>
      <c r="FGK7" s="531"/>
      <c r="FGL7" s="531"/>
      <c r="FGM7" s="531"/>
      <c r="FGN7" s="531"/>
      <c r="FGO7" s="531"/>
      <c r="FGP7" s="531"/>
      <c r="FGQ7" s="531"/>
      <c r="FGR7" s="531"/>
      <c r="FGS7" s="531"/>
      <c r="FGT7" s="531"/>
      <c r="FGU7" s="531"/>
      <c r="FGV7" s="531"/>
      <c r="FGW7" s="531"/>
      <c r="FGX7" s="531"/>
      <c r="FGY7" s="531"/>
      <c r="FGZ7" s="531"/>
      <c r="FHA7" s="531"/>
      <c r="FHB7" s="531"/>
      <c r="FHC7" s="531"/>
      <c r="FHD7" s="531"/>
      <c r="FHE7" s="531"/>
      <c r="FHF7" s="531"/>
      <c r="FHG7" s="531"/>
      <c r="FHH7" s="531"/>
      <c r="FHI7" s="531"/>
      <c r="FHJ7" s="531"/>
      <c r="FHK7" s="531"/>
      <c r="FHL7" s="531"/>
      <c r="FHM7" s="531"/>
      <c r="FHN7" s="531"/>
      <c r="FHO7" s="531"/>
      <c r="FHP7" s="531"/>
      <c r="FHQ7" s="531"/>
      <c r="FHR7" s="531"/>
      <c r="FHS7" s="531"/>
      <c r="FHT7" s="531"/>
      <c r="FHU7" s="531"/>
      <c r="FHV7" s="531"/>
      <c r="FHW7" s="531"/>
      <c r="FHX7" s="531"/>
      <c r="FHY7" s="531"/>
      <c r="FHZ7" s="531"/>
      <c r="FIA7" s="531"/>
      <c r="FIB7" s="531"/>
      <c r="FIC7" s="531"/>
      <c r="FID7" s="531"/>
      <c r="FIE7" s="531"/>
      <c r="FIF7" s="531"/>
      <c r="FIG7" s="531"/>
      <c r="FIH7" s="531"/>
      <c r="FII7" s="531"/>
      <c r="FIJ7" s="531"/>
      <c r="FIK7" s="531"/>
      <c r="FIL7" s="531"/>
      <c r="FIM7" s="531"/>
      <c r="FIN7" s="531"/>
      <c r="FIO7" s="531"/>
      <c r="FIP7" s="531"/>
      <c r="FIQ7" s="531"/>
      <c r="FIR7" s="531"/>
      <c r="FIS7" s="531"/>
      <c r="FIT7" s="531"/>
      <c r="FIU7" s="531"/>
      <c r="FIV7" s="531"/>
      <c r="FIW7" s="531"/>
      <c r="FIX7" s="531"/>
      <c r="FIY7" s="531"/>
      <c r="FIZ7" s="531"/>
      <c r="FJA7" s="531"/>
      <c r="FJB7" s="531"/>
      <c r="FJC7" s="531"/>
      <c r="FJD7" s="531"/>
      <c r="FJE7" s="531"/>
      <c r="FJF7" s="531"/>
      <c r="FJG7" s="531"/>
      <c r="FJH7" s="531"/>
      <c r="FJI7" s="531"/>
      <c r="FJJ7" s="531"/>
      <c r="FJK7" s="531"/>
      <c r="FJL7" s="531"/>
      <c r="FJM7" s="531"/>
      <c r="FJN7" s="531"/>
      <c r="FJO7" s="531"/>
      <c r="FJP7" s="531"/>
      <c r="FJQ7" s="531"/>
      <c r="FJR7" s="531"/>
      <c r="FJS7" s="531"/>
      <c r="FJT7" s="531"/>
      <c r="FJU7" s="531"/>
      <c r="FJV7" s="531"/>
      <c r="FJW7" s="531"/>
      <c r="FJX7" s="531"/>
      <c r="FJY7" s="531"/>
      <c r="FJZ7" s="531"/>
      <c r="FKA7" s="531"/>
      <c r="FKB7" s="531"/>
      <c r="FKC7" s="531"/>
      <c r="FKD7" s="531"/>
      <c r="FKE7" s="531"/>
      <c r="FKF7" s="531"/>
      <c r="FKG7" s="531"/>
      <c r="FKH7" s="531"/>
      <c r="FKI7" s="531"/>
      <c r="FKJ7" s="531"/>
      <c r="FKK7" s="531"/>
      <c r="FKL7" s="531"/>
      <c r="FKM7" s="531"/>
      <c r="FKN7" s="531"/>
      <c r="FKO7" s="531"/>
      <c r="FKP7" s="531"/>
      <c r="FKQ7" s="531"/>
      <c r="FKR7" s="531"/>
      <c r="FKS7" s="531"/>
      <c r="FKT7" s="531"/>
      <c r="FKU7" s="531"/>
      <c r="FKV7" s="531"/>
      <c r="FKW7" s="531"/>
      <c r="FKX7" s="531"/>
      <c r="FKY7" s="531"/>
      <c r="FKZ7" s="531"/>
      <c r="FLA7" s="531"/>
      <c r="FLB7" s="531"/>
      <c r="FLC7" s="531"/>
      <c r="FLD7" s="531"/>
      <c r="FLE7" s="531"/>
      <c r="FLF7" s="531"/>
      <c r="FLG7" s="531"/>
      <c r="FLH7" s="531"/>
      <c r="FLI7" s="531"/>
      <c r="FLJ7" s="531"/>
      <c r="FLK7" s="531"/>
      <c r="FLL7" s="531"/>
      <c r="FLM7" s="531"/>
      <c r="FLN7" s="531"/>
      <c r="FLO7" s="531"/>
      <c r="FLP7" s="531"/>
      <c r="FLQ7" s="531"/>
      <c r="FLR7" s="531"/>
      <c r="FLS7" s="531"/>
      <c r="FLT7" s="531"/>
      <c r="FLU7" s="531"/>
      <c r="FLV7" s="531"/>
      <c r="FLW7" s="531"/>
      <c r="FLX7" s="531"/>
      <c r="FLY7" s="531"/>
      <c r="FLZ7" s="531"/>
      <c r="FMA7" s="531"/>
      <c r="FMB7" s="531"/>
      <c r="FMC7" s="531"/>
      <c r="FMD7" s="531"/>
      <c r="FME7" s="531"/>
      <c r="FMF7" s="531"/>
      <c r="FMG7" s="531"/>
      <c r="FMH7" s="531"/>
      <c r="FMI7" s="531"/>
      <c r="FMJ7" s="531"/>
      <c r="FMK7" s="531"/>
      <c r="FML7" s="531"/>
      <c r="FMM7" s="531"/>
      <c r="FMN7" s="531"/>
      <c r="FMO7" s="531"/>
      <c r="FMP7" s="531"/>
      <c r="FMQ7" s="531"/>
      <c r="FMR7" s="531"/>
      <c r="FMS7" s="531"/>
      <c r="FMT7" s="531"/>
      <c r="FMU7" s="531"/>
      <c r="FMV7" s="531"/>
      <c r="FMW7" s="531"/>
      <c r="FMX7" s="531"/>
      <c r="FMY7" s="531"/>
      <c r="FMZ7" s="531"/>
      <c r="FNA7" s="531"/>
      <c r="FNB7" s="531"/>
      <c r="FNC7" s="531"/>
      <c r="FND7" s="531"/>
      <c r="FNE7" s="531"/>
      <c r="FNF7" s="531"/>
      <c r="FNG7" s="531"/>
      <c r="FNH7" s="531"/>
      <c r="FNI7" s="531"/>
      <c r="FNJ7" s="531"/>
      <c r="FNK7" s="531"/>
      <c r="FNL7" s="531"/>
      <c r="FNM7" s="531"/>
      <c r="FNN7" s="531"/>
      <c r="FNO7" s="531"/>
      <c r="FNP7" s="531"/>
      <c r="FNQ7" s="531"/>
      <c r="FNR7" s="531"/>
      <c r="FNS7" s="531"/>
      <c r="FNT7" s="531"/>
      <c r="FNU7" s="531"/>
      <c r="FNV7" s="531"/>
      <c r="FNW7" s="531"/>
      <c r="FNX7" s="531"/>
      <c r="FNY7" s="531"/>
      <c r="FNZ7" s="531"/>
      <c r="FOA7" s="531"/>
      <c r="FOB7" s="531"/>
      <c r="FOC7" s="531"/>
      <c r="FOD7" s="531"/>
      <c r="FOE7" s="531"/>
      <c r="FOF7" s="531"/>
      <c r="FOG7" s="531"/>
      <c r="FOH7" s="531"/>
      <c r="FOI7" s="531"/>
      <c r="FOJ7" s="531"/>
      <c r="FOK7" s="531"/>
      <c r="FOL7" s="531"/>
      <c r="FOM7" s="531"/>
      <c r="FON7" s="531"/>
      <c r="FOO7" s="531"/>
      <c r="FOP7" s="531"/>
      <c r="FOQ7" s="531"/>
      <c r="FOR7" s="531"/>
      <c r="FOS7" s="531"/>
      <c r="FOT7" s="531"/>
      <c r="FOU7" s="531"/>
      <c r="FOV7" s="531"/>
      <c r="FOW7" s="531"/>
      <c r="FOX7" s="531"/>
      <c r="FOY7" s="531"/>
      <c r="FOZ7" s="531"/>
      <c r="FPA7" s="531"/>
      <c r="FPB7" s="531"/>
      <c r="FPC7" s="531"/>
      <c r="FPD7" s="531"/>
      <c r="FPE7" s="531"/>
      <c r="FPF7" s="531"/>
      <c r="FPG7" s="531"/>
      <c r="FPH7" s="531"/>
      <c r="FPI7" s="531"/>
      <c r="FPJ7" s="531"/>
      <c r="FPK7" s="531"/>
      <c r="FPL7" s="531"/>
      <c r="FPM7" s="531"/>
      <c r="FPN7" s="531"/>
      <c r="FPO7" s="531"/>
      <c r="FPP7" s="531"/>
      <c r="FPQ7" s="531"/>
      <c r="FPR7" s="531"/>
      <c r="FPS7" s="531"/>
      <c r="FPT7" s="531"/>
      <c r="FPU7" s="531"/>
      <c r="FPV7" s="531"/>
      <c r="FPW7" s="531"/>
      <c r="FPX7" s="531"/>
      <c r="FPY7" s="531"/>
      <c r="FPZ7" s="531"/>
      <c r="FQA7" s="531"/>
      <c r="FQB7" s="531"/>
      <c r="FQC7" s="531"/>
      <c r="FQD7" s="531"/>
      <c r="FQE7" s="531"/>
      <c r="FQF7" s="531"/>
      <c r="FQG7" s="531"/>
      <c r="FQH7" s="531"/>
      <c r="FQI7" s="531"/>
      <c r="FQJ7" s="531"/>
      <c r="FQK7" s="531"/>
      <c r="FQL7" s="531"/>
      <c r="FQM7" s="531"/>
      <c r="FQN7" s="531"/>
      <c r="FQO7" s="531"/>
      <c r="FQP7" s="531"/>
      <c r="FQQ7" s="531"/>
      <c r="FQR7" s="531"/>
      <c r="FQS7" s="531"/>
      <c r="FQT7" s="531"/>
      <c r="FQU7" s="531"/>
      <c r="FQV7" s="531"/>
      <c r="FQW7" s="531"/>
      <c r="FQX7" s="531"/>
      <c r="FQY7" s="531"/>
      <c r="FQZ7" s="531"/>
      <c r="FRA7" s="531"/>
      <c r="FRB7" s="531"/>
      <c r="FRC7" s="531"/>
      <c r="FRD7" s="531"/>
      <c r="FRE7" s="531"/>
      <c r="FRF7" s="531"/>
      <c r="FRG7" s="531"/>
      <c r="FRH7" s="531"/>
      <c r="FRI7" s="531"/>
      <c r="FRJ7" s="531"/>
      <c r="FRK7" s="531"/>
      <c r="FRL7" s="531"/>
      <c r="FRM7" s="531"/>
      <c r="FRN7" s="531"/>
      <c r="FRO7" s="531"/>
      <c r="FRP7" s="531"/>
      <c r="FRQ7" s="531"/>
      <c r="FRR7" s="531"/>
      <c r="FRS7" s="531"/>
      <c r="FRT7" s="531"/>
      <c r="FRU7" s="531"/>
      <c r="FRV7" s="531"/>
      <c r="FRW7" s="531"/>
      <c r="FRX7" s="531"/>
      <c r="FRY7" s="531"/>
      <c r="FRZ7" s="531"/>
      <c r="FSA7" s="531"/>
      <c r="FSB7" s="531"/>
      <c r="FSC7" s="531"/>
      <c r="FSD7" s="531"/>
      <c r="FSE7" s="531"/>
      <c r="FSF7" s="531"/>
      <c r="FSG7" s="531"/>
      <c r="FSH7" s="531"/>
      <c r="FSI7" s="531"/>
      <c r="FSJ7" s="531"/>
      <c r="FSK7" s="531"/>
      <c r="FSL7" s="531"/>
      <c r="FSM7" s="531"/>
      <c r="FSN7" s="531"/>
      <c r="FSO7" s="531"/>
      <c r="FSP7" s="531"/>
      <c r="FSQ7" s="531"/>
      <c r="FSR7" s="531"/>
      <c r="FSS7" s="531"/>
      <c r="FST7" s="531"/>
      <c r="FSU7" s="531"/>
      <c r="FSV7" s="531"/>
      <c r="FSW7" s="531"/>
      <c r="FSX7" s="531"/>
      <c r="FSY7" s="531"/>
      <c r="FSZ7" s="531"/>
      <c r="FTA7" s="531"/>
      <c r="FTB7" s="531"/>
      <c r="FTC7" s="531"/>
      <c r="FTD7" s="531"/>
      <c r="FTE7" s="531"/>
      <c r="FTF7" s="531"/>
      <c r="FTG7" s="531"/>
      <c r="FTH7" s="531"/>
      <c r="FTI7" s="531"/>
      <c r="FTJ7" s="531"/>
      <c r="FTK7" s="531"/>
      <c r="FTL7" s="531"/>
      <c r="FTM7" s="531"/>
      <c r="FTN7" s="531"/>
      <c r="FTO7" s="531"/>
      <c r="FTP7" s="531"/>
      <c r="FTQ7" s="531"/>
      <c r="FTR7" s="531"/>
      <c r="FTS7" s="531"/>
      <c r="FTT7" s="531"/>
      <c r="FTU7" s="531"/>
      <c r="FTV7" s="531"/>
      <c r="FTW7" s="531"/>
      <c r="FTX7" s="531"/>
      <c r="FTY7" s="531"/>
      <c r="FTZ7" s="531"/>
      <c r="FUA7" s="531"/>
      <c r="FUB7" s="531"/>
      <c r="FUC7" s="531"/>
      <c r="FUD7" s="531"/>
      <c r="FUE7" s="531"/>
      <c r="FUF7" s="531"/>
      <c r="FUG7" s="531"/>
      <c r="FUH7" s="531"/>
      <c r="FUI7" s="531"/>
      <c r="FUJ7" s="531"/>
      <c r="FUK7" s="531"/>
      <c r="FUL7" s="531"/>
      <c r="FUM7" s="531"/>
      <c r="FUN7" s="531"/>
      <c r="FUO7" s="531"/>
      <c r="FUP7" s="531"/>
      <c r="FUQ7" s="531"/>
      <c r="FUR7" s="531"/>
      <c r="FUS7" s="531"/>
      <c r="FUT7" s="531"/>
      <c r="FUU7" s="531"/>
      <c r="FUV7" s="531"/>
      <c r="FUW7" s="531"/>
      <c r="FUX7" s="531"/>
      <c r="FUY7" s="531"/>
      <c r="FUZ7" s="531"/>
      <c r="FVA7" s="531"/>
      <c r="FVB7" s="531"/>
      <c r="FVC7" s="531"/>
      <c r="FVD7" s="531"/>
      <c r="FVE7" s="531"/>
      <c r="FVF7" s="531"/>
      <c r="FVG7" s="531"/>
      <c r="FVH7" s="531"/>
      <c r="FVI7" s="531"/>
      <c r="FVJ7" s="531"/>
      <c r="FVK7" s="531"/>
      <c r="FVL7" s="531"/>
      <c r="FVM7" s="531"/>
      <c r="FVN7" s="531"/>
      <c r="FVO7" s="531"/>
      <c r="FVP7" s="531"/>
      <c r="FVQ7" s="531"/>
      <c r="FVR7" s="531"/>
      <c r="FVS7" s="531"/>
      <c r="FVT7" s="531"/>
      <c r="FVU7" s="531"/>
      <c r="FVV7" s="531"/>
      <c r="FVW7" s="531"/>
      <c r="FVX7" s="531"/>
      <c r="FVY7" s="531"/>
      <c r="FVZ7" s="531"/>
      <c r="FWA7" s="531"/>
      <c r="FWB7" s="531"/>
      <c r="FWC7" s="531"/>
      <c r="FWD7" s="531"/>
      <c r="FWE7" s="531"/>
      <c r="FWF7" s="531"/>
      <c r="FWG7" s="531"/>
      <c r="FWH7" s="531"/>
      <c r="FWI7" s="531"/>
      <c r="FWJ7" s="531"/>
      <c r="FWK7" s="531"/>
      <c r="FWL7" s="531"/>
      <c r="FWM7" s="531"/>
      <c r="FWN7" s="531"/>
      <c r="FWO7" s="531"/>
      <c r="FWP7" s="531"/>
      <c r="FWQ7" s="531"/>
      <c r="FWR7" s="531"/>
      <c r="FWS7" s="531"/>
      <c r="FWT7" s="531"/>
      <c r="FWU7" s="531"/>
      <c r="FWV7" s="531"/>
      <c r="FWW7" s="531"/>
      <c r="FWX7" s="531"/>
      <c r="FWY7" s="531"/>
      <c r="FWZ7" s="531"/>
      <c r="FXA7" s="531"/>
      <c r="FXB7" s="531"/>
      <c r="FXC7" s="531"/>
      <c r="FXD7" s="531"/>
      <c r="FXE7" s="531"/>
      <c r="FXF7" s="531"/>
      <c r="FXG7" s="531"/>
      <c r="FXH7" s="531"/>
      <c r="FXI7" s="531"/>
      <c r="FXJ7" s="531"/>
      <c r="FXK7" s="531"/>
      <c r="FXL7" s="531"/>
      <c r="FXM7" s="531"/>
      <c r="FXN7" s="531"/>
      <c r="FXO7" s="531"/>
      <c r="FXP7" s="531"/>
      <c r="FXQ7" s="531"/>
      <c r="FXR7" s="531"/>
      <c r="FXS7" s="531"/>
      <c r="FXT7" s="531"/>
      <c r="FXU7" s="531"/>
      <c r="FXV7" s="531"/>
      <c r="FXW7" s="531"/>
      <c r="FXX7" s="531"/>
      <c r="FXY7" s="531"/>
      <c r="FXZ7" s="531"/>
      <c r="FYA7" s="531"/>
      <c r="FYB7" s="531"/>
      <c r="FYC7" s="531"/>
      <c r="FYD7" s="531"/>
      <c r="FYE7" s="531"/>
      <c r="FYF7" s="531"/>
      <c r="FYG7" s="531"/>
      <c r="FYH7" s="531"/>
      <c r="FYI7" s="531"/>
      <c r="FYJ7" s="531"/>
      <c r="FYK7" s="531"/>
      <c r="FYL7" s="531"/>
      <c r="FYM7" s="531"/>
      <c r="FYN7" s="531"/>
      <c r="FYO7" s="531"/>
      <c r="FYP7" s="531"/>
      <c r="FYQ7" s="531"/>
      <c r="FYR7" s="531"/>
      <c r="FYS7" s="531"/>
      <c r="FYT7" s="531"/>
      <c r="FYU7" s="531"/>
      <c r="FYV7" s="531"/>
      <c r="FYW7" s="531"/>
      <c r="FYX7" s="531"/>
      <c r="FYY7" s="531"/>
      <c r="FYZ7" s="531"/>
      <c r="FZA7" s="531"/>
      <c r="FZB7" s="531"/>
      <c r="FZC7" s="531"/>
      <c r="FZD7" s="531"/>
      <c r="FZE7" s="531"/>
      <c r="FZF7" s="531"/>
      <c r="FZG7" s="531"/>
      <c r="FZH7" s="531"/>
      <c r="FZI7" s="531"/>
      <c r="FZJ7" s="531"/>
      <c r="FZK7" s="531"/>
      <c r="FZL7" s="531"/>
      <c r="FZM7" s="531"/>
      <c r="FZN7" s="531"/>
      <c r="FZO7" s="531"/>
      <c r="FZP7" s="531"/>
      <c r="FZQ7" s="531"/>
      <c r="FZR7" s="531"/>
      <c r="FZS7" s="531"/>
      <c r="FZT7" s="531"/>
      <c r="FZU7" s="531"/>
      <c r="FZV7" s="531"/>
      <c r="FZW7" s="531"/>
      <c r="FZX7" s="531"/>
      <c r="FZY7" s="531"/>
      <c r="FZZ7" s="531"/>
      <c r="GAA7" s="531"/>
      <c r="GAB7" s="531"/>
      <c r="GAC7" s="531"/>
      <c r="GAD7" s="531"/>
      <c r="GAE7" s="531"/>
      <c r="GAF7" s="531"/>
      <c r="GAG7" s="531"/>
      <c r="GAH7" s="531"/>
      <c r="GAI7" s="531"/>
      <c r="GAJ7" s="531"/>
      <c r="GAK7" s="531"/>
      <c r="GAL7" s="531"/>
      <c r="GAM7" s="531"/>
      <c r="GAN7" s="531"/>
      <c r="GAO7" s="531"/>
      <c r="GAP7" s="531"/>
      <c r="GAQ7" s="531"/>
      <c r="GAR7" s="531"/>
      <c r="GAS7" s="531"/>
      <c r="GAT7" s="531"/>
      <c r="GAU7" s="531"/>
      <c r="GAV7" s="531"/>
      <c r="GAW7" s="531"/>
      <c r="GAX7" s="531"/>
      <c r="GAY7" s="531"/>
      <c r="GAZ7" s="531"/>
      <c r="GBA7" s="531"/>
      <c r="GBB7" s="531"/>
      <c r="GBC7" s="531"/>
      <c r="GBD7" s="531"/>
      <c r="GBE7" s="531"/>
      <c r="GBF7" s="531"/>
      <c r="GBG7" s="531"/>
      <c r="GBH7" s="531"/>
      <c r="GBI7" s="531"/>
      <c r="GBJ7" s="531"/>
      <c r="GBK7" s="531"/>
      <c r="GBL7" s="531"/>
      <c r="GBM7" s="531"/>
      <c r="GBN7" s="531"/>
      <c r="GBO7" s="531"/>
      <c r="GBP7" s="531"/>
      <c r="GBQ7" s="531"/>
      <c r="GBR7" s="531"/>
      <c r="GBS7" s="531"/>
      <c r="GBT7" s="531"/>
      <c r="GBU7" s="531"/>
      <c r="GBV7" s="531"/>
      <c r="GBW7" s="531"/>
      <c r="GBX7" s="531"/>
      <c r="GBY7" s="531"/>
      <c r="GBZ7" s="531"/>
      <c r="GCA7" s="531"/>
      <c r="GCB7" s="531"/>
      <c r="GCC7" s="531"/>
      <c r="GCD7" s="531"/>
      <c r="GCE7" s="531"/>
      <c r="GCF7" s="531"/>
      <c r="GCG7" s="531"/>
      <c r="GCH7" s="531"/>
      <c r="GCI7" s="531"/>
      <c r="GCJ7" s="531"/>
      <c r="GCK7" s="531"/>
      <c r="GCL7" s="531"/>
      <c r="GCM7" s="531"/>
      <c r="GCN7" s="531"/>
      <c r="GCO7" s="531"/>
      <c r="GCP7" s="531"/>
      <c r="GCQ7" s="531"/>
      <c r="GCR7" s="531"/>
      <c r="GCS7" s="531"/>
      <c r="GCT7" s="531"/>
      <c r="GCU7" s="531"/>
      <c r="GCV7" s="531"/>
      <c r="GCW7" s="531"/>
      <c r="GCX7" s="531"/>
      <c r="GCY7" s="531"/>
      <c r="GCZ7" s="531"/>
      <c r="GDA7" s="531"/>
      <c r="GDB7" s="531"/>
      <c r="GDC7" s="531"/>
      <c r="GDD7" s="531"/>
      <c r="GDE7" s="531"/>
      <c r="GDF7" s="531"/>
      <c r="GDG7" s="531"/>
      <c r="GDH7" s="531"/>
      <c r="GDI7" s="531"/>
      <c r="GDJ7" s="531"/>
      <c r="GDK7" s="531"/>
      <c r="GDL7" s="531"/>
      <c r="GDM7" s="531"/>
      <c r="GDN7" s="531"/>
      <c r="GDO7" s="531"/>
      <c r="GDP7" s="531"/>
      <c r="GDQ7" s="531"/>
      <c r="GDR7" s="531"/>
      <c r="GDS7" s="531"/>
      <c r="GDT7" s="531"/>
      <c r="GDU7" s="531"/>
      <c r="GDV7" s="531"/>
      <c r="GDW7" s="531"/>
      <c r="GDX7" s="531"/>
      <c r="GDY7" s="531"/>
      <c r="GDZ7" s="531"/>
      <c r="GEA7" s="531"/>
      <c r="GEB7" s="531"/>
      <c r="GEC7" s="531"/>
      <c r="GED7" s="531"/>
      <c r="GEE7" s="531"/>
      <c r="GEF7" s="531"/>
      <c r="GEG7" s="531"/>
      <c r="GEH7" s="531"/>
      <c r="GEI7" s="531"/>
      <c r="GEJ7" s="531"/>
      <c r="GEK7" s="531"/>
      <c r="GEL7" s="531"/>
      <c r="GEM7" s="531"/>
      <c r="GEN7" s="531"/>
      <c r="GEO7" s="531"/>
      <c r="GEP7" s="531"/>
      <c r="GEQ7" s="531"/>
      <c r="GER7" s="531"/>
      <c r="GES7" s="531"/>
      <c r="GET7" s="531"/>
      <c r="GEU7" s="531"/>
      <c r="GEV7" s="531"/>
      <c r="GEW7" s="531"/>
      <c r="GEX7" s="531"/>
      <c r="GEY7" s="531"/>
      <c r="GEZ7" s="531"/>
      <c r="GFA7" s="531"/>
      <c r="GFB7" s="531"/>
      <c r="GFC7" s="531"/>
      <c r="GFD7" s="531"/>
      <c r="GFE7" s="531"/>
      <c r="GFF7" s="531"/>
      <c r="GFG7" s="531"/>
      <c r="GFH7" s="531"/>
      <c r="GFI7" s="531"/>
      <c r="GFJ7" s="531"/>
      <c r="GFK7" s="531"/>
      <c r="GFL7" s="531"/>
      <c r="GFM7" s="531"/>
      <c r="GFN7" s="531"/>
      <c r="GFO7" s="531"/>
      <c r="GFP7" s="531"/>
      <c r="GFQ7" s="531"/>
      <c r="GFR7" s="531"/>
      <c r="GFS7" s="531"/>
      <c r="GFT7" s="531"/>
      <c r="GFU7" s="531"/>
      <c r="GFV7" s="531"/>
      <c r="GFW7" s="531"/>
      <c r="GFX7" s="531"/>
      <c r="GFY7" s="531"/>
      <c r="GFZ7" s="531"/>
      <c r="GGA7" s="531"/>
      <c r="GGB7" s="531"/>
      <c r="GGC7" s="531"/>
      <c r="GGD7" s="531"/>
      <c r="GGE7" s="531"/>
      <c r="GGF7" s="531"/>
      <c r="GGG7" s="531"/>
      <c r="GGH7" s="531"/>
      <c r="GGI7" s="531"/>
      <c r="GGJ7" s="531"/>
      <c r="GGK7" s="531"/>
      <c r="GGL7" s="531"/>
      <c r="GGM7" s="531"/>
      <c r="GGN7" s="531"/>
      <c r="GGO7" s="531"/>
      <c r="GGP7" s="531"/>
      <c r="GGQ7" s="531"/>
      <c r="GGR7" s="531"/>
      <c r="GGS7" s="531"/>
      <c r="GGT7" s="531"/>
      <c r="GGU7" s="531"/>
      <c r="GGV7" s="531"/>
      <c r="GGW7" s="531"/>
      <c r="GGX7" s="531"/>
      <c r="GGY7" s="531"/>
      <c r="GGZ7" s="531"/>
      <c r="GHA7" s="531"/>
      <c r="GHB7" s="531"/>
      <c r="GHC7" s="531"/>
      <c r="GHD7" s="531"/>
      <c r="GHE7" s="531"/>
      <c r="GHF7" s="531"/>
      <c r="GHG7" s="531"/>
      <c r="GHH7" s="531"/>
      <c r="GHI7" s="531"/>
      <c r="GHJ7" s="531"/>
      <c r="GHK7" s="531"/>
      <c r="GHL7" s="531"/>
      <c r="GHM7" s="531"/>
      <c r="GHN7" s="531"/>
      <c r="GHO7" s="531"/>
      <c r="GHP7" s="531"/>
      <c r="GHQ7" s="531"/>
      <c r="GHR7" s="531"/>
      <c r="GHS7" s="531"/>
      <c r="GHT7" s="531"/>
      <c r="GHU7" s="531"/>
      <c r="GHV7" s="531"/>
      <c r="GHW7" s="531"/>
      <c r="GHX7" s="531"/>
      <c r="GHY7" s="531"/>
      <c r="GHZ7" s="531"/>
      <c r="GIA7" s="531"/>
      <c r="GIB7" s="531"/>
      <c r="GIC7" s="531"/>
      <c r="GID7" s="531"/>
      <c r="GIE7" s="531"/>
      <c r="GIF7" s="531"/>
      <c r="GIG7" s="531"/>
      <c r="GIH7" s="531"/>
      <c r="GII7" s="531"/>
      <c r="GIJ7" s="531"/>
      <c r="GIK7" s="531"/>
      <c r="GIL7" s="531"/>
      <c r="GIM7" s="531"/>
      <c r="GIN7" s="531"/>
      <c r="GIO7" s="531"/>
      <c r="GIP7" s="531"/>
      <c r="GIQ7" s="531"/>
      <c r="GIR7" s="531"/>
      <c r="GIS7" s="531"/>
      <c r="GIT7" s="531"/>
      <c r="GIU7" s="531"/>
      <c r="GIV7" s="531"/>
      <c r="GIW7" s="531"/>
      <c r="GIX7" s="531"/>
      <c r="GIY7" s="531"/>
      <c r="GIZ7" s="531"/>
      <c r="GJA7" s="531"/>
      <c r="GJB7" s="531"/>
      <c r="GJC7" s="531"/>
      <c r="GJD7" s="531"/>
      <c r="GJE7" s="531"/>
      <c r="GJF7" s="531"/>
      <c r="GJG7" s="531"/>
      <c r="GJH7" s="531"/>
      <c r="GJI7" s="531"/>
      <c r="GJJ7" s="531"/>
      <c r="GJK7" s="531"/>
      <c r="GJL7" s="531"/>
      <c r="GJM7" s="531"/>
      <c r="GJN7" s="531"/>
      <c r="GJO7" s="531"/>
      <c r="GJP7" s="531"/>
      <c r="GJQ7" s="531"/>
      <c r="GJR7" s="531"/>
      <c r="GJS7" s="531"/>
      <c r="GJT7" s="531"/>
      <c r="GJU7" s="531"/>
      <c r="GJV7" s="531"/>
      <c r="GJW7" s="531"/>
      <c r="GJX7" s="531"/>
      <c r="GJY7" s="531"/>
      <c r="GJZ7" s="531"/>
      <c r="GKA7" s="531"/>
      <c r="GKB7" s="531"/>
      <c r="GKC7" s="531"/>
      <c r="GKD7" s="531"/>
      <c r="GKE7" s="531"/>
      <c r="GKF7" s="531"/>
      <c r="GKG7" s="531"/>
      <c r="GKH7" s="531"/>
      <c r="GKI7" s="531"/>
      <c r="GKJ7" s="531"/>
      <c r="GKK7" s="531"/>
      <c r="GKL7" s="531"/>
      <c r="GKM7" s="531"/>
      <c r="GKN7" s="531"/>
      <c r="GKO7" s="531"/>
      <c r="GKP7" s="531"/>
      <c r="GKQ7" s="531"/>
      <c r="GKR7" s="531"/>
      <c r="GKS7" s="531"/>
      <c r="GKT7" s="531"/>
      <c r="GKU7" s="531"/>
      <c r="GKV7" s="531"/>
      <c r="GKW7" s="531"/>
      <c r="GKX7" s="531"/>
      <c r="GKY7" s="531"/>
      <c r="GKZ7" s="531"/>
      <c r="GLA7" s="531"/>
      <c r="GLB7" s="531"/>
      <c r="GLC7" s="531"/>
      <c r="GLD7" s="531"/>
      <c r="GLE7" s="531"/>
      <c r="GLF7" s="531"/>
      <c r="GLG7" s="531"/>
      <c r="GLH7" s="531"/>
      <c r="GLI7" s="531"/>
      <c r="GLJ7" s="531"/>
      <c r="GLK7" s="531"/>
      <c r="GLL7" s="531"/>
      <c r="GLM7" s="531"/>
      <c r="GLN7" s="531"/>
      <c r="GLO7" s="531"/>
      <c r="GLP7" s="531"/>
      <c r="GLQ7" s="531"/>
      <c r="GLR7" s="531"/>
      <c r="GLS7" s="531"/>
      <c r="GLT7" s="531"/>
      <c r="GLU7" s="531"/>
      <c r="GLV7" s="531"/>
      <c r="GLW7" s="531"/>
      <c r="GLX7" s="531"/>
      <c r="GLY7" s="531"/>
      <c r="GLZ7" s="531"/>
      <c r="GMA7" s="531"/>
      <c r="GMB7" s="531"/>
      <c r="GMC7" s="531"/>
      <c r="GMD7" s="531"/>
      <c r="GME7" s="531"/>
      <c r="GMF7" s="531"/>
      <c r="GMG7" s="531"/>
      <c r="GMH7" s="531"/>
      <c r="GMI7" s="531"/>
      <c r="GMJ7" s="531"/>
      <c r="GMK7" s="531"/>
      <c r="GML7" s="531"/>
      <c r="GMM7" s="531"/>
      <c r="GMN7" s="531"/>
      <c r="GMO7" s="531"/>
      <c r="GMP7" s="531"/>
      <c r="GMQ7" s="531"/>
      <c r="GMR7" s="531"/>
      <c r="GMS7" s="531"/>
      <c r="GMT7" s="531"/>
      <c r="GMU7" s="531"/>
      <c r="GMV7" s="531"/>
      <c r="GMW7" s="531"/>
      <c r="GMX7" s="531"/>
      <c r="GMY7" s="531"/>
      <c r="GMZ7" s="531"/>
      <c r="GNA7" s="531"/>
      <c r="GNB7" s="531"/>
      <c r="GNC7" s="531"/>
      <c r="GND7" s="531"/>
      <c r="GNE7" s="531"/>
      <c r="GNF7" s="531"/>
      <c r="GNG7" s="531"/>
      <c r="GNH7" s="531"/>
      <c r="GNI7" s="531"/>
      <c r="GNJ7" s="531"/>
      <c r="GNK7" s="531"/>
      <c r="GNL7" s="531"/>
      <c r="GNM7" s="531"/>
      <c r="GNN7" s="531"/>
      <c r="GNO7" s="531"/>
      <c r="GNP7" s="531"/>
      <c r="GNQ7" s="531"/>
      <c r="GNR7" s="531"/>
      <c r="GNS7" s="531"/>
      <c r="GNT7" s="531"/>
      <c r="GNU7" s="531"/>
      <c r="GNV7" s="531"/>
      <c r="GNW7" s="531"/>
      <c r="GNX7" s="531"/>
      <c r="GNY7" s="531"/>
      <c r="GNZ7" s="531"/>
      <c r="GOA7" s="531"/>
      <c r="GOB7" s="531"/>
      <c r="GOC7" s="531"/>
      <c r="GOD7" s="531"/>
      <c r="GOE7" s="531"/>
      <c r="GOF7" s="531"/>
      <c r="GOG7" s="531"/>
      <c r="GOH7" s="531"/>
      <c r="GOI7" s="531"/>
      <c r="GOJ7" s="531"/>
      <c r="GOK7" s="531"/>
      <c r="GOL7" s="531"/>
      <c r="GOM7" s="531"/>
      <c r="GON7" s="531"/>
      <c r="GOO7" s="531"/>
      <c r="GOP7" s="531"/>
      <c r="GOQ7" s="531"/>
      <c r="GOR7" s="531"/>
      <c r="GOS7" s="531"/>
      <c r="GOT7" s="531"/>
      <c r="GOU7" s="531"/>
      <c r="GOV7" s="531"/>
      <c r="GOW7" s="531"/>
      <c r="GOX7" s="531"/>
      <c r="GOY7" s="531"/>
      <c r="GOZ7" s="531"/>
      <c r="GPA7" s="531"/>
      <c r="GPB7" s="531"/>
      <c r="GPC7" s="531"/>
      <c r="GPD7" s="531"/>
      <c r="GPE7" s="531"/>
      <c r="GPF7" s="531"/>
      <c r="GPG7" s="531"/>
      <c r="GPH7" s="531"/>
      <c r="GPI7" s="531"/>
      <c r="GPJ7" s="531"/>
      <c r="GPK7" s="531"/>
      <c r="GPL7" s="531"/>
      <c r="GPM7" s="531"/>
      <c r="GPN7" s="531"/>
      <c r="GPO7" s="531"/>
      <c r="GPP7" s="531"/>
      <c r="GPQ7" s="531"/>
      <c r="GPR7" s="531"/>
      <c r="GPS7" s="531"/>
      <c r="GPT7" s="531"/>
      <c r="GPU7" s="531"/>
      <c r="GPV7" s="531"/>
      <c r="GPW7" s="531"/>
      <c r="GPX7" s="531"/>
      <c r="GPY7" s="531"/>
      <c r="GPZ7" s="531"/>
      <c r="GQA7" s="531"/>
      <c r="GQB7" s="531"/>
      <c r="GQC7" s="531"/>
      <c r="GQD7" s="531"/>
      <c r="GQE7" s="531"/>
      <c r="GQF7" s="531"/>
      <c r="GQG7" s="531"/>
      <c r="GQH7" s="531"/>
      <c r="GQI7" s="531"/>
      <c r="GQJ7" s="531"/>
      <c r="GQK7" s="531"/>
      <c r="GQL7" s="531"/>
      <c r="GQM7" s="531"/>
      <c r="GQN7" s="531"/>
      <c r="GQO7" s="531"/>
      <c r="GQP7" s="531"/>
      <c r="GQQ7" s="531"/>
      <c r="GQR7" s="531"/>
      <c r="GQS7" s="531"/>
      <c r="GQT7" s="531"/>
      <c r="GQU7" s="531"/>
      <c r="GQV7" s="531"/>
      <c r="GQW7" s="531"/>
      <c r="GQX7" s="531"/>
      <c r="GQY7" s="531"/>
      <c r="GQZ7" s="531"/>
      <c r="GRA7" s="531"/>
      <c r="GRB7" s="531"/>
      <c r="GRC7" s="531"/>
      <c r="GRD7" s="531"/>
      <c r="GRE7" s="531"/>
      <c r="GRF7" s="531"/>
      <c r="GRG7" s="531"/>
      <c r="GRH7" s="531"/>
      <c r="GRI7" s="531"/>
      <c r="GRJ7" s="531"/>
      <c r="GRK7" s="531"/>
      <c r="GRL7" s="531"/>
      <c r="GRM7" s="531"/>
      <c r="GRN7" s="531"/>
      <c r="GRO7" s="531"/>
      <c r="GRP7" s="531"/>
      <c r="GRQ7" s="531"/>
      <c r="GRR7" s="531"/>
      <c r="GRS7" s="531"/>
      <c r="GRT7" s="531"/>
      <c r="GRU7" s="531"/>
      <c r="GRV7" s="531"/>
      <c r="GRW7" s="531"/>
      <c r="GRX7" s="531"/>
      <c r="GRY7" s="531"/>
      <c r="GRZ7" s="531"/>
      <c r="GSA7" s="531"/>
      <c r="GSB7" s="531"/>
      <c r="GSC7" s="531"/>
      <c r="GSD7" s="531"/>
      <c r="GSE7" s="531"/>
      <c r="GSF7" s="531"/>
      <c r="GSG7" s="531"/>
      <c r="GSH7" s="531"/>
      <c r="GSI7" s="531"/>
      <c r="GSJ7" s="531"/>
      <c r="GSK7" s="531"/>
      <c r="GSL7" s="531"/>
      <c r="GSM7" s="531"/>
      <c r="GSN7" s="531"/>
      <c r="GSO7" s="531"/>
      <c r="GSP7" s="531"/>
      <c r="GSQ7" s="531"/>
      <c r="GSR7" s="531"/>
      <c r="GSS7" s="531"/>
      <c r="GST7" s="531"/>
      <c r="GSU7" s="531"/>
      <c r="GSV7" s="531"/>
      <c r="GSW7" s="531"/>
      <c r="GSX7" s="531"/>
      <c r="GSY7" s="531"/>
      <c r="GSZ7" s="531"/>
      <c r="GTA7" s="531"/>
      <c r="GTB7" s="531"/>
      <c r="GTC7" s="531"/>
      <c r="GTD7" s="531"/>
      <c r="GTE7" s="531"/>
      <c r="GTF7" s="531"/>
      <c r="GTG7" s="531"/>
      <c r="GTH7" s="531"/>
      <c r="GTI7" s="531"/>
      <c r="GTJ7" s="531"/>
      <c r="GTK7" s="531"/>
      <c r="GTL7" s="531"/>
      <c r="GTM7" s="531"/>
      <c r="GTN7" s="531"/>
      <c r="GTO7" s="531"/>
      <c r="GTP7" s="531"/>
      <c r="GTQ7" s="531"/>
      <c r="GTR7" s="531"/>
      <c r="GTS7" s="531"/>
      <c r="GTT7" s="531"/>
      <c r="GTU7" s="531"/>
      <c r="GTV7" s="531"/>
      <c r="GTW7" s="531"/>
      <c r="GTX7" s="531"/>
      <c r="GTY7" s="531"/>
      <c r="GTZ7" s="531"/>
      <c r="GUA7" s="531"/>
      <c r="GUB7" s="531"/>
      <c r="GUC7" s="531"/>
      <c r="GUD7" s="531"/>
      <c r="GUE7" s="531"/>
      <c r="GUF7" s="531"/>
      <c r="GUG7" s="531"/>
      <c r="GUH7" s="531"/>
      <c r="GUI7" s="531"/>
      <c r="GUJ7" s="531"/>
      <c r="GUK7" s="531"/>
      <c r="GUL7" s="531"/>
      <c r="GUM7" s="531"/>
      <c r="GUN7" s="531"/>
      <c r="GUO7" s="531"/>
      <c r="GUP7" s="531"/>
      <c r="GUQ7" s="531"/>
      <c r="GUR7" s="531"/>
      <c r="GUS7" s="531"/>
      <c r="GUT7" s="531"/>
      <c r="GUU7" s="531"/>
      <c r="GUV7" s="531"/>
      <c r="GUW7" s="531"/>
      <c r="GUX7" s="531"/>
      <c r="GUY7" s="531"/>
      <c r="GUZ7" s="531"/>
      <c r="GVA7" s="531"/>
      <c r="GVB7" s="531"/>
      <c r="GVC7" s="531"/>
      <c r="GVD7" s="531"/>
      <c r="GVE7" s="531"/>
      <c r="GVF7" s="531"/>
      <c r="GVG7" s="531"/>
      <c r="GVH7" s="531"/>
      <c r="GVI7" s="531"/>
      <c r="GVJ7" s="531"/>
      <c r="GVK7" s="531"/>
      <c r="GVL7" s="531"/>
      <c r="GVM7" s="531"/>
      <c r="GVN7" s="531"/>
      <c r="GVO7" s="531"/>
      <c r="GVP7" s="531"/>
      <c r="GVQ7" s="531"/>
      <c r="GVR7" s="531"/>
      <c r="GVS7" s="531"/>
      <c r="GVT7" s="531"/>
      <c r="GVU7" s="531"/>
      <c r="GVV7" s="531"/>
      <c r="GVW7" s="531"/>
      <c r="GVX7" s="531"/>
      <c r="GVY7" s="531"/>
      <c r="GVZ7" s="531"/>
      <c r="GWA7" s="531"/>
      <c r="GWB7" s="531"/>
      <c r="GWC7" s="531"/>
      <c r="GWD7" s="531"/>
      <c r="GWE7" s="531"/>
      <c r="GWF7" s="531"/>
      <c r="GWG7" s="531"/>
      <c r="GWH7" s="531"/>
      <c r="GWI7" s="531"/>
      <c r="GWJ7" s="531"/>
      <c r="GWK7" s="531"/>
      <c r="GWL7" s="531"/>
      <c r="GWM7" s="531"/>
      <c r="GWN7" s="531"/>
      <c r="GWO7" s="531"/>
      <c r="GWP7" s="531"/>
      <c r="GWQ7" s="531"/>
      <c r="GWR7" s="531"/>
      <c r="GWS7" s="531"/>
      <c r="GWT7" s="531"/>
      <c r="GWU7" s="531"/>
      <c r="GWV7" s="531"/>
      <c r="GWW7" s="531"/>
      <c r="GWX7" s="531"/>
      <c r="GWY7" s="531"/>
      <c r="GWZ7" s="531"/>
      <c r="GXA7" s="531"/>
      <c r="GXB7" s="531"/>
      <c r="GXC7" s="531"/>
      <c r="GXD7" s="531"/>
      <c r="GXE7" s="531"/>
      <c r="GXF7" s="531"/>
      <c r="GXG7" s="531"/>
      <c r="GXH7" s="531"/>
      <c r="GXI7" s="531"/>
      <c r="GXJ7" s="531"/>
      <c r="GXK7" s="531"/>
      <c r="GXL7" s="531"/>
      <c r="GXM7" s="531"/>
      <c r="GXN7" s="531"/>
      <c r="GXO7" s="531"/>
      <c r="GXP7" s="531"/>
      <c r="GXQ7" s="531"/>
      <c r="GXR7" s="531"/>
      <c r="GXS7" s="531"/>
      <c r="GXT7" s="531"/>
      <c r="GXU7" s="531"/>
      <c r="GXV7" s="531"/>
      <c r="GXW7" s="531"/>
      <c r="GXX7" s="531"/>
      <c r="GXY7" s="531"/>
      <c r="GXZ7" s="531"/>
      <c r="GYA7" s="531"/>
      <c r="GYB7" s="531"/>
      <c r="GYC7" s="531"/>
      <c r="GYD7" s="531"/>
      <c r="GYE7" s="531"/>
      <c r="GYF7" s="531"/>
      <c r="GYG7" s="531"/>
      <c r="GYH7" s="531"/>
      <c r="GYI7" s="531"/>
      <c r="GYJ7" s="531"/>
      <c r="GYK7" s="531"/>
      <c r="GYL7" s="531"/>
      <c r="GYM7" s="531"/>
      <c r="GYN7" s="531"/>
      <c r="GYO7" s="531"/>
      <c r="GYP7" s="531"/>
      <c r="GYQ7" s="531"/>
      <c r="GYR7" s="531"/>
      <c r="GYS7" s="531"/>
      <c r="GYT7" s="531"/>
      <c r="GYU7" s="531"/>
      <c r="GYV7" s="531"/>
      <c r="GYW7" s="531"/>
      <c r="GYX7" s="531"/>
      <c r="GYY7" s="531"/>
      <c r="GYZ7" s="531"/>
      <c r="GZA7" s="531"/>
      <c r="GZB7" s="531"/>
      <c r="GZC7" s="531"/>
      <c r="GZD7" s="531"/>
      <c r="GZE7" s="531"/>
      <c r="GZF7" s="531"/>
      <c r="GZG7" s="531"/>
      <c r="GZH7" s="531"/>
      <c r="GZI7" s="531"/>
      <c r="GZJ7" s="531"/>
      <c r="GZK7" s="531"/>
      <c r="GZL7" s="531"/>
      <c r="GZM7" s="531"/>
      <c r="GZN7" s="531"/>
      <c r="GZO7" s="531"/>
      <c r="GZP7" s="531"/>
      <c r="GZQ7" s="531"/>
      <c r="GZR7" s="531"/>
      <c r="GZS7" s="531"/>
      <c r="GZT7" s="531"/>
      <c r="GZU7" s="531"/>
      <c r="GZV7" s="531"/>
      <c r="GZW7" s="531"/>
      <c r="GZX7" s="531"/>
      <c r="GZY7" s="531"/>
      <c r="GZZ7" s="531"/>
      <c r="HAA7" s="531"/>
      <c r="HAB7" s="531"/>
      <c r="HAC7" s="531"/>
      <c r="HAD7" s="531"/>
      <c r="HAE7" s="531"/>
      <c r="HAF7" s="531"/>
      <c r="HAG7" s="531"/>
      <c r="HAH7" s="531"/>
      <c r="HAI7" s="531"/>
      <c r="HAJ7" s="531"/>
      <c r="HAK7" s="531"/>
      <c r="HAL7" s="531"/>
      <c r="HAM7" s="531"/>
      <c r="HAN7" s="531"/>
      <c r="HAO7" s="531"/>
      <c r="HAP7" s="531"/>
      <c r="HAQ7" s="531"/>
      <c r="HAR7" s="531"/>
      <c r="HAS7" s="531"/>
      <c r="HAT7" s="531"/>
      <c r="HAU7" s="531"/>
      <c r="HAV7" s="531"/>
      <c r="HAW7" s="531"/>
      <c r="HAX7" s="531"/>
      <c r="HAY7" s="531"/>
      <c r="HAZ7" s="531"/>
      <c r="HBA7" s="531"/>
      <c r="HBB7" s="531"/>
      <c r="HBC7" s="531"/>
      <c r="HBD7" s="531"/>
      <c r="HBE7" s="531"/>
      <c r="HBF7" s="531"/>
      <c r="HBG7" s="531"/>
      <c r="HBH7" s="531"/>
      <c r="HBI7" s="531"/>
      <c r="HBJ7" s="531"/>
      <c r="HBK7" s="531"/>
      <c r="HBL7" s="531"/>
      <c r="HBM7" s="531"/>
      <c r="HBN7" s="531"/>
      <c r="HBO7" s="531"/>
      <c r="HBP7" s="531"/>
      <c r="HBQ7" s="531"/>
      <c r="HBR7" s="531"/>
      <c r="HBS7" s="531"/>
      <c r="HBT7" s="531"/>
      <c r="HBU7" s="531"/>
      <c r="HBV7" s="531"/>
      <c r="HBW7" s="531"/>
      <c r="HBX7" s="531"/>
      <c r="HBY7" s="531"/>
      <c r="HBZ7" s="531"/>
      <c r="HCA7" s="531"/>
      <c r="HCB7" s="531"/>
      <c r="HCC7" s="531"/>
      <c r="HCD7" s="531"/>
      <c r="HCE7" s="531"/>
      <c r="HCF7" s="531"/>
      <c r="HCG7" s="531"/>
      <c r="HCH7" s="531"/>
      <c r="HCI7" s="531"/>
      <c r="HCJ7" s="531"/>
      <c r="HCK7" s="531"/>
      <c r="HCL7" s="531"/>
      <c r="HCM7" s="531"/>
      <c r="HCN7" s="531"/>
      <c r="HCO7" s="531"/>
      <c r="HCP7" s="531"/>
      <c r="HCQ7" s="531"/>
      <c r="HCR7" s="531"/>
      <c r="HCS7" s="531"/>
      <c r="HCT7" s="531"/>
      <c r="HCU7" s="531"/>
      <c r="HCV7" s="531"/>
      <c r="HCW7" s="531"/>
      <c r="HCX7" s="531"/>
      <c r="HCY7" s="531"/>
      <c r="HCZ7" s="531"/>
      <c r="HDA7" s="531"/>
      <c r="HDB7" s="531"/>
      <c r="HDC7" s="531"/>
      <c r="HDD7" s="531"/>
      <c r="HDE7" s="531"/>
      <c r="HDF7" s="531"/>
      <c r="HDG7" s="531"/>
      <c r="HDH7" s="531"/>
      <c r="HDI7" s="531"/>
      <c r="HDJ7" s="531"/>
      <c r="HDK7" s="531"/>
      <c r="HDL7" s="531"/>
      <c r="HDM7" s="531"/>
      <c r="HDN7" s="531"/>
      <c r="HDO7" s="531"/>
      <c r="HDP7" s="531"/>
      <c r="HDQ7" s="531"/>
      <c r="HDR7" s="531"/>
      <c r="HDS7" s="531"/>
      <c r="HDT7" s="531"/>
      <c r="HDU7" s="531"/>
      <c r="HDV7" s="531"/>
      <c r="HDW7" s="531"/>
      <c r="HDX7" s="531"/>
      <c r="HDY7" s="531"/>
      <c r="HDZ7" s="531"/>
      <c r="HEA7" s="531"/>
      <c r="HEB7" s="531"/>
      <c r="HEC7" s="531"/>
      <c r="HED7" s="531"/>
      <c r="HEE7" s="531"/>
      <c r="HEF7" s="531"/>
      <c r="HEG7" s="531"/>
      <c r="HEH7" s="531"/>
      <c r="HEI7" s="531"/>
      <c r="HEJ7" s="531"/>
      <c r="HEK7" s="531"/>
      <c r="HEL7" s="531"/>
      <c r="HEM7" s="531"/>
      <c r="HEN7" s="531"/>
      <c r="HEO7" s="531"/>
      <c r="HEP7" s="531"/>
      <c r="HEQ7" s="531"/>
      <c r="HER7" s="531"/>
      <c r="HES7" s="531"/>
      <c r="HET7" s="531"/>
      <c r="HEU7" s="531"/>
      <c r="HEV7" s="531"/>
      <c r="HEW7" s="531"/>
      <c r="HEX7" s="531"/>
      <c r="HEY7" s="531"/>
      <c r="HEZ7" s="531"/>
      <c r="HFA7" s="531"/>
      <c r="HFB7" s="531"/>
      <c r="HFC7" s="531"/>
      <c r="HFD7" s="531"/>
      <c r="HFE7" s="531"/>
      <c r="HFF7" s="531"/>
      <c r="HFG7" s="531"/>
      <c r="HFH7" s="531"/>
      <c r="HFI7" s="531"/>
      <c r="HFJ7" s="531"/>
      <c r="HFK7" s="531"/>
      <c r="HFL7" s="531"/>
      <c r="HFM7" s="531"/>
      <c r="HFN7" s="531"/>
      <c r="HFO7" s="531"/>
      <c r="HFP7" s="531"/>
      <c r="HFQ7" s="531"/>
      <c r="HFR7" s="531"/>
      <c r="HFS7" s="531"/>
      <c r="HFT7" s="531"/>
      <c r="HFU7" s="531"/>
      <c r="HFV7" s="531"/>
      <c r="HFW7" s="531"/>
      <c r="HFX7" s="531"/>
      <c r="HFY7" s="531"/>
      <c r="HFZ7" s="531"/>
      <c r="HGA7" s="531"/>
      <c r="HGB7" s="531"/>
      <c r="HGC7" s="531"/>
      <c r="HGD7" s="531"/>
      <c r="HGE7" s="531"/>
      <c r="HGF7" s="531"/>
      <c r="HGG7" s="531"/>
      <c r="HGH7" s="531"/>
      <c r="HGI7" s="531"/>
      <c r="HGJ7" s="531"/>
      <c r="HGK7" s="531"/>
      <c r="HGL7" s="531"/>
      <c r="HGM7" s="531"/>
      <c r="HGN7" s="531"/>
      <c r="HGO7" s="531"/>
      <c r="HGP7" s="531"/>
      <c r="HGQ7" s="531"/>
      <c r="HGR7" s="531"/>
      <c r="HGS7" s="531"/>
      <c r="HGT7" s="531"/>
      <c r="HGU7" s="531"/>
      <c r="HGV7" s="531"/>
      <c r="HGW7" s="531"/>
      <c r="HGX7" s="531"/>
      <c r="HGY7" s="531"/>
      <c r="HGZ7" s="531"/>
      <c r="HHA7" s="531"/>
      <c r="HHB7" s="531"/>
      <c r="HHC7" s="531"/>
      <c r="HHD7" s="531"/>
      <c r="HHE7" s="531"/>
      <c r="HHF7" s="531"/>
      <c r="HHG7" s="531"/>
      <c r="HHH7" s="531"/>
      <c r="HHI7" s="531"/>
      <c r="HHJ7" s="531"/>
      <c r="HHK7" s="531"/>
      <c r="HHL7" s="531"/>
      <c r="HHM7" s="531"/>
      <c r="HHN7" s="531"/>
      <c r="HHO7" s="531"/>
      <c r="HHP7" s="531"/>
      <c r="HHQ7" s="531"/>
      <c r="HHR7" s="531"/>
      <c r="HHS7" s="531"/>
      <c r="HHT7" s="531"/>
      <c r="HHU7" s="531"/>
      <c r="HHV7" s="531"/>
      <c r="HHW7" s="531"/>
      <c r="HHX7" s="531"/>
      <c r="HHY7" s="531"/>
      <c r="HHZ7" s="531"/>
      <c r="HIA7" s="531"/>
      <c r="HIB7" s="531"/>
      <c r="HIC7" s="531"/>
      <c r="HID7" s="531"/>
      <c r="HIE7" s="531"/>
      <c r="HIF7" s="531"/>
      <c r="HIG7" s="531"/>
      <c r="HIH7" s="531"/>
      <c r="HII7" s="531"/>
      <c r="HIJ7" s="531"/>
      <c r="HIK7" s="531"/>
      <c r="HIL7" s="531"/>
      <c r="HIM7" s="531"/>
      <c r="HIN7" s="531"/>
      <c r="HIO7" s="531"/>
      <c r="HIP7" s="531"/>
      <c r="HIQ7" s="531"/>
      <c r="HIR7" s="531"/>
      <c r="HIS7" s="531"/>
      <c r="HIT7" s="531"/>
      <c r="HIU7" s="531"/>
      <c r="HIV7" s="531"/>
      <c r="HIW7" s="531"/>
      <c r="HIX7" s="531"/>
      <c r="HIY7" s="531"/>
      <c r="HIZ7" s="531"/>
      <c r="HJA7" s="531"/>
      <c r="HJB7" s="531"/>
      <c r="HJC7" s="531"/>
      <c r="HJD7" s="531"/>
      <c r="HJE7" s="531"/>
      <c r="HJF7" s="531"/>
      <c r="HJG7" s="531"/>
      <c r="HJH7" s="531"/>
      <c r="HJI7" s="531"/>
      <c r="HJJ7" s="531"/>
      <c r="HJK7" s="531"/>
      <c r="HJL7" s="531"/>
      <c r="HJM7" s="531"/>
      <c r="HJN7" s="531"/>
      <c r="HJO7" s="531"/>
      <c r="HJP7" s="531"/>
      <c r="HJQ7" s="531"/>
      <c r="HJR7" s="531"/>
      <c r="HJS7" s="531"/>
      <c r="HJT7" s="531"/>
      <c r="HJU7" s="531"/>
      <c r="HJV7" s="531"/>
      <c r="HJW7" s="531"/>
      <c r="HJX7" s="531"/>
      <c r="HJY7" s="531"/>
      <c r="HJZ7" s="531"/>
      <c r="HKA7" s="531"/>
      <c r="HKB7" s="531"/>
      <c r="HKC7" s="531"/>
      <c r="HKD7" s="531"/>
      <c r="HKE7" s="531"/>
      <c r="HKF7" s="531"/>
      <c r="HKG7" s="531"/>
      <c r="HKH7" s="531"/>
      <c r="HKI7" s="531"/>
      <c r="HKJ7" s="531"/>
      <c r="HKK7" s="531"/>
      <c r="HKL7" s="531"/>
      <c r="HKM7" s="531"/>
      <c r="HKN7" s="531"/>
      <c r="HKO7" s="531"/>
      <c r="HKP7" s="531"/>
      <c r="HKQ7" s="531"/>
      <c r="HKR7" s="531"/>
      <c r="HKS7" s="531"/>
      <c r="HKT7" s="531"/>
      <c r="HKU7" s="531"/>
      <c r="HKV7" s="531"/>
      <c r="HKW7" s="531"/>
      <c r="HKX7" s="531"/>
      <c r="HKY7" s="531"/>
      <c r="HKZ7" s="531"/>
      <c r="HLA7" s="531"/>
      <c r="HLB7" s="531"/>
      <c r="HLC7" s="531"/>
      <c r="HLD7" s="531"/>
      <c r="HLE7" s="531"/>
      <c r="HLF7" s="531"/>
      <c r="HLG7" s="531"/>
      <c r="HLH7" s="531"/>
      <c r="HLI7" s="531"/>
      <c r="HLJ7" s="531"/>
      <c r="HLK7" s="531"/>
      <c r="HLL7" s="531"/>
      <c r="HLM7" s="531"/>
      <c r="HLN7" s="531"/>
      <c r="HLO7" s="531"/>
      <c r="HLP7" s="531"/>
      <c r="HLQ7" s="531"/>
      <c r="HLR7" s="531"/>
      <c r="HLS7" s="531"/>
      <c r="HLT7" s="531"/>
      <c r="HLU7" s="531"/>
      <c r="HLV7" s="531"/>
      <c r="HLW7" s="531"/>
      <c r="HLX7" s="531"/>
      <c r="HLY7" s="531"/>
      <c r="HLZ7" s="531"/>
      <c r="HMA7" s="531"/>
      <c r="HMB7" s="531"/>
      <c r="HMC7" s="531"/>
      <c r="HMD7" s="531"/>
      <c r="HME7" s="531"/>
      <c r="HMF7" s="531"/>
      <c r="HMG7" s="531"/>
      <c r="HMH7" s="531"/>
      <c r="HMI7" s="531"/>
      <c r="HMJ7" s="531"/>
      <c r="HMK7" s="531"/>
      <c r="HML7" s="531"/>
      <c r="HMM7" s="531"/>
      <c r="HMN7" s="531"/>
      <c r="HMO7" s="531"/>
      <c r="HMP7" s="531"/>
      <c r="HMQ7" s="531"/>
      <c r="HMR7" s="531"/>
      <c r="HMS7" s="531"/>
      <c r="HMT7" s="531"/>
      <c r="HMU7" s="531"/>
      <c r="HMV7" s="531"/>
      <c r="HMW7" s="531"/>
      <c r="HMX7" s="531"/>
      <c r="HMY7" s="531"/>
      <c r="HMZ7" s="531"/>
      <c r="HNA7" s="531"/>
      <c r="HNB7" s="531"/>
      <c r="HNC7" s="531"/>
      <c r="HND7" s="531"/>
      <c r="HNE7" s="531"/>
      <c r="HNF7" s="531"/>
      <c r="HNG7" s="531"/>
      <c r="HNH7" s="531"/>
      <c r="HNI7" s="531"/>
      <c r="HNJ7" s="531"/>
      <c r="HNK7" s="531"/>
      <c r="HNL7" s="531"/>
      <c r="HNM7" s="531"/>
      <c r="HNN7" s="531"/>
      <c r="HNO7" s="531"/>
      <c r="HNP7" s="531"/>
      <c r="HNQ7" s="531"/>
      <c r="HNR7" s="531"/>
      <c r="HNS7" s="531"/>
      <c r="HNT7" s="531"/>
      <c r="HNU7" s="531"/>
      <c r="HNV7" s="531"/>
      <c r="HNW7" s="531"/>
      <c r="HNX7" s="531"/>
      <c r="HNY7" s="531"/>
      <c r="HNZ7" s="531"/>
      <c r="HOA7" s="531"/>
      <c r="HOB7" s="531"/>
      <c r="HOC7" s="531"/>
      <c r="HOD7" s="531"/>
      <c r="HOE7" s="531"/>
      <c r="HOF7" s="531"/>
      <c r="HOG7" s="531"/>
      <c r="HOH7" s="531"/>
      <c r="HOI7" s="531"/>
      <c r="HOJ7" s="531"/>
      <c r="HOK7" s="531"/>
      <c r="HOL7" s="531"/>
      <c r="HOM7" s="531"/>
      <c r="HON7" s="531"/>
      <c r="HOO7" s="531"/>
      <c r="HOP7" s="531"/>
      <c r="HOQ7" s="531"/>
      <c r="HOR7" s="531"/>
      <c r="HOS7" s="531"/>
      <c r="HOT7" s="531"/>
      <c r="HOU7" s="531"/>
      <c r="HOV7" s="531"/>
      <c r="HOW7" s="531"/>
      <c r="HOX7" s="531"/>
      <c r="HOY7" s="531"/>
      <c r="HOZ7" s="531"/>
      <c r="HPA7" s="531"/>
      <c r="HPB7" s="531"/>
      <c r="HPC7" s="531"/>
      <c r="HPD7" s="531"/>
      <c r="HPE7" s="531"/>
      <c r="HPF7" s="531"/>
      <c r="HPG7" s="531"/>
      <c r="HPH7" s="531"/>
      <c r="HPI7" s="531"/>
      <c r="HPJ7" s="531"/>
      <c r="HPK7" s="531"/>
      <c r="HPL7" s="531"/>
      <c r="HPM7" s="531"/>
      <c r="HPN7" s="531"/>
      <c r="HPO7" s="531"/>
      <c r="HPP7" s="531"/>
      <c r="HPQ7" s="531"/>
      <c r="HPR7" s="531"/>
      <c r="HPS7" s="531"/>
      <c r="HPT7" s="531"/>
      <c r="HPU7" s="531"/>
      <c r="HPV7" s="531"/>
      <c r="HPW7" s="531"/>
      <c r="HPX7" s="531"/>
      <c r="HPY7" s="531"/>
      <c r="HPZ7" s="531"/>
      <c r="HQA7" s="531"/>
      <c r="HQB7" s="531"/>
      <c r="HQC7" s="531"/>
      <c r="HQD7" s="531"/>
      <c r="HQE7" s="531"/>
      <c r="HQF7" s="531"/>
      <c r="HQG7" s="531"/>
      <c r="HQH7" s="531"/>
      <c r="HQI7" s="531"/>
      <c r="HQJ7" s="531"/>
      <c r="HQK7" s="531"/>
      <c r="HQL7" s="531"/>
      <c r="HQM7" s="531"/>
      <c r="HQN7" s="531"/>
      <c r="HQO7" s="531"/>
      <c r="HQP7" s="531"/>
      <c r="HQQ7" s="531"/>
      <c r="HQR7" s="531"/>
      <c r="HQS7" s="531"/>
      <c r="HQT7" s="531"/>
      <c r="HQU7" s="531"/>
      <c r="HQV7" s="531"/>
      <c r="HQW7" s="531"/>
      <c r="HQX7" s="531"/>
      <c r="HQY7" s="531"/>
      <c r="HQZ7" s="531"/>
      <c r="HRA7" s="531"/>
      <c r="HRB7" s="531"/>
      <c r="HRC7" s="531"/>
      <c r="HRD7" s="531"/>
      <c r="HRE7" s="531"/>
      <c r="HRF7" s="531"/>
      <c r="HRG7" s="531"/>
      <c r="HRH7" s="531"/>
      <c r="HRI7" s="531"/>
      <c r="HRJ7" s="531"/>
      <c r="HRK7" s="531"/>
      <c r="HRL7" s="531"/>
      <c r="HRM7" s="531"/>
      <c r="HRN7" s="531"/>
      <c r="HRO7" s="531"/>
      <c r="HRP7" s="531"/>
      <c r="HRQ7" s="531"/>
      <c r="HRR7" s="531"/>
      <c r="HRS7" s="531"/>
      <c r="HRT7" s="531"/>
      <c r="HRU7" s="531"/>
      <c r="HRV7" s="531"/>
      <c r="HRW7" s="531"/>
      <c r="HRX7" s="531"/>
      <c r="HRY7" s="531"/>
      <c r="HRZ7" s="531"/>
      <c r="HSA7" s="531"/>
      <c r="HSB7" s="531"/>
      <c r="HSC7" s="531"/>
      <c r="HSD7" s="531"/>
      <c r="HSE7" s="531"/>
      <c r="HSF7" s="531"/>
      <c r="HSG7" s="531"/>
      <c r="HSH7" s="531"/>
      <c r="HSI7" s="531"/>
      <c r="HSJ7" s="531"/>
      <c r="HSK7" s="531"/>
      <c r="HSL7" s="531"/>
      <c r="HSM7" s="531"/>
      <c r="HSN7" s="531"/>
      <c r="HSO7" s="531"/>
      <c r="HSP7" s="531"/>
      <c r="HSQ7" s="531"/>
      <c r="HSR7" s="531"/>
      <c r="HSS7" s="531"/>
      <c r="HST7" s="531"/>
      <c r="HSU7" s="531"/>
      <c r="HSV7" s="531"/>
      <c r="HSW7" s="531"/>
      <c r="HSX7" s="531"/>
      <c r="HSY7" s="531"/>
      <c r="HSZ7" s="531"/>
      <c r="HTA7" s="531"/>
      <c r="HTB7" s="531"/>
      <c r="HTC7" s="531"/>
      <c r="HTD7" s="531"/>
      <c r="HTE7" s="531"/>
      <c r="HTF7" s="531"/>
      <c r="HTG7" s="531"/>
      <c r="HTH7" s="531"/>
      <c r="HTI7" s="531"/>
      <c r="HTJ7" s="531"/>
      <c r="HTK7" s="531"/>
      <c r="HTL7" s="531"/>
      <c r="HTM7" s="531"/>
      <c r="HTN7" s="531"/>
      <c r="HTO7" s="531"/>
      <c r="HTP7" s="531"/>
      <c r="HTQ7" s="531"/>
      <c r="HTR7" s="531"/>
      <c r="HTS7" s="531"/>
      <c r="HTT7" s="531"/>
      <c r="HTU7" s="531"/>
      <c r="HTV7" s="531"/>
      <c r="HTW7" s="531"/>
      <c r="HTX7" s="531"/>
      <c r="HTY7" s="531"/>
      <c r="HTZ7" s="531"/>
      <c r="HUA7" s="531"/>
      <c r="HUB7" s="531"/>
      <c r="HUC7" s="531"/>
      <c r="HUD7" s="531"/>
      <c r="HUE7" s="531"/>
      <c r="HUF7" s="531"/>
      <c r="HUG7" s="531"/>
      <c r="HUH7" s="531"/>
      <c r="HUI7" s="531"/>
      <c r="HUJ7" s="531"/>
      <c r="HUK7" s="531"/>
      <c r="HUL7" s="531"/>
      <c r="HUM7" s="531"/>
      <c r="HUN7" s="531"/>
      <c r="HUO7" s="531"/>
      <c r="HUP7" s="531"/>
      <c r="HUQ7" s="531"/>
      <c r="HUR7" s="531"/>
      <c r="HUS7" s="531"/>
      <c r="HUT7" s="531"/>
      <c r="HUU7" s="531"/>
      <c r="HUV7" s="531"/>
      <c r="HUW7" s="531"/>
      <c r="HUX7" s="531"/>
      <c r="HUY7" s="531"/>
      <c r="HUZ7" s="531"/>
      <c r="HVA7" s="531"/>
      <c r="HVB7" s="531"/>
      <c r="HVC7" s="531"/>
      <c r="HVD7" s="531"/>
      <c r="HVE7" s="531"/>
      <c r="HVF7" s="531"/>
      <c r="HVG7" s="531"/>
      <c r="HVH7" s="531"/>
      <c r="HVI7" s="531"/>
      <c r="HVJ7" s="531"/>
      <c r="HVK7" s="531"/>
      <c r="HVL7" s="531"/>
      <c r="HVM7" s="531"/>
      <c r="HVN7" s="531"/>
      <c r="HVO7" s="531"/>
      <c r="HVP7" s="531"/>
      <c r="HVQ7" s="531"/>
      <c r="HVR7" s="531"/>
      <c r="HVS7" s="531"/>
      <c r="HVT7" s="531"/>
      <c r="HVU7" s="531"/>
      <c r="HVV7" s="531"/>
      <c r="HVW7" s="531"/>
      <c r="HVX7" s="531"/>
      <c r="HVY7" s="531"/>
      <c r="HVZ7" s="531"/>
      <c r="HWA7" s="531"/>
      <c r="HWB7" s="531"/>
      <c r="HWC7" s="531"/>
      <c r="HWD7" s="531"/>
      <c r="HWE7" s="531"/>
      <c r="HWF7" s="531"/>
      <c r="HWG7" s="531"/>
      <c r="HWH7" s="531"/>
      <c r="HWI7" s="531"/>
      <c r="HWJ7" s="531"/>
      <c r="HWK7" s="531"/>
      <c r="HWL7" s="531"/>
      <c r="HWM7" s="531"/>
      <c r="HWN7" s="531"/>
      <c r="HWO7" s="531"/>
      <c r="HWP7" s="531"/>
      <c r="HWQ7" s="531"/>
      <c r="HWR7" s="531"/>
      <c r="HWS7" s="531"/>
      <c r="HWT7" s="531"/>
      <c r="HWU7" s="531"/>
      <c r="HWV7" s="531"/>
      <c r="HWW7" s="531"/>
      <c r="HWX7" s="531"/>
      <c r="HWY7" s="531"/>
      <c r="HWZ7" s="531"/>
      <c r="HXA7" s="531"/>
      <c r="HXB7" s="531"/>
      <c r="HXC7" s="531"/>
      <c r="HXD7" s="531"/>
      <c r="HXE7" s="531"/>
      <c r="HXF7" s="531"/>
      <c r="HXG7" s="531"/>
      <c r="HXH7" s="531"/>
      <c r="HXI7" s="531"/>
      <c r="HXJ7" s="531"/>
      <c r="HXK7" s="531"/>
      <c r="HXL7" s="531"/>
      <c r="HXM7" s="531"/>
      <c r="HXN7" s="531"/>
      <c r="HXO7" s="531"/>
      <c r="HXP7" s="531"/>
      <c r="HXQ7" s="531"/>
      <c r="HXR7" s="531"/>
      <c r="HXS7" s="531"/>
      <c r="HXT7" s="531"/>
      <c r="HXU7" s="531"/>
      <c r="HXV7" s="531"/>
      <c r="HXW7" s="531"/>
      <c r="HXX7" s="531"/>
      <c r="HXY7" s="531"/>
      <c r="HXZ7" s="531"/>
      <c r="HYA7" s="531"/>
      <c r="HYB7" s="531"/>
      <c r="HYC7" s="531"/>
      <c r="HYD7" s="531"/>
      <c r="HYE7" s="531"/>
      <c r="HYF7" s="531"/>
      <c r="HYG7" s="531"/>
      <c r="HYH7" s="531"/>
      <c r="HYI7" s="531"/>
      <c r="HYJ7" s="531"/>
      <c r="HYK7" s="531"/>
      <c r="HYL7" s="531"/>
      <c r="HYM7" s="531"/>
      <c r="HYN7" s="531"/>
      <c r="HYO7" s="531"/>
      <c r="HYP7" s="531"/>
      <c r="HYQ7" s="531"/>
      <c r="HYR7" s="531"/>
      <c r="HYS7" s="531"/>
      <c r="HYT7" s="531"/>
      <c r="HYU7" s="531"/>
      <c r="HYV7" s="531"/>
      <c r="HYW7" s="531"/>
      <c r="HYX7" s="531"/>
      <c r="HYY7" s="531"/>
      <c r="HYZ7" s="531"/>
      <c r="HZA7" s="531"/>
      <c r="HZB7" s="531"/>
      <c r="HZC7" s="531"/>
      <c r="HZD7" s="531"/>
      <c r="HZE7" s="531"/>
      <c r="HZF7" s="531"/>
      <c r="HZG7" s="531"/>
      <c r="HZH7" s="531"/>
      <c r="HZI7" s="531"/>
      <c r="HZJ7" s="531"/>
      <c r="HZK7" s="531"/>
      <c r="HZL7" s="531"/>
      <c r="HZM7" s="531"/>
      <c r="HZN7" s="531"/>
      <c r="HZO7" s="531"/>
      <c r="HZP7" s="531"/>
      <c r="HZQ7" s="531"/>
      <c r="HZR7" s="531"/>
      <c r="HZS7" s="531"/>
      <c r="HZT7" s="531"/>
      <c r="HZU7" s="531"/>
      <c r="HZV7" s="531"/>
      <c r="HZW7" s="531"/>
      <c r="HZX7" s="531"/>
      <c r="HZY7" s="531"/>
      <c r="HZZ7" s="531"/>
      <c r="IAA7" s="531"/>
      <c r="IAB7" s="531"/>
      <c r="IAC7" s="531"/>
      <c r="IAD7" s="531"/>
      <c r="IAE7" s="531"/>
      <c r="IAF7" s="531"/>
      <c r="IAG7" s="531"/>
      <c r="IAH7" s="531"/>
      <c r="IAI7" s="531"/>
      <c r="IAJ7" s="531"/>
      <c r="IAK7" s="531"/>
      <c r="IAL7" s="531"/>
      <c r="IAM7" s="531"/>
      <c r="IAN7" s="531"/>
      <c r="IAO7" s="531"/>
      <c r="IAP7" s="531"/>
      <c r="IAQ7" s="531"/>
      <c r="IAR7" s="531"/>
      <c r="IAS7" s="531"/>
      <c r="IAT7" s="531"/>
      <c r="IAU7" s="531"/>
      <c r="IAV7" s="531"/>
      <c r="IAW7" s="531"/>
      <c r="IAX7" s="531"/>
      <c r="IAY7" s="531"/>
      <c r="IAZ7" s="531"/>
      <c r="IBA7" s="531"/>
      <c r="IBB7" s="531"/>
      <c r="IBC7" s="531"/>
      <c r="IBD7" s="531"/>
      <c r="IBE7" s="531"/>
      <c r="IBF7" s="531"/>
      <c r="IBG7" s="531"/>
      <c r="IBH7" s="531"/>
      <c r="IBI7" s="531"/>
      <c r="IBJ7" s="531"/>
      <c r="IBK7" s="531"/>
      <c r="IBL7" s="531"/>
      <c r="IBM7" s="531"/>
      <c r="IBN7" s="531"/>
      <c r="IBO7" s="531"/>
      <c r="IBP7" s="531"/>
      <c r="IBQ7" s="531"/>
      <c r="IBR7" s="531"/>
      <c r="IBS7" s="531"/>
      <c r="IBT7" s="531"/>
      <c r="IBU7" s="531"/>
      <c r="IBV7" s="531"/>
      <c r="IBW7" s="531"/>
      <c r="IBX7" s="531"/>
      <c r="IBY7" s="531"/>
      <c r="IBZ7" s="531"/>
      <c r="ICA7" s="531"/>
      <c r="ICB7" s="531"/>
      <c r="ICC7" s="531"/>
      <c r="ICD7" s="531"/>
      <c r="ICE7" s="531"/>
      <c r="ICF7" s="531"/>
      <c r="ICG7" s="531"/>
      <c r="ICH7" s="531"/>
      <c r="ICI7" s="531"/>
      <c r="ICJ7" s="531"/>
      <c r="ICK7" s="531"/>
      <c r="ICL7" s="531"/>
      <c r="ICM7" s="531"/>
      <c r="ICN7" s="531"/>
      <c r="ICO7" s="531"/>
      <c r="ICP7" s="531"/>
      <c r="ICQ7" s="531"/>
      <c r="ICR7" s="531"/>
      <c r="ICS7" s="531"/>
      <c r="ICT7" s="531"/>
      <c r="ICU7" s="531"/>
      <c r="ICV7" s="531"/>
      <c r="ICW7" s="531"/>
      <c r="ICX7" s="531"/>
      <c r="ICY7" s="531"/>
      <c r="ICZ7" s="531"/>
      <c r="IDA7" s="531"/>
      <c r="IDB7" s="531"/>
      <c r="IDC7" s="531"/>
      <c r="IDD7" s="531"/>
      <c r="IDE7" s="531"/>
      <c r="IDF7" s="531"/>
      <c r="IDG7" s="531"/>
      <c r="IDH7" s="531"/>
      <c r="IDI7" s="531"/>
      <c r="IDJ7" s="531"/>
      <c r="IDK7" s="531"/>
      <c r="IDL7" s="531"/>
      <c r="IDM7" s="531"/>
      <c r="IDN7" s="531"/>
      <c r="IDO7" s="531"/>
      <c r="IDP7" s="531"/>
      <c r="IDQ7" s="531"/>
      <c r="IDR7" s="531"/>
      <c r="IDS7" s="531"/>
      <c r="IDT7" s="531"/>
      <c r="IDU7" s="531"/>
      <c r="IDV7" s="531"/>
      <c r="IDW7" s="531"/>
      <c r="IDX7" s="531"/>
      <c r="IDY7" s="531"/>
      <c r="IDZ7" s="531"/>
      <c r="IEA7" s="531"/>
      <c r="IEB7" s="531"/>
      <c r="IEC7" s="531"/>
      <c r="IED7" s="531"/>
      <c r="IEE7" s="531"/>
      <c r="IEF7" s="531"/>
      <c r="IEG7" s="531"/>
      <c r="IEH7" s="531"/>
      <c r="IEI7" s="531"/>
      <c r="IEJ7" s="531"/>
      <c r="IEK7" s="531"/>
      <c r="IEL7" s="531"/>
      <c r="IEM7" s="531"/>
      <c r="IEN7" s="531"/>
      <c r="IEO7" s="531"/>
      <c r="IEP7" s="531"/>
      <c r="IEQ7" s="531"/>
      <c r="IER7" s="531"/>
      <c r="IES7" s="531"/>
      <c r="IET7" s="531"/>
      <c r="IEU7" s="531"/>
      <c r="IEV7" s="531"/>
      <c r="IEW7" s="531"/>
      <c r="IEX7" s="531"/>
      <c r="IEY7" s="531"/>
      <c r="IEZ7" s="531"/>
      <c r="IFA7" s="531"/>
      <c r="IFB7" s="531"/>
      <c r="IFC7" s="531"/>
      <c r="IFD7" s="531"/>
      <c r="IFE7" s="531"/>
      <c r="IFF7" s="531"/>
      <c r="IFG7" s="531"/>
      <c r="IFH7" s="531"/>
      <c r="IFI7" s="531"/>
      <c r="IFJ7" s="531"/>
      <c r="IFK7" s="531"/>
      <c r="IFL7" s="531"/>
      <c r="IFM7" s="531"/>
      <c r="IFN7" s="531"/>
      <c r="IFO7" s="531"/>
      <c r="IFP7" s="531"/>
      <c r="IFQ7" s="531"/>
      <c r="IFR7" s="531"/>
      <c r="IFS7" s="531"/>
      <c r="IFT7" s="531"/>
      <c r="IFU7" s="531"/>
      <c r="IFV7" s="531"/>
      <c r="IFW7" s="531"/>
      <c r="IFX7" s="531"/>
      <c r="IFY7" s="531"/>
      <c r="IFZ7" s="531"/>
      <c r="IGA7" s="531"/>
      <c r="IGB7" s="531"/>
      <c r="IGC7" s="531"/>
      <c r="IGD7" s="531"/>
      <c r="IGE7" s="531"/>
      <c r="IGF7" s="531"/>
      <c r="IGG7" s="531"/>
      <c r="IGH7" s="531"/>
      <c r="IGI7" s="531"/>
      <c r="IGJ7" s="531"/>
      <c r="IGK7" s="531"/>
      <c r="IGL7" s="531"/>
      <c r="IGM7" s="531"/>
      <c r="IGN7" s="531"/>
      <c r="IGO7" s="531"/>
      <c r="IGP7" s="531"/>
      <c r="IGQ7" s="531"/>
      <c r="IGR7" s="531"/>
      <c r="IGS7" s="531"/>
      <c r="IGT7" s="531"/>
      <c r="IGU7" s="531"/>
      <c r="IGV7" s="531"/>
      <c r="IGW7" s="531"/>
      <c r="IGX7" s="531"/>
      <c r="IGY7" s="531"/>
      <c r="IGZ7" s="531"/>
      <c r="IHA7" s="531"/>
      <c r="IHB7" s="531"/>
      <c r="IHC7" s="531"/>
      <c r="IHD7" s="531"/>
      <c r="IHE7" s="531"/>
      <c r="IHF7" s="531"/>
      <c r="IHG7" s="531"/>
      <c r="IHH7" s="531"/>
      <c r="IHI7" s="531"/>
      <c r="IHJ7" s="531"/>
      <c r="IHK7" s="531"/>
      <c r="IHL7" s="531"/>
      <c r="IHM7" s="531"/>
      <c r="IHN7" s="531"/>
      <c r="IHO7" s="531"/>
      <c r="IHP7" s="531"/>
      <c r="IHQ7" s="531"/>
      <c r="IHR7" s="531"/>
      <c r="IHS7" s="531"/>
      <c r="IHT7" s="531"/>
      <c r="IHU7" s="531"/>
      <c r="IHV7" s="531"/>
      <c r="IHW7" s="531"/>
      <c r="IHX7" s="531"/>
      <c r="IHY7" s="531"/>
      <c r="IHZ7" s="531"/>
      <c r="IIA7" s="531"/>
      <c r="IIB7" s="531"/>
      <c r="IIC7" s="531"/>
      <c r="IID7" s="531"/>
      <c r="IIE7" s="531"/>
      <c r="IIF7" s="531"/>
      <c r="IIG7" s="531"/>
      <c r="IIH7" s="531"/>
      <c r="III7" s="531"/>
      <c r="IIJ7" s="531"/>
      <c r="IIK7" s="531"/>
      <c r="IIL7" s="531"/>
      <c r="IIM7" s="531"/>
      <c r="IIN7" s="531"/>
      <c r="IIO7" s="531"/>
      <c r="IIP7" s="531"/>
      <c r="IIQ7" s="531"/>
      <c r="IIR7" s="531"/>
      <c r="IIS7" s="531"/>
      <c r="IIT7" s="531"/>
      <c r="IIU7" s="531"/>
      <c r="IIV7" s="531"/>
      <c r="IIW7" s="531"/>
      <c r="IIX7" s="531"/>
      <c r="IIY7" s="531"/>
      <c r="IIZ7" s="531"/>
      <c r="IJA7" s="531"/>
      <c r="IJB7" s="531"/>
      <c r="IJC7" s="531"/>
      <c r="IJD7" s="531"/>
      <c r="IJE7" s="531"/>
      <c r="IJF7" s="531"/>
      <c r="IJG7" s="531"/>
      <c r="IJH7" s="531"/>
      <c r="IJI7" s="531"/>
      <c r="IJJ7" s="531"/>
      <c r="IJK7" s="531"/>
      <c r="IJL7" s="531"/>
      <c r="IJM7" s="531"/>
      <c r="IJN7" s="531"/>
      <c r="IJO7" s="531"/>
      <c r="IJP7" s="531"/>
      <c r="IJQ7" s="531"/>
      <c r="IJR7" s="531"/>
      <c r="IJS7" s="531"/>
      <c r="IJT7" s="531"/>
      <c r="IJU7" s="531"/>
      <c r="IJV7" s="531"/>
      <c r="IJW7" s="531"/>
      <c r="IJX7" s="531"/>
      <c r="IJY7" s="531"/>
      <c r="IJZ7" s="531"/>
      <c r="IKA7" s="531"/>
      <c r="IKB7" s="531"/>
      <c r="IKC7" s="531"/>
      <c r="IKD7" s="531"/>
      <c r="IKE7" s="531"/>
      <c r="IKF7" s="531"/>
      <c r="IKG7" s="531"/>
      <c r="IKH7" s="531"/>
      <c r="IKI7" s="531"/>
      <c r="IKJ7" s="531"/>
      <c r="IKK7" s="531"/>
      <c r="IKL7" s="531"/>
      <c r="IKM7" s="531"/>
      <c r="IKN7" s="531"/>
      <c r="IKO7" s="531"/>
      <c r="IKP7" s="531"/>
      <c r="IKQ7" s="531"/>
      <c r="IKR7" s="531"/>
      <c r="IKS7" s="531"/>
      <c r="IKT7" s="531"/>
      <c r="IKU7" s="531"/>
      <c r="IKV7" s="531"/>
      <c r="IKW7" s="531"/>
      <c r="IKX7" s="531"/>
      <c r="IKY7" s="531"/>
      <c r="IKZ7" s="531"/>
      <c r="ILA7" s="531"/>
      <c r="ILB7" s="531"/>
      <c r="ILC7" s="531"/>
      <c r="ILD7" s="531"/>
      <c r="ILE7" s="531"/>
      <c r="ILF7" s="531"/>
      <c r="ILG7" s="531"/>
      <c r="ILH7" s="531"/>
      <c r="ILI7" s="531"/>
      <c r="ILJ7" s="531"/>
      <c r="ILK7" s="531"/>
      <c r="ILL7" s="531"/>
      <c r="ILM7" s="531"/>
      <c r="ILN7" s="531"/>
      <c r="ILO7" s="531"/>
      <c r="ILP7" s="531"/>
      <c r="ILQ7" s="531"/>
      <c r="ILR7" s="531"/>
      <c r="ILS7" s="531"/>
      <c r="ILT7" s="531"/>
      <c r="ILU7" s="531"/>
      <c r="ILV7" s="531"/>
      <c r="ILW7" s="531"/>
      <c r="ILX7" s="531"/>
      <c r="ILY7" s="531"/>
      <c r="ILZ7" s="531"/>
      <c r="IMA7" s="531"/>
      <c r="IMB7" s="531"/>
      <c r="IMC7" s="531"/>
      <c r="IMD7" s="531"/>
      <c r="IME7" s="531"/>
      <c r="IMF7" s="531"/>
      <c r="IMG7" s="531"/>
      <c r="IMH7" s="531"/>
      <c r="IMI7" s="531"/>
      <c r="IMJ7" s="531"/>
      <c r="IMK7" s="531"/>
      <c r="IML7" s="531"/>
      <c r="IMM7" s="531"/>
      <c r="IMN7" s="531"/>
      <c r="IMO7" s="531"/>
      <c r="IMP7" s="531"/>
      <c r="IMQ7" s="531"/>
      <c r="IMR7" s="531"/>
      <c r="IMS7" s="531"/>
      <c r="IMT7" s="531"/>
      <c r="IMU7" s="531"/>
      <c r="IMV7" s="531"/>
      <c r="IMW7" s="531"/>
      <c r="IMX7" s="531"/>
      <c r="IMY7" s="531"/>
      <c r="IMZ7" s="531"/>
      <c r="INA7" s="531"/>
      <c r="INB7" s="531"/>
      <c r="INC7" s="531"/>
      <c r="IND7" s="531"/>
      <c r="INE7" s="531"/>
      <c r="INF7" s="531"/>
      <c r="ING7" s="531"/>
      <c r="INH7" s="531"/>
      <c r="INI7" s="531"/>
      <c r="INJ7" s="531"/>
      <c r="INK7" s="531"/>
      <c r="INL7" s="531"/>
      <c r="INM7" s="531"/>
      <c r="INN7" s="531"/>
      <c r="INO7" s="531"/>
      <c r="INP7" s="531"/>
      <c r="INQ7" s="531"/>
      <c r="INR7" s="531"/>
      <c r="INS7" s="531"/>
      <c r="INT7" s="531"/>
      <c r="INU7" s="531"/>
      <c r="INV7" s="531"/>
      <c r="INW7" s="531"/>
      <c r="INX7" s="531"/>
      <c r="INY7" s="531"/>
      <c r="INZ7" s="531"/>
      <c r="IOA7" s="531"/>
      <c r="IOB7" s="531"/>
      <c r="IOC7" s="531"/>
      <c r="IOD7" s="531"/>
      <c r="IOE7" s="531"/>
      <c r="IOF7" s="531"/>
      <c r="IOG7" s="531"/>
      <c r="IOH7" s="531"/>
      <c r="IOI7" s="531"/>
      <c r="IOJ7" s="531"/>
      <c r="IOK7" s="531"/>
      <c r="IOL7" s="531"/>
      <c r="IOM7" s="531"/>
      <c r="ION7" s="531"/>
      <c r="IOO7" s="531"/>
      <c r="IOP7" s="531"/>
      <c r="IOQ7" s="531"/>
      <c r="IOR7" s="531"/>
      <c r="IOS7" s="531"/>
      <c r="IOT7" s="531"/>
      <c r="IOU7" s="531"/>
      <c r="IOV7" s="531"/>
      <c r="IOW7" s="531"/>
      <c r="IOX7" s="531"/>
      <c r="IOY7" s="531"/>
      <c r="IOZ7" s="531"/>
      <c r="IPA7" s="531"/>
      <c r="IPB7" s="531"/>
      <c r="IPC7" s="531"/>
      <c r="IPD7" s="531"/>
      <c r="IPE7" s="531"/>
      <c r="IPF7" s="531"/>
      <c r="IPG7" s="531"/>
      <c r="IPH7" s="531"/>
      <c r="IPI7" s="531"/>
      <c r="IPJ7" s="531"/>
      <c r="IPK7" s="531"/>
      <c r="IPL7" s="531"/>
      <c r="IPM7" s="531"/>
      <c r="IPN7" s="531"/>
      <c r="IPO7" s="531"/>
      <c r="IPP7" s="531"/>
      <c r="IPQ7" s="531"/>
      <c r="IPR7" s="531"/>
      <c r="IPS7" s="531"/>
      <c r="IPT7" s="531"/>
      <c r="IPU7" s="531"/>
      <c r="IPV7" s="531"/>
      <c r="IPW7" s="531"/>
      <c r="IPX7" s="531"/>
      <c r="IPY7" s="531"/>
      <c r="IPZ7" s="531"/>
      <c r="IQA7" s="531"/>
      <c r="IQB7" s="531"/>
      <c r="IQC7" s="531"/>
      <c r="IQD7" s="531"/>
      <c r="IQE7" s="531"/>
      <c r="IQF7" s="531"/>
      <c r="IQG7" s="531"/>
      <c r="IQH7" s="531"/>
      <c r="IQI7" s="531"/>
      <c r="IQJ7" s="531"/>
      <c r="IQK7" s="531"/>
      <c r="IQL7" s="531"/>
      <c r="IQM7" s="531"/>
      <c r="IQN7" s="531"/>
      <c r="IQO7" s="531"/>
      <c r="IQP7" s="531"/>
      <c r="IQQ7" s="531"/>
      <c r="IQR7" s="531"/>
      <c r="IQS7" s="531"/>
      <c r="IQT7" s="531"/>
      <c r="IQU7" s="531"/>
      <c r="IQV7" s="531"/>
      <c r="IQW7" s="531"/>
      <c r="IQX7" s="531"/>
      <c r="IQY7" s="531"/>
      <c r="IQZ7" s="531"/>
      <c r="IRA7" s="531"/>
      <c r="IRB7" s="531"/>
      <c r="IRC7" s="531"/>
      <c r="IRD7" s="531"/>
      <c r="IRE7" s="531"/>
      <c r="IRF7" s="531"/>
      <c r="IRG7" s="531"/>
      <c r="IRH7" s="531"/>
      <c r="IRI7" s="531"/>
      <c r="IRJ7" s="531"/>
      <c r="IRK7" s="531"/>
      <c r="IRL7" s="531"/>
      <c r="IRM7" s="531"/>
      <c r="IRN7" s="531"/>
      <c r="IRO7" s="531"/>
      <c r="IRP7" s="531"/>
      <c r="IRQ7" s="531"/>
      <c r="IRR7" s="531"/>
      <c r="IRS7" s="531"/>
      <c r="IRT7" s="531"/>
      <c r="IRU7" s="531"/>
      <c r="IRV7" s="531"/>
      <c r="IRW7" s="531"/>
      <c r="IRX7" s="531"/>
      <c r="IRY7" s="531"/>
      <c r="IRZ7" s="531"/>
      <c r="ISA7" s="531"/>
      <c r="ISB7" s="531"/>
      <c r="ISC7" s="531"/>
      <c r="ISD7" s="531"/>
      <c r="ISE7" s="531"/>
      <c r="ISF7" s="531"/>
      <c r="ISG7" s="531"/>
      <c r="ISH7" s="531"/>
      <c r="ISI7" s="531"/>
      <c r="ISJ7" s="531"/>
      <c r="ISK7" s="531"/>
      <c r="ISL7" s="531"/>
      <c r="ISM7" s="531"/>
      <c r="ISN7" s="531"/>
      <c r="ISO7" s="531"/>
      <c r="ISP7" s="531"/>
      <c r="ISQ7" s="531"/>
      <c r="ISR7" s="531"/>
      <c r="ISS7" s="531"/>
      <c r="IST7" s="531"/>
      <c r="ISU7" s="531"/>
      <c r="ISV7" s="531"/>
      <c r="ISW7" s="531"/>
      <c r="ISX7" s="531"/>
      <c r="ISY7" s="531"/>
      <c r="ISZ7" s="531"/>
      <c r="ITA7" s="531"/>
      <c r="ITB7" s="531"/>
      <c r="ITC7" s="531"/>
      <c r="ITD7" s="531"/>
      <c r="ITE7" s="531"/>
      <c r="ITF7" s="531"/>
      <c r="ITG7" s="531"/>
      <c r="ITH7" s="531"/>
      <c r="ITI7" s="531"/>
      <c r="ITJ7" s="531"/>
      <c r="ITK7" s="531"/>
      <c r="ITL7" s="531"/>
      <c r="ITM7" s="531"/>
      <c r="ITN7" s="531"/>
      <c r="ITO7" s="531"/>
      <c r="ITP7" s="531"/>
      <c r="ITQ7" s="531"/>
      <c r="ITR7" s="531"/>
      <c r="ITS7" s="531"/>
      <c r="ITT7" s="531"/>
      <c r="ITU7" s="531"/>
      <c r="ITV7" s="531"/>
      <c r="ITW7" s="531"/>
      <c r="ITX7" s="531"/>
      <c r="ITY7" s="531"/>
      <c r="ITZ7" s="531"/>
      <c r="IUA7" s="531"/>
      <c r="IUB7" s="531"/>
      <c r="IUC7" s="531"/>
      <c r="IUD7" s="531"/>
      <c r="IUE7" s="531"/>
      <c r="IUF7" s="531"/>
      <c r="IUG7" s="531"/>
      <c r="IUH7" s="531"/>
      <c r="IUI7" s="531"/>
      <c r="IUJ7" s="531"/>
      <c r="IUK7" s="531"/>
      <c r="IUL7" s="531"/>
      <c r="IUM7" s="531"/>
      <c r="IUN7" s="531"/>
      <c r="IUO7" s="531"/>
      <c r="IUP7" s="531"/>
      <c r="IUQ7" s="531"/>
      <c r="IUR7" s="531"/>
      <c r="IUS7" s="531"/>
      <c r="IUT7" s="531"/>
      <c r="IUU7" s="531"/>
      <c r="IUV7" s="531"/>
      <c r="IUW7" s="531"/>
      <c r="IUX7" s="531"/>
      <c r="IUY7" s="531"/>
      <c r="IUZ7" s="531"/>
      <c r="IVA7" s="531"/>
      <c r="IVB7" s="531"/>
      <c r="IVC7" s="531"/>
      <c r="IVD7" s="531"/>
      <c r="IVE7" s="531"/>
      <c r="IVF7" s="531"/>
      <c r="IVG7" s="531"/>
      <c r="IVH7" s="531"/>
      <c r="IVI7" s="531"/>
      <c r="IVJ7" s="531"/>
      <c r="IVK7" s="531"/>
      <c r="IVL7" s="531"/>
      <c r="IVM7" s="531"/>
      <c r="IVN7" s="531"/>
      <c r="IVO7" s="531"/>
      <c r="IVP7" s="531"/>
      <c r="IVQ7" s="531"/>
      <c r="IVR7" s="531"/>
      <c r="IVS7" s="531"/>
      <c r="IVT7" s="531"/>
      <c r="IVU7" s="531"/>
      <c r="IVV7" s="531"/>
      <c r="IVW7" s="531"/>
      <c r="IVX7" s="531"/>
      <c r="IVY7" s="531"/>
      <c r="IVZ7" s="531"/>
      <c r="IWA7" s="531"/>
      <c r="IWB7" s="531"/>
      <c r="IWC7" s="531"/>
      <c r="IWD7" s="531"/>
      <c r="IWE7" s="531"/>
      <c r="IWF7" s="531"/>
      <c r="IWG7" s="531"/>
      <c r="IWH7" s="531"/>
      <c r="IWI7" s="531"/>
      <c r="IWJ7" s="531"/>
      <c r="IWK7" s="531"/>
      <c r="IWL7" s="531"/>
      <c r="IWM7" s="531"/>
      <c r="IWN7" s="531"/>
      <c r="IWO7" s="531"/>
      <c r="IWP7" s="531"/>
      <c r="IWQ7" s="531"/>
      <c r="IWR7" s="531"/>
      <c r="IWS7" s="531"/>
      <c r="IWT7" s="531"/>
      <c r="IWU7" s="531"/>
      <c r="IWV7" s="531"/>
      <c r="IWW7" s="531"/>
      <c r="IWX7" s="531"/>
      <c r="IWY7" s="531"/>
      <c r="IWZ7" s="531"/>
      <c r="IXA7" s="531"/>
      <c r="IXB7" s="531"/>
      <c r="IXC7" s="531"/>
      <c r="IXD7" s="531"/>
      <c r="IXE7" s="531"/>
      <c r="IXF7" s="531"/>
      <c r="IXG7" s="531"/>
      <c r="IXH7" s="531"/>
      <c r="IXI7" s="531"/>
      <c r="IXJ7" s="531"/>
      <c r="IXK7" s="531"/>
      <c r="IXL7" s="531"/>
      <c r="IXM7" s="531"/>
      <c r="IXN7" s="531"/>
      <c r="IXO7" s="531"/>
      <c r="IXP7" s="531"/>
      <c r="IXQ7" s="531"/>
      <c r="IXR7" s="531"/>
      <c r="IXS7" s="531"/>
      <c r="IXT7" s="531"/>
      <c r="IXU7" s="531"/>
      <c r="IXV7" s="531"/>
      <c r="IXW7" s="531"/>
      <c r="IXX7" s="531"/>
      <c r="IXY7" s="531"/>
      <c r="IXZ7" s="531"/>
      <c r="IYA7" s="531"/>
      <c r="IYB7" s="531"/>
      <c r="IYC7" s="531"/>
      <c r="IYD7" s="531"/>
      <c r="IYE7" s="531"/>
      <c r="IYF7" s="531"/>
      <c r="IYG7" s="531"/>
      <c r="IYH7" s="531"/>
      <c r="IYI7" s="531"/>
      <c r="IYJ7" s="531"/>
      <c r="IYK7" s="531"/>
      <c r="IYL7" s="531"/>
      <c r="IYM7" s="531"/>
      <c r="IYN7" s="531"/>
      <c r="IYO7" s="531"/>
      <c r="IYP7" s="531"/>
      <c r="IYQ7" s="531"/>
      <c r="IYR7" s="531"/>
      <c r="IYS7" s="531"/>
      <c r="IYT7" s="531"/>
      <c r="IYU7" s="531"/>
      <c r="IYV7" s="531"/>
      <c r="IYW7" s="531"/>
      <c r="IYX7" s="531"/>
      <c r="IYY7" s="531"/>
      <c r="IYZ7" s="531"/>
      <c r="IZA7" s="531"/>
      <c r="IZB7" s="531"/>
      <c r="IZC7" s="531"/>
      <c r="IZD7" s="531"/>
      <c r="IZE7" s="531"/>
      <c r="IZF7" s="531"/>
      <c r="IZG7" s="531"/>
      <c r="IZH7" s="531"/>
      <c r="IZI7" s="531"/>
      <c r="IZJ7" s="531"/>
      <c r="IZK7" s="531"/>
      <c r="IZL7" s="531"/>
      <c r="IZM7" s="531"/>
      <c r="IZN7" s="531"/>
      <c r="IZO7" s="531"/>
      <c r="IZP7" s="531"/>
      <c r="IZQ7" s="531"/>
      <c r="IZR7" s="531"/>
      <c r="IZS7" s="531"/>
      <c r="IZT7" s="531"/>
      <c r="IZU7" s="531"/>
      <c r="IZV7" s="531"/>
      <c r="IZW7" s="531"/>
      <c r="IZX7" s="531"/>
      <c r="IZY7" s="531"/>
      <c r="IZZ7" s="531"/>
      <c r="JAA7" s="531"/>
      <c r="JAB7" s="531"/>
      <c r="JAC7" s="531"/>
      <c r="JAD7" s="531"/>
      <c r="JAE7" s="531"/>
      <c r="JAF7" s="531"/>
      <c r="JAG7" s="531"/>
      <c r="JAH7" s="531"/>
      <c r="JAI7" s="531"/>
      <c r="JAJ7" s="531"/>
      <c r="JAK7" s="531"/>
      <c r="JAL7" s="531"/>
      <c r="JAM7" s="531"/>
      <c r="JAN7" s="531"/>
      <c r="JAO7" s="531"/>
      <c r="JAP7" s="531"/>
      <c r="JAQ7" s="531"/>
      <c r="JAR7" s="531"/>
      <c r="JAS7" s="531"/>
      <c r="JAT7" s="531"/>
      <c r="JAU7" s="531"/>
      <c r="JAV7" s="531"/>
      <c r="JAW7" s="531"/>
      <c r="JAX7" s="531"/>
      <c r="JAY7" s="531"/>
      <c r="JAZ7" s="531"/>
      <c r="JBA7" s="531"/>
      <c r="JBB7" s="531"/>
      <c r="JBC7" s="531"/>
      <c r="JBD7" s="531"/>
      <c r="JBE7" s="531"/>
      <c r="JBF7" s="531"/>
      <c r="JBG7" s="531"/>
      <c r="JBH7" s="531"/>
      <c r="JBI7" s="531"/>
      <c r="JBJ7" s="531"/>
      <c r="JBK7" s="531"/>
      <c r="JBL7" s="531"/>
      <c r="JBM7" s="531"/>
      <c r="JBN7" s="531"/>
      <c r="JBO7" s="531"/>
      <c r="JBP7" s="531"/>
      <c r="JBQ7" s="531"/>
      <c r="JBR7" s="531"/>
      <c r="JBS7" s="531"/>
      <c r="JBT7" s="531"/>
      <c r="JBU7" s="531"/>
      <c r="JBV7" s="531"/>
      <c r="JBW7" s="531"/>
      <c r="JBX7" s="531"/>
      <c r="JBY7" s="531"/>
      <c r="JBZ7" s="531"/>
      <c r="JCA7" s="531"/>
      <c r="JCB7" s="531"/>
      <c r="JCC7" s="531"/>
      <c r="JCD7" s="531"/>
      <c r="JCE7" s="531"/>
      <c r="JCF7" s="531"/>
      <c r="JCG7" s="531"/>
      <c r="JCH7" s="531"/>
      <c r="JCI7" s="531"/>
      <c r="JCJ7" s="531"/>
      <c r="JCK7" s="531"/>
      <c r="JCL7" s="531"/>
      <c r="JCM7" s="531"/>
      <c r="JCN7" s="531"/>
      <c r="JCO7" s="531"/>
      <c r="JCP7" s="531"/>
      <c r="JCQ7" s="531"/>
      <c r="JCR7" s="531"/>
      <c r="JCS7" s="531"/>
      <c r="JCT7" s="531"/>
      <c r="JCU7" s="531"/>
      <c r="JCV7" s="531"/>
      <c r="JCW7" s="531"/>
      <c r="JCX7" s="531"/>
      <c r="JCY7" s="531"/>
      <c r="JCZ7" s="531"/>
      <c r="JDA7" s="531"/>
      <c r="JDB7" s="531"/>
      <c r="JDC7" s="531"/>
      <c r="JDD7" s="531"/>
      <c r="JDE7" s="531"/>
      <c r="JDF7" s="531"/>
      <c r="JDG7" s="531"/>
      <c r="JDH7" s="531"/>
      <c r="JDI7" s="531"/>
      <c r="JDJ7" s="531"/>
      <c r="JDK7" s="531"/>
      <c r="JDL7" s="531"/>
      <c r="JDM7" s="531"/>
      <c r="JDN7" s="531"/>
      <c r="JDO7" s="531"/>
      <c r="JDP7" s="531"/>
      <c r="JDQ7" s="531"/>
      <c r="JDR7" s="531"/>
      <c r="JDS7" s="531"/>
      <c r="JDT7" s="531"/>
      <c r="JDU7" s="531"/>
      <c r="JDV7" s="531"/>
      <c r="JDW7" s="531"/>
      <c r="JDX7" s="531"/>
      <c r="JDY7" s="531"/>
      <c r="JDZ7" s="531"/>
      <c r="JEA7" s="531"/>
      <c r="JEB7" s="531"/>
      <c r="JEC7" s="531"/>
      <c r="JED7" s="531"/>
      <c r="JEE7" s="531"/>
      <c r="JEF7" s="531"/>
      <c r="JEG7" s="531"/>
      <c r="JEH7" s="531"/>
      <c r="JEI7" s="531"/>
      <c r="JEJ7" s="531"/>
      <c r="JEK7" s="531"/>
      <c r="JEL7" s="531"/>
      <c r="JEM7" s="531"/>
      <c r="JEN7" s="531"/>
      <c r="JEO7" s="531"/>
      <c r="JEP7" s="531"/>
      <c r="JEQ7" s="531"/>
      <c r="JER7" s="531"/>
      <c r="JES7" s="531"/>
      <c r="JET7" s="531"/>
      <c r="JEU7" s="531"/>
      <c r="JEV7" s="531"/>
      <c r="JEW7" s="531"/>
      <c r="JEX7" s="531"/>
      <c r="JEY7" s="531"/>
      <c r="JEZ7" s="531"/>
      <c r="JFA7" s="531"/>
      <c r="JFB7" s="531"/>
      <c r="JFC7" s="531"/>
      <c r="JFD7" s="531"/>
      <c r="JFE7" s="531"/>
      <c r="JFF7" s="531"/>
      <c r="JFG7" s="531"/>
      <c r="JFH7" s="531"/>
      <c r="JFI7" s="531"/>
      <c r="JFJ7" s="531"/>
      <c r="JFK7" s="531"/>
      <c r="JFL7" s="531"/>
      <c r="JFM7" s="531"/>
      <c r="JFN7" s="531"/>
      <c r="JFO7" s="531"/>
      <c r="JFP7" s="531"/>
      <c r="JFQ7" s="531"/>
      <c r="JFR7" s="531"/>
      <c r="JFS7" s="531"/>
      <c r="JFT7" s="531"/>
      <c r="JFU7" s="531"/>
      <c r="JFV7" s="531"/>
      <c r="JFW7" s="531"/>
      <c r="JFX7" s="531"/>
      <c r="JFY7" s="531"/>
      <c r="JFZ7" s="531"/>
      <c r="JGA7" s="531"/>
      <c r="JGB7" s="531"/>
      <c r="JGC7" s="531"/>
      <c r="JGD7" s="531"/>
      <c r="JGE7" s="531"/>
      <c r="JGF7" s="531"/>
      <c r="JGG7" s="531"/>
      <c r="JGH7" s="531"/>
      <c r="JGI7" s="531"/>
      <c r="JGJ7" s="531"/>
      <c r="JGK7" s="531"/>
      <c r="JGL7" s="531"/>
      <c r="JGM7" s="531"/>
      <c r="JGN7" s="531"/>
      <c r="JGO7" s="531"/>
      <c r="JGP7" s="531"/>
      <c r="JGQ7" s="531"/>
      <c r="JGR7" s="531"/>
      <c r="JGS7" s="531"/>
      <c r="JGT7" s="531"/>
      <c r="JGU7" s="531"/>
      <c r="JGV7" s="531"/>
      <c r="JGW7" s="531"/>
      <c r="JGX7" s="531"/>
      <c r="JGY7" s="531"/>
      <c r="JGZ7" s="531"/>
      <c r="JHA7" s="531"/>
      <c r="JHB7" s="531"/>
      <c r="JHC7" s="531"/>
      <c r="JHD7" s="531"/>
      <c r="JHE7" s="531"/>
      <c r="JHF7" s="531"/>
      <c r="JHG7" s="531"/>
      <c r="JHH7" s="531"/>
      <c r="JHI7" s="531"/>
      <c r="JHJ7" s="531"/>
      <c r="JHK7" s="531"/>
      <c r="JHL7" s="531"/>
      <c r="JHM7" s="531"/>
      <c r="JHN7" s="531"/>
      <c r="JHO7" s="531"/>
      <c r="JHP7" s="531"/>
      <c r="JHQ7" s="531"/>
      <c r="JHR7" s="531"/>
      <c r="JHS7" s="531"/>
      <c r="JHT7" s="531"/>
      <c r="JHU7" s="531"/>
      <c r="JHV7" s="531"/>
      <c r="JHW7" s="531"/>
      <c r="JHX7" s="531"/>
      <c r="JHY7" s="531"/>
      <c r="JHZ7" s="531"/>
      <c r="JIA7" s="531"/>
      <c r="JIB7" s="531"/>
      <c r="JIC7" s="531"/>
      <c r="JID7" s="531"/>
      <c r="JIE7" s="531"/>
      <c r="JIF7" s="531"/>
      <c r="JIG7" s="531"/>
      <c r="JIH7" s="531"/>
      <c r="JII7" s="531"/>
      <c r="JIJ7" s="531"/>
      <c r="JIK7" s="531"/>
      <c r="JIL7" s="531"/>
      <c r="JIM7" s="531"/>
      <c r="JIN7" s="531"/>
      <c r="JIO7" s="531"/>
      <c r="JIP7" s="531"/>
      <c r="JIQ7" s="531"/>
      <c r="JIR7" s="531"/>
      <c r="JIS7" s="531"/>
      <c r="JIT7" s="531"/>
      <c r="JIU7" s="531"/>
      <c r="JIV7" s="531"/>
      <c r="JIW7" s="531"/>
      <c r="JIX7" s="531"/>
      <c r="JIY7" s="531"/>
      <c r="JIZ7" s="531"/>
      <c r="JJA7" s="531"/>
      <c r="JJB7" s="531"/>
      <c r="JJC7" s="531"/>
      <c r="JJD7" s="531"/>
      <c r="JJE7" s="531"/>
      <c r="JJF7" s="531"/>
      <c r="JJG7" s="531"/>
      <c r="JJH7" s="531"/>
      <c r="JJI7" s="531"/>
      <c r="JJJ7" s="531"/>
      <c r="JJK7" s="531"/>
      <c r="JJL7" s="531"/>
      <c r="JJM7" s="531"/>
      <c r="JJN7" s="531"/>
      <c r="JJO7" s="531"/>
      <c r="JJP7" s="531"/>
      <c r="JJQ7" s="531"/>
      <c r="JJR7" s="531"/>
      <c r="JJS7" s="531"/>
      <c r="JJT7" s="531"/>
      <c r="JJU7" s="531"/>
      <c r="JJV7" s="531"/>
      <c r="JJW7" s="531"/>
      <c r="JJX7" s="531"/>
      <c r="JJY7" s="531"/>
      <c r="JJZ7" s="531"/>
      <c r="JKA7" s="531"/>
      <c r="JKB7" s="531"/>
      <c r="JKC7" s="531"/>
      <c r="JKD7" s="531"/>
      <c r="JKE7" s="531"/>
      <c r="JKF7" s="531"/>
      <c r="JKG7" s="531"/>
      <c r="JKH7" s="531"/>
      <c r="JKI7" s="531"/>
      <c r="JKJ7" s="531"/>
      <c r="JKK7" s="531"/>
      <c r="JKL7" s="531"/>
      <c r="JKM7" s="531"/>
      <c r="JKN7" s="531"/>
      <c r="JKO7" s="531"/>
      <c r="JKP7" s="531"/>
      <c r="JKQ7" s="531"/>
      <c r="JKR7" s="531"/>
      <c r="JKS7" s="531"/>
      <c r="JKT7" s="531"/>
      <c r="JKU7" s="531"/>
      <c r="JKV7" s="531"/>
      <c r="JKW7" s="531"/>
      <c r="JKX7" s="531"/>
      <c r="JKY7" s="531"/>
      <c r="JKZ7" s="531"/>
      <c r="JLA7" s="531"/>
      <c r="JLB7" s="531"/>
      <c r="JLC7" s="531"/>
      <c r="JLD7" s="531"/>
      <c r="JLE7" s="531"/>
      <c r="JLF7" s="531"/>
      <c r="JLG7" s="531"/>
      <c r="JLH7" s="531"/>
      <c r="JLI7" s="531"/>
      <c r="JLJ7" s="531"/>
      <c r="JLK7" s="531"/>
      <c r="JLL7" s="531"/>
      <c r="JLM7" s="531"/>
      <c r="JLN7" s="531"/>
      <c r="JLO7" s="531"/>
      <c r="JLP7" s="531"/>
      <c r="JLQ7" s="531"/>
      <c r="JLR7" s="531"/>
      <c r="JLS7" s="531"/>
      <c r="JLT7" s="531"/>
      <c r="JLU7" s="531"/>
      <c r="JLV7" s="531"/>
      <c r="JLW7" s="531"/>
      <c r="JLX7" s="531"/>
      <c r="JLY7" s="531"/>
      <c r="JLZ7" s="531"/>
      <c r="JMA7" s="531"/>
      <c r="JMB7" s="531"/>
      <c r="JMC7" s="531"/>
      <c r="JMD7" s="531"/>
      <c r="JME7" s="531"/>
      <c r="JMF7" s="531"/>
      <c r="JMG7" s="531"/>
      <c r="JMH7" s="531"/>
      <c r="JMI7" s="531"/>
      <c r="JMJ7" s="531"/>
      <c r="JMK7" s="531"/>
      <c r="JML7" s="531"/>
      <c r="JMM7" s="531"/>
      <c r="JMN7" s="531"/>
      <c r="JMO7" s="531"/>
      <c r="JMP7" s="531"/>
      <c r="JMQ7" s="531"/>
      <c r="JMR7" s="531"/>
      <c r="JMS7" s="531"/>
      <c r="JMT7" s="531"/>
      <c r="JMU7" s="531"/>
      <c r="JMV7" s="531"/>
      <c r="JMW7" s="531"/>
      <c r="JMX7" s="531"/>
      <c r="JMY7" s="531"/>
      <c r="JMZ7" s="531"/>
      <c r="JNA7" s="531"/>
      <c r="JNB7" s="531"/>
      <c r="JNC7" s="531"/>
      <c r="JND7" s="531"/>
      <c r="JNE7" s="531"/>
      <c r="JNF7" s="531"/>
      <c r="JNG7" s="531"/>
      <c r="JNH7" s="531"/>
      <c r="JNI7" s="531"/>
      <c r="JNJ7" s="531"/>
      <c r="JNK7" s="531"/>
      <c r="JNL7" s="531"/>
      <c r="JNM7" s="531"/>
      <c r="JNN7" s="531"/>
      <c r="JNO7" s="531"/>
      <c r="JNP7" s="531"/>
      <c r="JNQ7" s="531"/>
      <c r="JNR7" s="531"/>
      <c r="JNS7" s="531"/>
      <c r="JNT7" s="531"/>
      <c r="JNU7" s="531"/>
      <c r="JNV7" s="531"/>
      <c r="JNW7" s="531"/>
      <c r="JNX7" s="531"/>
      <c r="JNY7" s="531"/>
      <c r="JNZ7" s="531"/>
      <c r="JOA7" s="531"/>
      <c r="JOB7" s="531"/>
      <c r="JOC7" s="531"/>
      <c r="JOD7" s="531"/>
      <c r="JOE7" s="531"/>
      <c r="JOF7" s="531"/>
      <c r="JOG7" s="531"/>
      <c r="JOH7" s="531"/>
      <c r="JOI7" s="531"/>
      <c r="JOJ7" s="531"/>
      <c r="JOK7" s="531"/>
      <c r="JOL7" s="531"/>
      <c r="JOM7" s="531"/>
      <c r="JON7" s="531"/>
      <c r="JOO7" s="531"/>
      <c r="JOP7" s="531"/>
      <c r="JOQ7" s="531"/>
      <c r="JOR7" s="531"/>
      <c r="JOS7" s="531"/>
      <c r="JOT7" s="531"/>
      <c r="JOU7" s="531"/>
      <c r="JOV7" s="531"/>
      <c r="JOW7" s="531"/>
      <c r="JOX7" s="531"/>
      <c r="JOY7" s="531"/>
      <c r="JOZ7" s="531"/>
      <c r="JPA7" s="531"/>
      <c r="JPB7" s="531"/>
      <c r="JPC7" s="531"/>
      <c r="JPD7" s="531"/>
      <c r="JPE7" s="531"/>
      <c r="JPF7" s="531"/>
      <c r="JPG7" s="531"/>
      <c r="JPH7" s="531"/>
      <c r="JPI7" s="531"/>
      <c r="JPJ7" s="531"/>
      <c r="JPK7" s="531"/>
      <c r="JPL7" s="531"/>
      <c r="JPM7" s="531"/>
      <c r="JPN7" s="531"/>
      <c r="JPO7" s="531"/>
      <c r="JPP7" s="531"/>
      <c r="JPQ7" s="531"/>
      <c r="JPR7" s="531"/>
      <c r="JPS7" s="531"/>
      <c r="JPT7" s="531"/>
      <c r="JPU7" s="531"/>
      <c r="JPV7" s="531"/>
      <c r="JPW7" s="531"/>
      <c r="JPX7" s="531"/>
      <c r="JPY7" s="531"/>
      <c r="JPZ7" s="531"/>
      <c r="JQA7" s="531"/>
      <c r="JQB7" s="531"/>
      <c r="JQC7" s="531"/>
      <c r="JQD7" s="531"/>
      <c r="JQE7" s="531"/>
      <c r="JQF7" s="531"/>
      <c r="JQG7" s="531"/>
      <c r="JQH7" s="531"/>
      <c r="JQI7" s="531"/>
      <c r="JQJ7" s="531"/>
      <c r="JQK7" s="531"/>
      <c r="JQL7" s="531"/>
      <c r="JQM7" s="531"/>
      <c r="JQN7" s="531"/>
      <c r="JQO7" s="531"/>
      <c r="JQP7" s="531"/>
      <c r="JQQ7" s="531"/>
      <c r="JQR7" s="531"/>
      <c r="JQS7" s="531"/>
      <c r="JQT7" s="531"/>
      <c r="JQU7" s="531"/>
      <c r="JQV7" s="531"/>
      <c r="JQW7" s="531"/>
      <c r="JQX7" s="531"/>
      <c r="JQY7" s="531"/>
      <c r="JQZ7" s="531"/>
      <c r="JRA7" s="531"/>
      <c r="JRB7" s="531"/>
      <c r="JRC7" s="531"/>
      <c r="JRD7" s="531"/>
      <c r="JRE7" s="531"/>
      <c r="JRF7" s="531"/>
      <c r="JRG7" s="531"/>
      <c r="JRH7" s="531"/>
      <c r="JRI7" s="531"/>
      <c r="JRJ7" s="531"/>
      <c r="JRK7" s="531"/>
      <c r="JRL7" s="531"/>
      <c r="JRM7" s="531"/>
      <c r="JRN7" s="531"/>
      <c r="JRO7" s="531"/>
      <c r="JRP7" s="531"/>
      <c r="JRQ7" s="531"/>
      <c r="JRR7" s="531"/>
      <c r="JRS7" s="531"/>
      <c r="JRT7" s="531"/>
      <c r="JRU7" s="531"/>
      <c r="JRV7" s="531"/>
      <c r="JRW7" s="531"/>
      <c r="JRX7" s="531"/>
      <c r="JRY7" s="531"/>
      <c r="JRZ7" s="531"/>
      <c r="JSA7" s="531"/>
      <c r="JSB7" s="531"/>
      <c r="JSC7" s="531"/>
      <c r="JSD7" s="531"/>
      <c r="JSE7" s="531"/>
      <c r="JSF7" s="531"/>
      <c r="JSG7" s="531"/>
      <c r="JSH7" s="531"/>
      <c r="JSI7" s="531"/>
      <c r="JSJ7" s="531"/>
      <c r="JSK7" s="531"/>
      <c r="JSL7" s="531"/>
      <c r="JSM7" s="531"/>
      <c r="JSN7" s="531"/>
      <c r="JSO7" s="531"/>
      <c r="JSP7" s="531"/>
      <c r="JSQ7" s="531"/>
      <c r="JSR7" s="531"/>
      <c r="JSS7" s="531"/>
      <c r="JST7" s="531"/>
      <c r="JSU7" s="531"/>
      <c r="JSV7" s="531"/>
      <c r="JSW7" s="531"/>
      <c r="JSX7" s="531"/>
      <c r="JSY7" s="531"/>
      <c r="JSZ7" s="531"/>
      <c r="JTA7" s="531"/>
      <c r="JTB7" s="531"/>
      <c r="JTC7" s="531"/>
      <c r="JTD7" s="531"/>
      <c r="JTE7" s="531"/>
      <c r="JTF7" s="531"/>
      <c r="JTG7" s="531"/>
      <c r="JTH7" s="531"/>
      <c r="JTI7" s="531"/>
      <c r="JTJ7" s="531"/>
      <c r="JTK7" s="531"/>
      <c r="JTL7" s="531"/>
      <c r="JTM7" s="531"/>
      <c r="JTN7" s="531"/>
      <c r="JTO7" s="531"/>
      <c r="JTP7" s="531"/>
      <c r="JTQ7" s="531"/>
      <c r="JTR7" s="531"/>
      <c r="JTS7" s="531"/>
      <c r="JTT7" s="531"/>
      <c r="JTU7" s="531"/>
      <c r="JTV7" s="531"/>
      <c r="JTW7" s="531"/>
      <c r="JTX7" s="531"/>
      <c r="JTY7" s="531"/>
      <c r="JTZ7" s="531"/>
      <c r="JUA7" s="531"/>
      <c r="JUB7" s="531"/>
      <c r="JUC7" s="531"/>
      <c r="JUD7" s="531"/>
      <c r="JUE7" s="531"/>
      <c r="JUF7" s="531"/>
      <c r="JUG7" s="531"/>
      <c r="JUH7" s="531"/>
      <c r="JUI7" s="531"/>
      <c r="JUJ7" s="531"/>
      <c r="JUK7" s="531"/>
      <c r="JUL7" s="531"/>
      <c r="JUM7" s="531"/>
      <c r="JUN7" s="531"/>
      <c r="JUO7" s="531"/>
      <c r="JUP7" s="531"/>
      <c r="JUQ7" s="531"/>
      <c r="JUR7" s="531"/>
      <c r="JUS7" s="531"/>
      <c r="JUT7" s="531"/>
      <c r="JUU7" s="531"/>
      <c r="JUV7" s="531"/>
      <c r="JUW7" s="531"/>
      <c r="JUX7" s="531"/>
      <c r="JUY7" s="531"/>
      <c r="JUZ7" s="531"/>
      <c r="JVA7" s="531"/>
      <c r="JVB7" s="531"/>
      <c r="JVC7" s="531"/>
      <c r="JVD7" s="531"/>
      <c r="JVE7" s="531"/>
      <c r="JVF7" s="531"/>
      <c r="JVG7" s="531"/>
      <c r="JVH7" s="531"/>
      <c r="JVI7" s="531"/>
      <c r="JVJ7" s="531"/>
      <c r="JVK7" s="531"/>
      <c r="JVL7" s="531"/>
      <c r="JVM7" s="531"/>
      <c r="JVN7" s="531"/>
      <c r="JVO7" s="531"/>
      <c r="JVP7" s="531"/>
      <c r="JVQ7" s="531"/>
      <c r="JVR7" s="531"/>
      <c r="JVS7" s="531"/>
      <c r="JVT7" s="531"/>
      <c r="JVU7" s="531"/>
      <c r="JVV7" s="531"/>
      <c r="JVW7" s="531"/>
      <c r="JVX7" s="531"/>
      <c r="JVY7" s="531"/>
      <c r="JVZ7" s="531"/>
      <c r="JWA7" s="531"/>
      <c r="JWB7" s="531"/>
      <c r="JWC7" s="531"/>
      <c r="JWD7" s="531"/>
      <c r="JWE7" s="531"/>
      <c r="JWF7" s="531"/>
      <c r="JWG7" s="531"/>
      <c r="JWH7" s="531"/>
      <c r="JWI7" s="531"/>
      <c r="JWJ7" s="531"/>
      <c r="JWK7" s="531"/>
      <c r="JWL7" s="531"/>
      <c r="JWM7" s="531"/>
      <c r="JWN7" s="531"/>
      <c r="JWO7" s="531"/>
      <c r="JWP7" s="531"/>
      <c r="JWQ7" s="531"/>
      <c r="JWR7" s="531"/>
      <c r="JWS7" s="531"/>
      <c r="JWT7" s="531"/>
      <c r="JWU7" s="531"/>
      <c r="JWV7" s="531"/>
      <c r="JWW7" s="531"/>
      <c r="JWX7" s="531"/>
      <c r="JWY7" s="531"/>
      <c r="JWZ7" s="531"/>
      <c r="JXA7" s="531"/>
      <c r="JXB7" s="531"/>
      <c r="JXC7" s="531"/>
      <c r="JXD7" s="531"/>
      <c r="JXE7" s="531"/>
      <c r="JXF7" s="531"/>
      <c r="JXG7" s="531"/>
      <c r="JXH7" s="531"/>
      <c r="JXI7" s="531"/>
      <c r="JXJ7" s="531"/>
      <c r="JXK7" s="531"/>
      <c r="JXL7" s="531"/>
      <c r="JXM7" s="531"/>
      <c r="JXN7" s="531"/>
      <c r="JXO7" s="531"/>
      <c r="JXP7" s="531"/>
      <c r="JXQ7" s="531"/>
      <c r="JXR7" s="531"/>
      <c r="JXS7" s="531"/>
      <c r="JXT7" s="531"/>
      <c r="JXU7" s="531"/>
      <c r="JXV7" s="531"/>
      <c r="JXW7" s="531"/>
      <c r="JXX7" s="531"/>
      <c r="JXY7" s="531"/>
      <c r="JXZ7" s="531"/>
      <c r="JYA7" s="531"/>
      <c r="JYB7" s="531"/>
      <c r="JYC7" s="531"/>
      <c r="JYD7" s="531"/>
      <c r="JYE7" s="531"/>
      <c r="JYF7" s="531"/>
      <c r="JYG7" s="531"/>
      <c r="JYH7" s="531"/>
      <c r="JYI7" s="531"/>
      <c r="JYJ7" s="531"/>
      <c r="JYK7" s="531"/>
      <c r="JYL7" s="531"/>
      <c r="JYM7" s="531"/>
      <c r="JYN7" s="531"/>
      <c r="JYO7" s="531"/>
      <c r="JYP7" s="531"/>
      <c r="JYQ7" s="531"/>
      <c r="JYR7" s="531"/>
      <c r="JYS7" s="531"/>
      <c r="JYT7" s="531"/>
      <c r="JYU7" s="531"/>
      <c r="JYV7" s="531"/>
      <c r="JYW7" s="531"/>
      <c r="JYX7" s="531"/>
      <c r="JYY7" s="531"/>
      <c r="JYZ7" s="531"/>
      <c r="JZA7" s="531"/>
      <c r="JZB7" s="531"/>
      <c r="JZC7" s="531"/>
      <c r="JZD7" s="531"/>
      <c r="JZE7" s="531"/>
      <c r="JZF7" s="531"/>
      <c r="JZG7" s="531"/>
      <c r="JZH7" s="531"/>
      <c r="JZI7" s="531"/>
      <c r="JZJ7" s="531"/>
      <c r="JZK7" s="531"/>
      <c r="JZL7" s="531"/>
      <c r="JZM7" s="531"/>
      <c r="JZN7" s="531"/>
      <c r="JZO7" s="531"/>
      <c r="JZP7" s="531"/>
      <c r="JZQ7" s="531"/>
      <c r="JZR7" s="531"/>
      <c r="JZS7" s="531"/>
      <c r="JZT7" s="531"/>
      <c r="JZU7" s="531"/>
      <c r="JZV7" s="531"/>
      <c r="JZW7" s="531"/>
      <c r="JZX7" s="531"/>
      <c r="JZY7" s="531"/>
      <c r="JZZ7" s="531"/>
      <c r="KAA7" s="531"/>
      <c r="KAB7" s="531"/>
      <c r="KAC7" s="531"/>
      <c r="KAD7" s="531"/>
      <c r="KAE7" s="531"/>
      <c r="KAF7" s="531"/>
      <c r="KAG7" s="531"/>
      <c r="KAH7" s="531"/>
      <c r="KAI7" s="531"/>
      <c r="KAJ7" s="531"/>
      <c r="KAK7" s="531"/>
      <c r="KAL7" s="531"/>
      <c r="KAM7" s="531"/>
      <c r="KAN7" s="531"/>
      <c r="KAO7" s="531"/>
      <c r="KAP7" s="531"/>
      <c r="KAQ7" s="531"/>
      <c r="KAR7" s="531"/>
      <c r="KAS7" s="531"/>
      <c r="KAT7" s="531"/>
      <c r="KAU7" s="531"/>
      <c r="KAV7" s="531"/>
      <c r="KAW7" s="531"/>
      <c r="KAX7" s="531"/>
      <c r="KAY7" s="531"/>
      <c r="KAZ7" s="531"/>
      <c r="KBA7" s="531"/>
      <c r="KBB7" s="531"/>
      <c r="KBC7" s="531"/>
      <c r="KBD7" s="531"/>
      <c r="KBE7" s="531"/>
      <c r="KBF7" s="531"/>
      <c r="KBG7" s="531"/>
      <c r="KBH7" s="531"/>
      <c r="KBI7" s="531"/>
      <c r="KBJ7" s="531"/>
      <c r="KBK7" s="531"/>
      <c r="KBL7" s="531"/>
      <c r="KBM7" s="531"/>
      <c r="KBN7" s="531"/>
      <c r="KBO7" s="531"/>
      <c r="KBP7" s="531"/>
      <c r="KBQ7" s="531"/>
      <c r="KBR7" s="531"/>
      <c r="KBS7" s="531"/>
      <c r="KBT7" s="531"/>
      <c r="KBU7" s="531"/>
      <c r="KBV7" s="531"/>
      <c r="KBW7" s="531"/>
      <c r="KBX7" s="531"/>
      <c r="KBY7" s="531"/>
      <c r="KBZ7" s="531"/>
      <c r="KCA7" s="531"/>
      <c r="KCB7" s="531"/>
      <c r="KCC7" s="531"/>
      <c r="KCD7" s="531"/>
      <c r="KCE7" s="531"/>
      <c r="KCF7" s="531"/>
      <c r="KCG7" s="531"/>
      <c r="KCH7" s="531"/>
      <c r="KCI7" s="531"/>
      <c r="KCJ7" s="531"/>
      <c r="KCK7" s="531"/>
      <c r="KCL7" s="531"/>
      <c r="KCM7" s="531"/>
      <c r="KCN7" s="531"/>
      <c r="KCO7" s="531"/>
      <c r="KCP7" s="531"/>
      <c r="KCQ7" s="531"/>
      <c r="KCR7" s="531"/>
      <c r="KCS7" s="531"/>
      <c r="KCT7" s="531"/>
      <c r="KCU7" s="531"/>
      <c r="KCV7" s="531"/>
      <c r="KCW7" s="531"/>
      <c r="KCX7" s="531"/>
      <c r="KCY7" s="531"/>
      <c r="KCZ7" s="531"/>
      <c r="KDA7" s="531"/>
      <c r="KDB7" s="531"/>
      <c r="KDC7" s="531"/>
      <c r="KDD7" s="531"/>
      <c r="KDE7" s="531"/>
      <c r="KDF7" s="531"/>
      <c r="KDG7" s="531"/>
      <c r="KDH7" s="531"/>
      <c r="KDI7" s="531"/>
      <c r="KDJ7" s="531"/>
      <c r="KDK7" s="531"/>
      <c r="KDL7" s="531"/>
      <c r="KDM7" s="531"/>
      <c r="KDN7" s="531"/>
      <c r="KDO7" s="531"/>
      <c r="KDP7" s="531"/>
      <c r="KDQ7" s="531"/>
      <c r="KDR7" s="531"/>
      <c r="KDS7" s="531"/>
      <c r="KDT7" s="531"/>
      <c r="KDU7" s="531"/>
      <c r="KDV7" s="531"/>
      <c r="KDW7" s="531"/>
      <c r="KDX7" s="531"/>
      <c r="KDY7" s="531"/>
      <c r="KDZ7" s="531"/>
      <c r="KEA7" s="531"/>
      <c r="KEB7" s="531"/>
      <c r="KEC7" s="531"/>
      <c r="KED7" s="531"/>
      <c r="KEE7" s="531"/>
      <c r="KEF7" s="531"/>
      <c r="KEG7" s="531"/>
      <c r="KEH7" s="531"/>
      <c r="KEI7" s="531"/>
      <c r="KEJ7" s="531"/>
      <c r="KEK7" s="531"/>
      <c r="KEL7" s="531"/>
      <c r="KEM7" s="531"/>
      <c r="KEN7" s="531"/>
      <c r="KEO7" s="531"/>
      <c r="KEP7" s="531"/>
      <c r="KEQ7" s="531"/>
      <c r="KER7" s="531"/>
      <c r="KES7" s="531"/>
      <c r="KET7" s="531"/>
      <c r="KEU7" s="531"/>
      <c r="KEV7" s="531"/>
      <c r="KEW7" s="531"/>
      <c r="KEX7" s="531"/>
      <c r="KEY7" s="531"/>
      <c r="KEZ7" s="531"/>
      <c r="KFA7" s="531"/>
      <c r="KFB7" s="531"/>
      <c r="KFC7" s="531"/>
      <c r="KFD7" s="531"/>
      <c r="KFE7" s="531"/>
      <c r="KFF7" s="531"/>
      <c r="KFG7" s="531"/>
      <c r="KFH7" s="531"/>
      <c r="KFI7" s="531"/>
      <c r="KFJ7" s="531"/>
      <c r="KFK7" s="531"/>
      <c r="KFL7" s="531"/>
      <c r="KFM7" s="531"/>
      <c r="KFN7" s="531"/>
      <c r="KFO7" s="531"/>
      <c r="KFP7" s="531"/>
      <c r="KFQ7" s="531"/>
      <c r="KFR7" s="531"/>
      <c r="KFS7" s="531"/>
      <c r="KFT7" s="531"/>
      <c r="KFU7" s="531"/>
      <c r="KFV7" s="531"/>
      <c r="KFW7" s="531"/>
      <c r="KFX7" s="531"/>
      <c r="KFY7" s="531"/>
      <c r="KFZ7" s="531"/>
      <c r="KGA7" s="531"/>
      <c r="KGB7" s="531"/>
      <c r="KGC7" s="531"/>
      <c r="KGD7" s="531"/>
      <c r="KGE7" s="531"/>
      <c r="KGF7" s="531"/>
      <c r="KGG7" s="531"/>
      <c r="KGH7" s="531"/>
      <c r="KGI7" s="531"/>
      <c r="KGJ7" s="531"/>
      <c r="KGK7" s="531"/>
      <c r="KGL7" s="531"/>
      <c r="KGM7" s="531"/>
      <c r="KGN7" s="531"/>
      <c r="KGO7" s="531"/>
      <c r="KGP7" s="531"/>
      <c r="KGQ7" s="531"/>
      <c r="KGR7" s="531"/>
      <c r="KGS7" s="531"/>
      <c r="KGT7" s="531"/>
      <c r="KGU7" s="531"/>
      <c r="KGV7" s="531"/>
      <c r="KGW7" s="531"/>
      <c r="KGX7" s="531"/>
      <c r="KGY7" s="531"/>
      <c r="KGZ7" s="531"/>
      <c r="KHA7" s="531"/>
      <c r="KHB7" s="531"/>
      <c r="KHC7" s="531"/>
      <c r="KHD7" s="531"/>
      <c r="KHE7" s="531"/>
      <c r="KHF7" s="531"/>
      <c r="KHG7" s="531"/>
      <c r="KHH7" s="531"/>
      <c r="KHI7" s="531"/>
      <c r="KHJ7" s="531"/>
      <c r="KHK7" s="531"/>
      <c r="KHL7" s="531"/>
      <c r="KHM7" s="531"/>
      <c r="KHN7" s="531"/>
      <c r="KHO7" s="531"/>
      <c r="KHP7" s="531"/>
      <c r="KHQ7" s="531"/>
      <c r="KHR7" s="531"/>
      <c r="KHS7" s="531"/>
      <c r="KHT7" s="531"/>
      <c r="KHU7" s="531"/>
      <c r="KHV7" s="531"/>
      <c r="KHW7" s="531"/>
      <c r="KHX7" s="531"/>
      <c r="KHY7" s="531"/>
      <c r="KHZ7" s="531"/>
      <c r="KIA7" s="531"/>
      <c r="KIB7" s="531"/>
      <c r="KIC7" s="531"/>
      <c r="KID7" s="531"/>
      <c r="KIE7" s="531"/>
      <c r="KIF7" s="531"/>
      <c r="KIG7" s="531"/>
      <c r="KIH7" s="531"/>
      <c r="KII7" s="531"/>
      <c r="KIJ7" s="531"/>
      <c r="KIK7" s="531"/>
      <c r="KIL7" s="531"/>
      <c r="KIM7" s="531"/>
      <c r="KIN7" s="531"/>
      <c r="KIO7" s="531"/>
      <c r="KIP7" s="531"/>
      <c r="KIQ7" s="531"/>
      <c r="KIR7" s="531"/>
      <c r="KIS7" s="531"/>
      <c r="KIT7" s="531"/>
      <c r="KIU7" s="531"/>
      <c r="KIV7" s="531"/>
      <c r="KIW7" s="531"/>
      <c r="KIX7" s="531"/>
      <c r="KIY7" s="531"/>
      <c r="KIZ7" s="531"/>
      <c r="KJA7" s="531"/>
      <c r="KJB7" s="531"/>
      <c r="KJC7" s="531"/>
      <c r="KJD7" s="531"/>
      <c r="KJE7" s="531"/>
      <c r="KJF7" s="531"/>
      <c r="KJG7" s="531"/>
      <c r="KJH7" s="531"/>
      <c r="KJI7" s="531"/>
      <c r="KJJ7" s="531"/>
      <c r="KJK7" s="531"/>
      <c r="KJL7" s="531"/>
      <c r="KJM7" s="531"/>
      <c r="KJN7" s="531"/>
      <c r="KJO7" s="531"/>
      <c r="KJP7" s="531"/>
      <c r="KJQ7" s="531"/>
      <c r="KJR7" s="531"/>
      <c r="KJS7" s="531"/>
      <c r="KJT7" s="531"/>
      <c r="KJU7" s="531"/>
      <c r="KJV7" s="531"/>
      <c r="KJW7" s="531"/>
      <c r="KJX7" s="531"/>
      <c r="KJY7" s="531"/>
      <c r="KJZ7" s="531"/>
      <c r="KKA7" s="531"/>
      <c r="KKB7" s="531"/>
      <c r="KKC7" s="531"/>
      <c r="KKD7" s="531"/>
      <c r="KKE7" s="531"/>
      <c r="KKF7" s="531"/>
      <c r="KKG7" s="531"/>
      <c r="KKH7" s="531"/>
      <c r="KKI7" s="531"/>
      <c r="KKJ7" s="531"/>
      <c r="KKK7" s="531"/>
      <c r="KKL7" s="531"/>
      <c r="KKM7" s="531"/>
      <c r="KKN7" s="531"/>
      <c r="KKO7" s="531"/>
      <c r="KKP7" s="531"/>
      <c r="KKQ7" s="531"/>
      <c r="KKR7" s="531"/>
      <c r="KKS7" s="531"/>
      <c r="KKT7" s="531"/>
      <c r="KKU7" s="531"/>
      <c r="KKV7" s="531"/>
      <c r="KKW7" s="531"/>
      <c r="KKX7" s="531"/>
      <c r="KKY7" s="531"/>
      <c r="KKZ7" s="531"/>
      <c r="KLA7" s="531"/>
      <c r="KLB7" s="531"/>
      <c r="KLC7" s="531"/>
      <c r="KLD7" s="531"/>
      <c r="KLE7" s="531"/>
      <c r="KLF7" s="531"/>
      <c r="KLG7" s="531"/>
      <c r="KLH7" s="531"/>
      <c r="KLI7" s="531"/>
      <c r="KLJ7" s="531"/>
      <c r="KLK7" s="531"/>
      <c r="KLL7" s="531"/>
      <c r="KLM7" s="531"/>
      <c r="KLN7" s="531"/>
      <c r="KLO7" s="531"/>
      <c r="KLP7" s="531"/>
      <c r="KLQ7" s="531"/>
      <c r="KLR7" s="531"/>
      <c r="KLS7" s="531"/>
      <c r="KLT7" s="531"/>
      <c r="KLU7" s="531"/>
      <c r="KLV7" s="531"/>
      <c r="KLW7" s="531"/>
      <c r="KLX7" s="531"/>
      <c r="KLY7" s="531"/>
      <c r="KLZ7" s="531"/>
      <c r="KMA7" s="531"/>
      <c r="KMB7" s="531"/>
      <c r="KMC7" s="531"/>
      <c r="KMD7" s="531"/>
      <c r="KME7" s="531"/>
      <c r="KMF7" s="531"/>
      <c r="KMG7" s="531"/>
      <c r="KMH7" s="531"/>
      <c r="KMI7" s="531"/>
      <c r="KMJ7" s="531"/>
      <c r="KMK7" s="531"/>
      <c r="KML7" s="531"/>
      <c r="KMM7" s="531"/>
      <c r="KMN7" s="531"/>
      <c r="KMO7" s="531"/>
      <c r="KMP7" s="531"/>
      <c r="KMQ7" s="531"/>
      <c r="KMR7" s="531"/>
      <c r="KMS7" s="531"/>
      <c r="KMT7" s="531"/>
      <c r="KMU7" s="531"/>
      <c r="KMV7" s="531"/>
      <c r="KMW7" s="531"/>
      <c r="KMX7" s="531"/>
      <c r="KMY7" s="531"/>
      <c r="KMZ7" s="531"/>
      <c r="KNA7" s="531"/>
      <c r="KNB7" s="531"/>
      <c r="KNC7" s="531"/>
      <c r="KND7" s="531"/>
      <c r="KNE7" s="531"/>
      <c r="KNF7" s="531"/>
      <c r="KNG7" s="531"/>
      <c r="KNH7" s="531"/>
      <c r="KNI7" s="531"/>
      <c r="KNJ7" s="531"/>
      <c r="KNK7" s="531"/>
      <c r="KNL7" s="531"/>
      <c r="KNM7" s="531"/>
      <c r="KNN7" s="531"/>
      <c r="KNO7" s="531"/>
      <c r="KNP7" s="531"/>
      <c r="KNQ7" s="531"/>
      <c r="KNR7" s="531"/>
      <c r="KNS7" s="531"/>
      <c r="KNT7" s="531"/>
      <c r="KNU7" s="531"/>
      <c r="KNV7" s="531"/>
      <c r="KNW7" s="531"/>
      <c r="KNX7" s="531"/>
      <c r="KNY7" s="531"/>
      <c r="KNZ7" s="531"/>
      <c r="KOA7" s="531"/>
      <c r="KOB7" s="531"/>
      <c r="KOC7" s="531"/>
      <c r="KOD7" s="531"/>
      <c r="KOE7" s="531"/>
      <c r="KOF7" s="531"/>
      <c r="KOG7" s="531"/>
      <c r="KOH7" s="531"/>
      <c r="KOI7" s="531"/>
      <c r="KOJ7" s="531"/>
      <c r="KOK7" s="531"/>
      <c r="KOL7" s="531"/>
      <c r="KOM7" s="531"/>
      <c r="KON7" s="531"/>
      <c r="KOO7" s="531"/>
      <c r="KOP7" s="531"/>
      <c r="KOQ7" s="531"/>
      <c r="KOR7" s="531"/>
      <c r="KOS7" s="531"/>
      <c r="KOT7" s="531"/>
      <c r="KOU7" s="531"/>
      <c r="KOV7" s="531"/>
      <c r="KOW7" s="531"/>
      <c r="KOX7" s="531"/>
      <c r="KOY7" s="531"/>
      <c r="KOZ7" s="531"/>
      <c r="KPA7" s="531"/>
      <c r="KPB7" s="531"/>
      <c r="KPC7" s="531"/>
      <c r="KPD7" s="531"/>
      <c r="KPE7" s="531"/>
      <c r="KPF7" s="531"/>
      <c r="KPG7" s="531"/>
      <c r="KPH7" s="531"/>
      <c r="KPI7" s="531"/>
      <c r="KPJ7" s="531"/>
      <c r="KPK7" s="531"/>
      <c r="KPL7" s="531"/>
      <c r="KPM7" s="531"/>
      <c r="KPN7" s="531"/>
      <c r="KPO7" s="531"/>
      <c r="KPP7" s="531"/>
      <c r="KPQ7" s="531"/>
      <c r="KPR7" s="531"/>
      <c r="KPS7" s="531"/>
      <c r="KPT7" s="531"/>
      <c r="KPU7" s="531"/>
      <c r="KPV7" s="531"/>
      <c r="KPW7" s="531"/>
      <c r="KPX7" s="531"/>
      <c r="KPY7" s="531"/>
      <c r="KPZ7" s="531"/>
      <c r="KQA7" s="531"/>
      <c r="KQB7" s="531"/>
      <c r="KQC7" s="531"/>
      <c r="KQD7" s="531"/>
      <c r="KQE7" s="531"/>
      <c r="KQF7" s="531"/>
      <c r="KQG7" s="531"/>
      <c r="KQH7" s="531"/>
      <c r="KQI7" s="531"/>
      <c r="KQJ7" s="531"/>
      <c r="KQK7" s="531"/>
      <c r="KQL7" s="531"/>
      <c r="KQM7" s="531"/>
      <c r="KQN7" s="531"/>
      <c r="KQO7" s="531"/>
      <c r="KQP7" s="531"/>
      <c r="KQQ7" s="531"/>
      <c r="KQR7" s="531"/>
      <c r="KQS7" s="531"/>
      <c r="KQT7" s="531"/>
      <c r="KQU7" s="531"/>
      <c r="KQV7" s="531"/>
      <c r="KQW7" s="531"/>
      <c r="KQX7" s="531"/>
      <c r="KQY7" s="531"/>
      <c r="KQZ7" s="531"/>
      <c r="KRA7" s="531"/>
      <c r="KRB7" s="531"/>
      <c r="KRC7" s="531"/>
      <c r="KRD7" s="531"/>
      <c r="KRE7" s="531"/>
      <c r="KRF7" s="531"/>
      <c r="KRG7" s="531"/>
      <c r="KRH7" s="531"/>
      <c r="KRI7" s="531"/>
      <c r="KRJ7" s="531"/>
      <c r="KRK7" s="531"/>
      <c r="KRL7" s="531"/>
      <c r="KRM7" s="531"/>
      <c r="KRN7" s="531"/>
      <c r="KRO7" s="531"/>
      <c r="KRP7" s="531"/>
      <c r="KRQ7" s="531"/>
      <c r="KRR7" s="531"/>
      <c r="KRS7" s="531"/>
      <c r="KRT7" s="531"/>
      <c r="KRU7" s="531"/>
      <c r="KRV7" s="531"/>
      <c r="KRW7" s="531"/>
      <c r="KRX7" s="531"/>
      <c r="KRY7" s="531"/>
      <c r="KRZ7" s="531"/>
      <c r="KSA7" s="531"/>
      <c r="KSB7" s="531"/>
      <c r="KSC7" s="531"/>
      <c r="KSD7" s="531"/>
      <c r="KSE7" s="531"/>
      <c r="KSF7" s="531"/>
      <c r="KSG7" s="531"/>
      <c r="KSH7" s="531"/>
      <c r="KSI7" s="531"/>
      <c r="KSJ7" s="531"/>
      <c r="KSK7" s="531"/>
      <c r="KSL7" s="531"/>
      <c r="KSM7" s="531"/>
      <c r="KSN7" s="531"/>
      <c r="KSO7" s="531"/>
      <c r="KSP7" s="531"/>
      <c r="KSQ7" s="531"/>
      <c r="KSR7" s="531"/>
      <c r="KSS7" s="531"/>
      <c r="KST7" s="531"/>
      <c r="KSU7" s="531"/>
      <c r="KSV7" s="531"/>
      <c r="KSW7" s="531"/>
      <c r="KSX7" s="531"/>
      <c r="KSY7" s="531"/>
      <c r="KSZ7" s="531"/>
      <c r="KTA7" s="531"/>
      <c r="KTB7" s="531"/>
      <c r="KTC7" s="531"/>
      <c r="KTD7" s="531"/>
      <c r="KTE7" s="531"/>
      <c r="KTF7" s="531"/>
      <c r="KTG7" s="531"/>
      <c r="KTH7" s="531"/>
      <c r="KTI7" s="531"/>
      <c r="KTJ7" s="531"/>
      <c r="KTK7" s="531"/>
      <c r="KTL7" s="531"/>
      <c r="KTM7" s="531"/>
      <c r="KTN7" s="531"/>
      <c r="KTO7" s="531"/>
      <c r="KTP7" s="531"/>
      <c r="KTQ7" s="531"/>
      <c r="KTR7" s="531"/>
      <c r="KTS7" s="531"/>
      <c r="KTT7" s="531"/>
      <c r="KTU7" s="531"/>
      <c r="KTV7" s="531"/>
      <c r="KTW7" s="531"/>
      <c r="KTX7" s="531"/>
      <c r="KTY7" s="531"/>
      <c r="KTZ7" s="531"/>
      <c r="KUA7" s="531"/>
      <c r="KUB7" s="531"/>
      <c r="KUC7" s="531"/>
      <c r="KUD7" s="531"/>
      <c r="KUE7" s="531"/>
      <c r="KUF7" s="531"/>
      <c r="KUG7" s="531"/>
      <c r="KUH7" s="531"/>
      <c r="KUI7" s="531"/>
      <c r="KUJ7" s="531"/>
      <c r="KUK7" s="531"/>
      <c r="KUL7" s="531"/>
      <c r="KUM7" s="531"/>
      <c r="KUN7" s="531"/>
      <c r="KUO7" s="531"/>
      <c r="KUP7" s="531"/>
      <c r="KUQ7" s="531"/>
      <c r="KUR7" s="531"/>
      <c r="KUS7" s="531"/>
      <c r="KUT7" s="531"/>
      <c r="KUU7" s="531"/>
      <c r="KUV7" s="531"/>
      <c r="KUW7" s="531"/>
      <c r="KUX7" s="531"/>
      <c r="KUY7" s="531"/>
      <c r="KUZ7" s="531"/>
      <c r="KVA7" s="531"/>
      <c r="KVB7" s="531"/>
      <c r="KVC7" s="531"/>
      <c r="KVD7" s="531"/>
      <c r="KVE7" s="531"/>
      <c r="KVF7" s="531"/>
      <c r="KVG7" s="531"/>
      <c r="KVH7" s="531"/>
      <c r="KVI7" s="531"/>
      <c r="KVJ7" s="531"/>
      <c r="KVK7" s="531"/>
      <c r="KVL7" s="531"/>
      <c r="KVM7" s="531"/>
      <c r="KVN7" s="531"/>
      <c r="KVO7" s="531"/>
      <c r="KVP7" s="531"/>
      <c r="KVQ7" s="531"/>
      <c r="KVR7" s="531"/>
      <c r="KVS7" s="531"/>
      <c r="KVT7" s="531"/>
      <c r="KVU7" s="531"/>
      <c r="KVV7" s="531"/>
      <c r="KVW7" s="531"/>
      <c r="KVX7" s="531"/>
      <c r="KVY7" s="531"/>
      <c r="KVZ7" s="531"/>
      <c r="KWA7" s="531"/>
      <c r="KWB7" s="531"/>
      <c r="KWC7" s="531"/>
      <c r="KWD7" s="531"/>
      <c r="KWE7" s="531"/>
      <c r="KWF7" s="531"/>
      <c r="KWG7" s="531"/>
      <c r="KWH7" s="531"/>
      <c r="KWI7" s="531"/>
      <c r="KWJ7" s="531"/>
      <c r="KWK7" s="531"/>
      <c r="KWL7" s="531"/>
      <c r="KWM7" s="531"/>
      <c r="KWN7" s="531"/>
      <c r="KWO7" s="531"/>
      <c r="KWP7" s="531"/>
      <c r="KWQ7" s="531"/>
      <c r="KWR7" s="531"/>
      <c r="KWS7" s="531"/>
      <c r="KWT7" s="531"/>
      <c r="KWU7" s="531"/>
      <c r="KWV7" s="531"/>
      <c r="KWW7" s="531"/>
      <c r="KWX7" s="531"/>
      <c r="KWY7" s="531"/>
      <c r="KWZ7" s="531"/>
      <c r="KXA7" s="531"/>
      <c r="KXB7" s="531"/>
      <c r="KXC7" s="531"/>
      <c r="KXD7" s="531"/>
      <c r="KXE7" s="531"/>
      <c r="KXF7" s="531"/>
      <c r="KXG7" s="531"/>
      <c r="KXH7" s="531"/>
      <c r="KXI7" s="531"/>
      <c r="KXJ7" s="531"/>
      <c r="KXK7" s="531"/>
      <c r="KXL7" s="531"/>
      <c r="KXM7" s="531"/>
      <c r="KXN7" s="531"/>
      <c r="KXO7" s="531"/>
      <c r="KXP7" s="531"/>
      <c r="KXQ7" s="531"/>
      <c r="KXR7" s="531"/>
      <c r="KXS7" s="531"/>
      <c r="KXT7" s="531"/>
      <c r="KXU7" s="531"/>
      <c r="KXV7" s="531"/>
      <c r="KXW7" s="531"/>
      <c r="KXX7" s="531"/>
      <c r="KXY7" s="531"/>
      <c r="KXZ7" s="531"/>
      <c r="KYA7" s="531"/>
      <c r="KYB7" s="531"/>
      <c r="KYC7" s="531"/>
      <c r="KYD7" s="531"/>
      <c r="KYE7" s="531"/>
      <c r="KYF7" s="531"/>
      <c r="KYG7" s="531"/>
      <c r="KYH7" s="531"/>
      <c r="KYI7" s="531"/>
      <c r="KYJ7" s="531"/>
      <c r="KYK7" s="531"/>
      <c r="KYL7" s="531"/>
      <c r="KYM7" s="531"/>
      <c r="KYN7" s="531"/>
      <c r="KYO7" s="531"/>
      <c r="KYP7" s="531"/>
      <c r="KYQ7" s="531"/>
      <c r="KYR7" s="531"/>
      <c r="KYS7" s="531"/>
      <c r="KYT7" s="531"/>
      <c r="KYU7" s="531"/>
      <c r="KYV7" s="531"/>
      <c r="KYW7" s="531"/>
      <c r="KYX7" s="531"/>
      <c r="KYY7" s="531"/>
      <c r="KYZ7" s="531"/>
      <c r="KZA7" s="531"/>
      <c r="KZB7" s="531"/>
      <c r="KZC7" s="531"/>
      <c r="KZD7" s="531"/>
      <c r="KZE7" s="531"/>
      <c r="KZF7" s="531"/>
      <c r="KZG7" s="531"/>
      <c r="KZH7" s="531"/>
      <c r="KZI7" s="531"/>
      <c r="KZJ7" s="531"/>
      <c r="KZK7" s="531"/>
      <c r="KZL7" s="531"/>
      <c r="KZM7" s="531"/>
      <c r="KZN7" s="531"/>
      <c r="KZO7" s="531"/>
      <c r="KZP7" s="531"/>
      <c r="KZQ7" s="531"/>
      <c r="KZR7" s="531"/>
      <c r="KZS7" s="531"/>
      <c r="KZT7" s="531"/>
      <c r="KZU7" s="531"/>
      <c r="KZV7" s="531"/>
      <c r="KZW7" s="531"/>
      <c r="KZX7" s="531"/>
      <c r="KZY7" s="531"/>
      <c r="KZZ7" s="531"/>
      <c r="LAA7" s="531"/>
      <c r="LAB7" s="531"/>
      <c r="LAC7" s="531"/>
      <c r="LAD7" s="531"/>
      <c r="LAE7" s="531"/>
      <c r="LAF7" s="531"/>
      <c r="LAG7" s="531"/>
      <c r="LAH7" s="531"/>
      <c r="LAI7" s="531"/>
      <c r="LAJ7" s="531"/>
      <c r="LAK7" s="531"/>
      <c r="LAL7" s="531"/>
      <c r="LAM7" s="531"/>
      <c r="LAN7" s="531"/>
      <c r="LAO7" s="531"/>
      <c r="LAP7" s="531"/>
      <c r="LAQ7" s="531"/>
      <c r="LAR7" s="531"/>
      <c r="LAS7" s="531"/>
      <c r="LAT7" s="531"/>
      <c r="LAU7" s="531"/>
      <c r="LAV7" s="531"/>
      <c r="LAW7" s="531"/>
      <c r="LAX7" s="531"/>
      <c r="LAY7" s="531"/>
      <c r="LAZ7" s="531"/>
      <c r="LBA7" s="531"/>
      <c r="LBB7" s="531"/>
      <c r="LBC7" s="531"/>
      <c r="LBD7" s="531"/>
      <c r="LBE7" s="531"/>
      <c r="LBF7" s="531"/>
      <c r="LBG7" s="531"/>
      <c r="LBH7" s="531"/>
      <c r="LBI7" s="531"/>
      <c r="LBJ7" s="531"/>
      <c r="LBK7" s="531"/>
      <c r="LBL7" s="531"/>
      <c r="LBM7" s="531"/>
      <c r="LBN7" s="531"/>
      <c r="LBO7" s="531"/>
      <c r="LBP7" s="531"/>
      <c r="LBQ7" s="531"/>
      <c r="LBR7" s="531"/>
      <c r="LBS7" s="531"/>
      <c r="LBT7" s="531"/>
      <c r="LBU7" s="531"/>
      <c r="LBV7" s="531"/>
      <c r="LBW7" s="531"/>
      <c r="LBX7" s="531"/>
      <c r="LBY7" s="531"/>
      <c r="LBZ7" s="531"/>
      <c r="LCA7" s="531"/>
      <c r="LCB7" s="531"/>
      <c r="LCC7" s="531"/>
      <c r="LCD7" s="531"/>
      <c r="LCE7" s="531"/>
      <c r="LCF7" s="531"/>
      <c r="LCG7" s="531"/>
      <c r="LCH7" s="531"/>
      <c r="LCI7" s="531"/>
      <c r="LCJ7" s="531"/>
      <c r="LCK7" s="531"/>
      <c r="LCL7" s="531"/>
      <c r="LCM7" s="531"/>
      <c r="LCN7" s="531"/>
      <c r="LCO7" s="531"/>
      <c r="LCP7" s="531"/>
      <c r="LCQ7" s="531"/>
      <c r="LCR7" s="531"/>
      <c r="LCS7" s="531"/>
      <c r="LCT7" s="531"/>
      <c r="LCU7" s="531"/>
      <c r="LCV7" s="531"/>
      <c r="LCW7" s="531"/>
      <c r="LCX7" s="531"/>
      <c r="LCY7" s="531"/>
      <c r="LCZ7" s="531"/>
      <c r="LDA7" s="531"/>
      <c r="LDB7" s="531"/>
      <c r="LDC7" s="531"/>
      <c r="LDD7" s="531"/>
      <c r="LDE7" s="531"/>
      <c r="LDF7" s="531"/>
      <c r="LDG7" s="531"/>
      <c r="LDH7" s="531"/>
      <c r="LDI7" s="531"/>
      <c r="LDJ7" s="531"/>
      <c r="LDK7" s="531"/>
      <c r="LDL7" s="531"/>
      <c r="LDM7" s="531"/>
      <c r="LDN7" s="531"/>
      <c r="LDO7" s="531"/>
      <c r="LDP7" s="531"/>
      <c r="LDQ7" s="531"/>
      <c r="LDR7" s="531"/>
      <c r="LDS7" s="531"/>
      <c r="LDT7" s="531"/>
      <c r="LDU7" s="531"/>
      <c r="LDV7" s="531"/>
      <c r="LDW7" s="531"/>
      <c r="LDX7" s="531"/>
      <c r="LDY7" s="531"/>
      <c r="LDZ7" s="531"/>
      <c r="LEA7" s="531"/>
      <c r="LEB7" s="531"/>
      <c r="LEC7" s="531"/>
      <c r="LED7" s="531"/>
      <c r="LEE7" s="531"/>
      <c r="LEF7" s="531"/>
      <c r="LEG7" s="531"/>
      <c r="LEH7" s="531"/>
      <c r="LEI7" s="531"/>
      <c r="LEJ7" s="531"/>
      <c r="LEK7" s="531"/>
      <c r="LEL7" s="531"/>
      <c r="LEM7" s="531"/>
      <c r="LEN7" s="531"/>
      <c r="LEO7" s="531"/>
      <c r="LEP7" s="531"/>
      <c r="LEQ7" s="531"/>
      <c r="LER7" s="531"/>
      <c r="LES7" s="531"/>
      <c r="LET7" s="531"/>
      <c r="LEU7" s="531"/>
      <c r="LEV7" s="531"/>
      <c r="LEW7" s="531"/>
      <c r="LEX7" s="531"/>
      <c r="LEY7" s="531"/>
      <c r="LEZ7" s="531"/>
      <c r="LFA7" s="531"/>
      <c r="LFB7" s="531"/>
      <c r="LFC7" s="531"/>
      <c r="LFD7" s="531"/>
      <c r="LFE7" s="531"/>
      <c r="LFF7" s="531"/>
      <c r="LFG7" s="531"/>
      <c r="LFH7" s="531"/>
      <c r="LFI7" s="531"/>
      <c r="LFJ7" s="531"/>
      <c r="LFK7" s="531"/>
      <c r="LFL7" s="531"/>
      <c r="LFM7" s="531"/>
      <c r="LFN7" s="531"/>
      <c r="LFO7" s="531"/>
      <c r="LFP7" s="531"/>
      <c r="LFQ7" s="531"/>
      <c r="LFR7" s="531"/>
      <c r="LFS7" s="531"/>
      <c r="LFT7" s="531"/>
      <c r="LFU7" s="531"/>
      <c r="LFV7" s="531"/>
      <c r="LFW7" s="531"/>
      <c r="LFX7" s="531"/>
      <c r="LFY7" s="531"/>
      <c r="LFZ7" s="531"/>
      <c r="LGA7" s="531"/>
      <c r="LGB7" s="531"/>
      <c r="LGC7" s="531"/>
      <c r="LGD7" s="531"/>
      <c r="LGE7" s="531"/>
      <c r="LGF7" s="531"/>
      <c r="LGG7" s="531"/>
      <c r="LGH7" s="531"/>
      <c r="LGI7" s="531"/>
      <c r="LGJ7" s="531"/>
      <c r="LGK7" s="531"/>
      <c r="LGL7" s="531"/>
      <c r="LGM7" s="531"/>
      <c r="LGN7" s="531"/>
      <c r="LGO7" s="531"/>
      <c r="LGP7" s="531"/>
      <c r="LGQ7" s="531"/>
      <c r="LGR7" s="531"/>
      <c r="LGS7" s="531"/>
      <c r="LGT7" s="531"/>
      <c r="LGU7" s="531"/>
      <c r="LGV7" s="531"/>
      <c r="LGW7" s="531"/>
      <c r="LGX7" s="531"/>
      <c r="LGY7" s="531"/>
      <c r="LGZ7" s="531"/>
      <c r="LHA7" s="531"/>
      <c r="LHB7" s="531"/>
      <c r="LHC7" s="531"/>
      <c r="LHD7" s="531"/>
      <c r="LHE7" s="531"/>
      <c r="LHF7" s="531"/>
      <c r="LHG7" s="531"/>
      <c r="LHH7" s="531"/>
      <c r="LHI7" s="531"/>
      <c r="LHJ7" s="531"/>
      <c r="LHK7" s="531"/>
      <c r="LHL7" s="531"/>
      <c r="LHM7" s="531"/>
      <c r="LHN7" s="531"/>
      <c r="LHO7" s="531"/>
      <c r="LHP7" s="531"/>
      <c r="LHQ7" s="531"/>
      <c r="LHR7" s="531"/>
      <c r="LHS7" s="531"/>
      <c r="LHT7" s="531"/>
      <c r="LHU7" s="531"/>
      <c r="LHV7" s="531"/>
      <c r="LHW7" s="531"/>
      <c r="LHX7" s="531"/>
      <c r="LHY7" s="531"/>
      <c r="LHZ7" s="531"/>
      <c r="LIA7" s="531"/>
      <c r="LIB7" s="531"/>
      <c r="LIC7" s="531"/>
      <c r="LID7" s="531"/>
      <c r="LIE7" s="531"/>
      <c r="LIF7" s="531"/>
      <c r="LIG7" s="531"/>
      <c r="LIH7" s="531"/>
      <c r="LII7" s="531"/>
      <c r="LIJ7" s="531"/>
      <c r="LIK7" s="531"/>
      <c r="LIL7" s="531"/>
      <c r="LIM7" s="531"/>
      <c r="LIN7" s="531"/>
      <c r="LIO7" s="531"/>
      <c r="LIP7" s="531"/>
      <c r="LIQ7" s="531"/>
      <c r="LIR7" s="531"/>
      <c r="LIS7" s="531"/>
      <c r="LIT7" s="531"/>
      <c r="LIU7" s="531"/>
      <c r="LIV7" s="531"/>
      <c r="LIW7" s="531"/>
      <c r="LIX7" s="531"/>
      <c r="LIY7" s="531"/>
      <c r="LIZ7" s="531"/>
      <c r="LJA7" s="531"/>
      <c r="LJB7" s="531"/>
      <c r="LJC7" s="531"/>
      <c r="LJD7" s="531"/>
      <c r="LJE7" s="531"/>
      <c r="LJF7" s="531"/>
      <c r="LJG7" s="531"/>
      <c r="LJH7" s="531"/>
      <c r="LJI7" s="531"/>
      <c r="LJJ7" s="531"/>
      <c r="LJK7" s="531"/>
      <c r="LJL7" s="531"/>
      <c r="LJM7" s="531"/>
      <c r="LJN7" s="531"/>
      <c r="LJO7" s="531"/>
      <c r="LJP7" s="531"/>
      <c r="LJQ7" s="531"/>
      <c r="LJR7" s="531"/>
      <c r="LJS7" s="531"/>
      <c r="LJT7" s="531"/>
      <c r="LJU7" s="531"/>
      <c r="LJV7" s="531"/>
      <c r="LJW7" s="531"/>
      <c r="LJX7" s="531"/>
      <c r="LJY7" s="531"/>
      <c r="LJZ7" s="531"/>
      <c r="LKA7" s="531"/>
      <c r="LKB7" s="531"/>
      <c r="LKC7" s="531"/>
      <c r="LKD7" s="531"/>
      <c r="LKE7" s="531"/>
      <c r="LKF7" s="531"/>
      <c r="LKG7" s="531"/>
      <c r="LKH7" s="531"/>
      <c r="LKI7" s="531"/>
      <c r="LKJ7" s="531"/>
      <c r="LKK7" s="531"/>
      <c r="LKL7" s="531"/>
      <c r="LKM7" s="531"/>
      <c r="LKN7" s="531"/>
      <c r="LKO7" s="531"/>
      <c r="LKP7" s="531"/>
      <c r="LKQ7" s="531"/>
      <c r="LKR7" s="531"/>
      <c r="LKS7" s="531"/>
      <c r="LKT7" s="531"/>
      <c r="LKU7" s="531"/>
      <c r="LKV7" s="531"/>
      <c r="LKW7" s="531"/>
      <c r="LKX7" s="531"/>
      <c r="LKY7" s="531"/>
      <c r="LKZ7" s="531"/>
      <c r="LLA7" s="531"/>
      <c r="LLB7" s="531"/>
      <c r="LLC7" s="531"/>
      <c r="LLD7" s="531"/>
      <c r="LLE7" s="531"/>
      <c r="LLF7" s="531"/>
      <c r="LLG7" s="531"/>
      <c r="LLH7" s="531"/>
      <c r="LLI7" s="531"/>
      <c r="LLJ7" s="531"/>
      <c r="LLK7" s="531"/>
      <c r="LLL7" s="531"/>
      <c r="LLM7" s="531"/>
      <c r="LLN7" s="531"/>
      <c r="LLO7" s="531"/>
      <c r="LLP7" s="531"/>
      <c r="LLQ7" s="531"/>
      <c r="LLR7" s="531"/>
      <c r="LLS7" s="531"/>
      <c r="LLT7" s="531"/>
      <c r="LLU7" s="531"/>
      <c r="LLV7" s="531"/>
      <c r="LLW7" s="531"/>
      <c r="LLX7" s="531"/>
      <c r="LLY7" s="531"/>
      <c r="LLZ7" s="531"/>
      <c r="LMA7" s="531"/>
      <c r="LMB7" s="531"/>
      <c r="LMC7" s="531"/>
      <c r="LMD7" s="531"/>
      <c r="LME7" s="531"/>
      <c r="LMF7" s="531"/>
      <c r="LMG7" s="531"/>
      <c r="LMH7" s="531"/>
      <c r="LMI7" s="531"/>
      <c r="LMJ7" s="531"/>
      <c r="LMK7" s="531"/>
      <c r="LML7" s="531"/>
      <c r="LMM7" s="531"/>
      <c r="LMN7" s="531"/>
      <c r="LMO7" s="531"/>
      <c r="LMP7" s="531"/>
      <c r="LMQ7" s="531"/>
      <c r="LMR7" s="531"/>
      <c r="LMS7" s="531"/>
      <c r="LMT7" s="531"/>
      <c r="LMU7" s="531"/>
      <c r="LMV7" s="531"/>
      <c r="LMW7" s="531"/>
      <c r="LMX7" s="531"/>
      <c r="LMY7" s="531"/>
      <c r="LMZ7" s="531"/>
      <c r="LNA7" s="531"/>
      <c r="LNB7" s="531"/>
      <c r="LNC7" s="531"/>
      <c r="LND7" s="531"/>
      <c r="LNE7" s="531"/>
      <c r="LNF7" s="531"/>
      <c r="LNG7" s="531"/>
      <c r="LNH7" s="531"/>
      <c r="LNI7" s="531"/>
      <c r="LNJ7" s="531"/>
      <c r="LNK7" s="531"/>
      <c r="LNL7" s="531"/>
      <c r="LNM7" s="531"/>
      <c r="LNN7" s="531"/>
      <c r="LNO7" s="531"/>
      <c r="LNP7" s="531"/>
      <c r="LNQ7" s="531"/>
      <c r="LNR7" s="531"/>
      <c r="LNS7" s="531"/>
      <c r="LNT7" s="531"/>
      <c r="LNU7" s="531"/>
      <c r="LNV7" s="531"/>
      <c r="LNW7" s="531"/>
      <c r="LNX7" s="531"/>
      <c r="LNY7" s="531"/>
      <c r="LNZ7" s="531"/>
      <c r="LOA7" s="531"/>
      <c r="LOB7" s="531"/>
      <c r="LOC7" s="531"/>
      <c r="LOD7" s="531"/>
      <c r="LOE7" s="531"/>
      <c r="LOF7" s="531"/>
      <c r="LOG7" s="531"/>
      <c r="LOH7" s="531"/>
      <c r="LOI7" s="531"/>
      <c r="LOJ7" s="531"/>
      <c r="LOK7" s="531"/>
      <c r="LOL7" s="531"/>
      <c r="LOM7" s="531"/>
      <c r="LON7" s="531"/>
      <c r="LOO7" s="531"/>
      <c r="LOP7" s="531"/>
      <c r="LOQ7" s="531"/>
      <c r="LOR7" s="531"/>
      <c r="LOS7" s="531"/>
      <c r="LOT7" s="531"/>
      <c r="LOU7" s="531"/>
      <c r="LOV7" s="531"/>
      <c r="LOW7" s="531"/>
      <c r="LOX7" s="531"/>
      <c r="LOY7" s="531"/>
      <c r="LOZ7" s="531"/>
      <c r="LPA7" s="531"/>
      <c r="LPB7" s="531"/>
      <c r="LPC7" s="531"/>
      <c r="LPD7" s="531"/>
      <c r="LPE7" s="531"/>
      <c r="LPF7" s="531"/>
      <c r="LPG7" s="531"/>
      <c r="LPH7" s="531"/>
      <c r="LPI7" s="531"/>
      <c r="LPJ7" s="531"/>
      <c r="LPK7" s="531"/>
      <c r="LPL7" s="531"/>
      <c r="LPM7" s="531"/>
      <c r="LPN7" s="531"/>
      <c r="LPO7" s="531"/>
      <c r="LPP7" s="531"/>
      <c r="LPQ7" s="531"/>
      <c r="LPR7" s="531"/>
      <c r="LPS7" s="531"/>
      <c r="LPT7" s="531"/>
      <c r="LPU7" s="531"/>
      <c r="LPV7" s="531"/>
      <c r="LPW7" s="531"/>
      <c r="LPX7" s="531"/>
      <c r="LPY7" s="531"/>
      <c r="LPZ7" s="531"/>
      <c r="LQA7" s="531"/>
      <c r="LQB7" s="531"/>
      <c r="LQC7" s="531"/>
      <c r="LQD7" s="531"/>
      <c r="LQE7" s="531"/>
      <c r="LQF7" s="531"/>
      <c r="LQG7" s="531"/>
      <c r="LQH7" s="531"/>
      <c r="LQI7" s="531"/>
      <c r="LQJ7" s="531"/>
      <c r="LQK7" s="531"/>
      <c r="LQL7" s="531"/>
      <c r="LQM7" s="531"/>
      <c r="LQN7" s="531"/>
      <c r="LQO7" s="531"/>
      <c r="LQP7" s="531"/>
      <c r="LQQ7" s="531"/>
      <c r="LQR7" s="531"/>
      <c r="LQS7" s="531"/>
      <c r="LQT7" s="531"/>
      <c r="LQU7" s="531"/>
      <c r="LQV7" s="531"/>
      <c r="LQW7" s="531"/>
      <c r="LQX7" s="531"/>
      <c r="LQY7" s="531"/>
      <c r="LQZ7" s="531"/>
      <c r="LRA7" s="531"/>
      <c r="LRB7" s="531"/>
      <c r="LRC7" s="531"/>
      <c r="LRD7" s="531"/>
      <c r="LRE7" s="531"/>
      <c r="LRF7" s="531"/>
      <c r="LRG7" s="531"/>
      <c r="LRH7" s="531"/>
      <c r="LRI7" s="531"/>
      <c r="LRJ7" s="531"/>
      <c r="LRK7" s="531"/>
      <c r="LRL7" s="531"/>
      <c r="LRM7" s="531"/>
      <c r="LRN7" s="531"/>
      <c r="LRO7" s="531"/>
      <c r="LRP7" s="531"/>
      <c r="LRQ7" s="531"/>
      <c r="LRR7" s="531"/>
      <c r="LRS7" s="531"/>
      <c r="LRT7" s="531"/>
      <c r="LRU7" s="531"/>
      <c r="LRV7" s="531"/>
      <c r="LRW7" s="531"/>
      <c r="LRX7" s="531"/>
      <c r="LRY7" s="531"/>
      <c r="LRZ7" s="531"/>
      <c r="LSA7" s="531"/>
      <c r="LSB7" s="531"/>
      <c r="LSC7" s="531"/>
      <c r="LSD7" s="531"/>
      <c r="LSE7" s="531"/>
      <c r="LSF7" s="531"/>
      <c r="LSG7" s="531"/>
      <c r="LSH7" s="531"/>
      <c r="LSI7" s="531"/>
      <c r="LSJ7" s="531"/>
      <c r="LSK7" s="531"/>
      <c r="LSL7" s="531"/>
      <c r="LSM7" s="531"/>
      <c r="LSN7" s="531"/>
      <c r="LSO7" s="531"/>
      <c r="LSP7" s="531"/>
      <c r="LSQ7" s="531"/>
      <c r="LSR7" s="531"/>
      <c r="LSS7" s="531"/>
      <c r="LST7" s="531"/>
      <c r="LSU7" s="531"/>
      <c r="LSV7" s="531"/>
      <c r="LSW7" s="531"/>
      <c r="LSX7" s="531"/>
      <c r="LSY7" s="531"/>
      <c r="LSZ7" s="531"/>
      <c r="LTA7" s="531"/>
      <c r="LTB7" s="531"/>
      <c r="LTC7" s="531"/>
      <c r="LTD7" s="531"/>
      <c r="LTE7" s="531"/>
      <c r="LTF7" s="531"/>
      <c r="LTG7" s="531"/>
      <c r="LTH7" s="531"/>
      <c r="LTI7" s="531"/>
      <c r="LTJ7" s="531"/>
      <c r="LTK7" s="531"/>
      <c r="LTL7" s="531"/>
      <c r="LTM7" s="531"/>
      <c r="LTN7" s="531"/>
      <c r="LTO7" s="531"/>
      <c r="LTP7" s="531"/>
      <c r="LTQ7" s="531"/>
      <c r="LTR7" s="531"/>
      <c r="LTS7" s="531"/>
      <c r="LTT7" s="531"/>
      <c r="LTU7" s="531"/>
      <c r="LTV7" s="531"/>
      <c r="LTW7" s="531"/>
      <c r="LTX7" s="531"/>
      <c r="LTY7" s="531"/>
      <c r="LTZ7" s="531"/>
      <c r="LUA7" s="531"/>
      <c r="LUB7" s="531"/>
      <c r="LUC7" s="531"/>
      <c r="LUD7" s="531"/>
      <c r="LUE7" s="531"/>
      <c r="LUF7" s="531"/>
      <c r="LUG7" s="531"/>
      <c r="LUH7" s="531"/>
      <c r="LUI7" s="531"/>
      <c r="LUJ7" s="531"/>
      <c r="LUK7" s="531"/>
      <c r="LUL7" s="531"/>
      <c r="LUM7" s="531"/>
      <c r="LUN7" s="531"/>
      <c r="LUO7" s="531"/>
      <c r="LUP7" s="531"/>
      <c r="LUQ7" s="531"/>
      <c r="LUR7" s="531"/>
      <c r="LUS7" s="531"/>
      <c r="LUT7" s="531"/>
      <c r="LUU7" s="531"/>
      <c r="LUV7" s="531"/>
      <c r="LUW7" s="531"/>
      <c r="LUX7" s="531"/>
      <c r="LUY7" s="531"/>
      <c r="LUZ7" s="531"/>
      <c r="LVA7" s="531"/>
      <c r="LVB7" s="531"/>
      <c r="LVC7" s="531"/>
      <c r="LVD7" s="531"/>
      <c r="LVE7" s="531"/>
      <c r="LVF7" s="531"/>
      <c r="LVG7" s="531"/>
      <c r="LVH7" s="531"/>
      <c r="LVI7" s="531"/>
      <c r="LVJ7" s="531"/>
      <c r="LVK7" s="531"/>
      <c r="LVL7" s="531"/>
      <c r="LVM7" s="531"/>
      <c r="LVN7" s="531"/>
      <c r="LVO7" s="531"/>
      <c r="LVP7" s="531"/>
      <c r="LVQ7" s="531"/>
      <c r="LVR7" s="531"/>
      <c r="LVS7" s="531"/>
      <c r="LVT7" s="531"/>
      <c r="LVU7" s="531"/>
      <c r="LVV7" s="531"/>
      <c r="LVW7" s="531"/>
      <c r="LVX7" s="531"/>
      <c r="LVY7" s="531"/>
      <c r="LVZ7" s="531"/>
      <c r="LWA7" s="531"/>
      <c r="LWB7" s="531"/>
      <c r="LWC7" s="531"/>
      <c r="LWD7" s="531"/>
      <c r="LWE7" s="531"/>
      <c r="LWF7" s="531"/>
      <c r="LWG7" s="531"/>
      <c r="LWH7" s="531"/>
      <c r="LWI7" s="531"/>
      <c r="LWJ7" s="531"/>
      <c r="LWK7" s="531"/>
      <c r="LWL7" s="531"/>
      <c r="LWM7" s="531"/>
      <c r="LWN7" s="531"/>
      <c r="LWO7" s="531"/>
      <c r="LWP7" s="531"/>
      <c r="LWQ7" s="531"/>
      <c r="LWR7" s="531"/>
      <c r="LWS7" s="531"/>
      <c r="LWT7" s="531"/>
      <c r="LWU7" s="531"/>
      <c r="LWV7" s="531"/>
      <c r="LWW7" s="531"/>
      <c r="LWX7" s="531"/>
      <c r="LWY7" s="531"/>
      <c r="LWZ7" s="531"/>
      <c r="LXA7" s="531"/>
      <c r="LXB7" s="531"/>
      <c r="LXC7" s="531"/>
      <c r="LXD7" s="531"/>
      <c r="LXE7" s="531"/>
      <c r="LXF7" s="531"/>
      <c r="LXG7" s="531"/>
      <c r="LXH7" s="531"/>
      <c r="LXI7" s="531"/>
      <c r="LXJ7" s="531"/>
      <c r="LXK7" s="531"/>
      <c r="LXL7" s="531"/>
      <c r="LXM7" s="531"/>
      <c r="LXN7" s="531"/>
      <c r="LXO7" s="531"/>
      <c r="LXP7" s="531"/>
      <c r="LXQ7" s="531"/>
      <c r="LXR7" s="531"/>
      <c r="LXS7" s="531"/>
      <c r="LXT7" s="531"/>
      <c r="LXU7" s="531"/>
      <c r="LXV7" s="531"/>
      <c r="LXW7" s="531"/>
      <c r="LXX7" s="531"/>
      <c r="LXY7" s="531"/>
      <c r="LXZ7" s="531"/>
      <c r="LYA7" s="531"/>
      <c r="LYB7" s="531"/>
      <c r="LYC7" s="531"/>
      <c r="LYD7" s="531"/>
      <c r="LYE7" s="531"/>
      <c r="LYF7" s="531"/>
      <c r="LYG7" s="531"/>
      <c r="LYH7" s="531"/>
      <c r="LYI7" s="531"/>
      <c r="LYJ7" s="531"/>
      <c r="LYK7" s="531"/>
      <c r="LYL7" s="531"/>
      <c r="LYM7" s="531"/>
      <c r="LYN7" s="531"/>
      <c r="LYO7" s="531"/>
      <c r="LYP7" s="531"/>
      <c r="LYQ7" s="531"/>
      <c r="LYR7" s="531"/>
      <c r="LYS7" s="531"/>
      <c r="LYT7" s="531"/>
      <c r="LYU7" s="531"/>
      <c r="LYV7" s="531"/>
      <c r="LYW7" s="531"/>
      <c r="LYX7" s="531"/>
      <c r="LYY7" s="531"/>
      <c r="LYZ7" s="531"/>
      <c r="LZA7" s="531"/>
      <c r="LZB7" s="531"/>
      <c r="LZC7" s="531"/>
      <c r="LZD7" s="531"/>
      <c r="LZE7" s="531"/>
      <c r="LZF7" s="531"/>
      <c r="LZG7" s="531"/>
      <c r="LZH7" s="531"/>
      <c r="LZI7" s="531"/>
      <c r="LZJ7" s="531"/>
      <c r="LZK7" s="531"/>
      <c r="LZL7" s="531"/>
      <c r="LZM7" s="531"/>
      <c r="LZN7" s="531"/>
      <c r="LZO7" s="531"/>
      <c r="LZP7" s="531"/>
      <c r="LZQ7" s="531"/>
      <c r="LZR7" s="531"/>
      <c r="LZS7" s="531"/>
      <c r="LZT7" s="531"/>
      <c r="LZU7" s="531"/>
      <c r="LZV7" s="531"/>
      <c r="LZW7" s="531"/>
      <c r="LZX7" s="531"/>
      <c r="LZY7" s="531"/>
      <c r="LZZ7" s="531"/>
      <c r="MAA7" s="531"/>
      <c r="MAB7" s="531"/>
      <c r="MAC7" s="531"/>
      <c r="MAD7" s="531"/>
      <c r="MAE7" s="531"/>
      <c r="MAF7" s="531"/>
      <c r="MAG7" s="531"/>
      <c r="MAH7" s="531"/>
      <c r="MAI7" s="531"/>
      <c r="MAJ7" s="531"/>
      <c r="MAK7" s="531"/>
      <c r="MAL7" s="531"/>
      <c r="MAM7" s="531"/>
      <c r="MAN7" s="531"/>
      <c r="MAO7" s="531"/>
      <c r="MAP7" s="531"/>
      <c r="MAQ7" s="531"/>
      <c r="MAR7" s="531"/>
      <c r="MAS7" s="531"/>
      <c r="MAT7" s="531"/>
      <c r="MAU7" s="531"/>
      <c r="MAV7" s="531"/>
      <c r="MAW7" s="531"/>
      <c r="MAX7" s="531"/>
      <c r="MAY7" s="531"/>
      <c r="MAZ7" s="531"/>
      <c r="MBA7" s="531"/>
      <c r="MBB7" s="531"/>
      <c r="MBC7" s="531"/>
      <c r="MBD7" s="531"/>
      <c r="MBE7" s="531"/>
      <c r="MBF7" s="531"/>
      <c r="MBG7" s="531"/>
      <c r="MBH7" s="531"/>
      <c r="MBI7" s="531"/>
      <c r="MBJ7" s="531"/>
      <c r="MBK7" s="531"/>
      <c r="MBL7" s="531"/>
      <c r="MBM7" s="531"/>
      <c r="MBN7" s="531"/>
      <c r="MBO7" s="531"/>
      <c r="MBP7" s="531"/>
      <c r="MBQ7" s="531"/>
      <c r="MBR7" s="531"/>
      <c r="MBS7" s="531"/>
      <c r="MBT7" s="531"/>
      <c r="MBU7" s="531"/>
      <c r="MBV7" s="531"/>
      <c r="MBW7" s="531"/>
      <c r="MBX7" s="531"/>
      <c r="MBY7" s="531"/>
      <c r="MBZ7" s="531"/>
      <c r="MCA7" s="531"/>
      <c r="MCB7" s="531"/>
      <c r="MCC7" s="531"/>
      <c r="MCD7" s="531"/>
      <c r="MCE7" s="531"/>
      <c r="MCF7" s="531"/>
      <c r="MCG7" s="531"/>
      <c r="MCH7" s="531"/>
      <c r="MCI7" s="531"/>
      <c r="MCJ7" s="531"/>
      <c r="MCK7" s="531"/>
      <c r="MCL7" s="531"/>
      <c r="MCM7" s="531"/>
      <c r="MCN7" s="531"/>
      <c r="MCO7" s="531"/>
      <c r="MCP7" s="531"/>
      <c r="MCQ7" s="531"/>
      <c r="MCR7" s="531"/>
      <c r="MCS7" s="531"/>
      <c r="MCT7" s="531"/>
      <c r="MCU7" s="531"/>
      <c r="MCV7" s="531"/>
      <c r="MCW7" s="531"/>
      <c r="MCX7" s="531"/>
      <c r="MCY7" s="531"/>
      <c r="MCZ7" s="531"/>
      <c r="MDA7" s="531"/>
      <c r="MDB7" s="531"/>
      <c r="MDC7" s="531"/>
      <c r="MDD7" s="531"/>
      <c r="MDE7" s="531"/>
      <c r="MDF7" s="531"/>
      <c r="MDG7" s="531"/>
      <c r="MDH7" s="531"/>
      <c r="MDI7" s="531"/>
      <c r="MDJ7" s="531"/>
      <c r="MDK7" s="531"/>
      <c r="MDL7" s="531"/>
      <c r="MDM7" s="531"/>
      <c r="MDN7" s="531"/>
      <c r="MDO7" s="531"/>
      <c r="MDP7" s="531"/>
      <c r="MDQ7" s="531"/>
      <c r="MDR7" s="531"/>
      <c r="MDS7" s="531"/>
      <c r="MDT7" s="531"/>
      <c r="MDU7" s="531"/>
      <c r="MDV7" s="531"/>
      <c r="MDW7" s="531"/>
      <c r="MDX7" s="531"/>
      <c r="MDY7" s="531"/>
      <c r="MDZ7" s="531"/>
      <c r="MEA7" s="531"/>
      <c r="MEB7" s="531"/>
      <c r="MEC7" s="531"/>
      <c r="MED7" s="531"/>
      <c r="MEE7" s="531"/>
      <c r="MEF7" s="531"/>
      <c r="MEG7" s="531"/>
      <c r="MEH7" s="531"/>
      <c r="MEI7" s="531"/>
      <c r="MEJ7" s="531"/>
      <c r="MEK7" s="531"/>
      <c r="MEL7" s="531"/>
      <c r="MEM7" s="531"/>
      <c r="MEN7" s="531"/>
      <c r="MEO7" s="531"/>
      <c r="MEP7" s="531"/>
      <c r="MEQ7" s="531"/>
      <c r="MER7" s="531"/>
      <c r="MES7" s="531"/>
      <c r="MET7" s="531"/>
      <c r="MEU7" s="531"/>
      <c r="MEV7" s="531"/>
      <c r="MEW7" s="531"/>
      <c r="MEX7" s="531"/>
      <c r="MEY7" s="531"/>
      <c r="MEZ7" s="531"/>
      <c r="MFA7" s="531"/>
      <c r="MFB7" s="531"/>
      <c r="MFC7" s="531"/>
      <c r="MFD7" s="531"/>
      <c r="MFE7" s="531"/>
      <c r="MFF7" s="531"/>
      <c r="MFG7" s="531"/>
      <c r="MFH7" s="531"/>
      <c r="MFI7" s="531"/>
      <c r="MFJ7" s="531"/>
      <c r="MFK7" s="531"/>
      <c r="MFL7" s="531"/>
      <c r="MFM7" s="531"/>
      <c r="MFN7" s="531"/>
      <c r="MFO7" s="531"/>
      <c r="MFP7" s="531"/>
      <c r="MFQ7" s="531"/>
      <c r="MFR7" s="531"/>
      <c r="MFS7" s="531"/>
      <c r="MFT7" s="531"/>
      <c r="MFU7" s="531"/>
      <c r="MFV7" s="531"/>
      <c r="MFW7" s="531"/>
      <c r="MFX7" s="531"/>
      <c r="MFY7" s="531"/>
      <c r="MFZ7" s="531"/>
      <c r="MGA7" s="531"/>
      <c r="MGB7" s="531"/>
      <c r="MGC7" s="531"/>
      <c r="MGD7" s="531"/>
      <c r="MGE7" s="531"/>
      <c r="MGF7" s="531"/>
      <c r="MGG7" s="531"/>
      <c r="MGH7" s="531"/>
      <c r="MGI7" s="531"/>
      <c r="MGJ7" s="531"/>
      <c r="MGK7" s="531"/>
      <c r="MGL7" s="531"/>
      <c r="MGM7" s="531"/>
      <c r="MGN7" s="531"/>
      <c r="MGO7" s="531"/>
      <c r="MGP7" s="531"/>
      <c r="MGQ7" s="531"/>
      <c r="MGR7" s="531"/>
      <c r="MGS7" s="531"/>
      <c r="MGT7" s="531"/>
      <c r="MGU7" s="531"/>
      <c r="MGV7" s="531"/>
      <c r="MGW7" s="531"/>
      <c r="MGX7" s="531"/>
      <c r="MGY7" s="531"/>
      <c r="MGZ7" s="531"/>
      <c r="MHA7" s="531"/>
      <c r="MHB7" s="531"/>
      <c r="MHC7" s="531"/>
      <c r="MHD7" s="531"/>
      <c r="MHE7" s="531"/>
      <c r="MHF7" s="531"/>
      <c r="MHG7" s="531"/>
      <c r="MHH7" s="531"/>
      <c r="MHI7" s="531"/>
      <c r="MHJ7" s="531"/>
      <c r="MHK7" s="531"/>
      <c r="MHL7" s="531"/>
      <c r="MHM7" s="531"/>
      <c r="MHN7" s="531"/>
      <c r="MHO7" s="531"/>
      <c r="MHP7" s="531"/>
      <c r="MHQ7" s="531"/>
      <c r="MHR7" s="531"/>
      <c r="MHS7" s="531"/>
      <c r="MHT7" s="531"/>
      <c r="MHU7" s="531"/>
      <c r="MHV7" s="531"/>
      <c r="MHW7" s="531"/>
      <c r="MHX7" s="531"/>
      <c r="MHY7" s="531"/>
      <c r="MHZ7" s="531"/>
      <c r="MIA7" s="531"/>
      <c r="MIB7" s="531"/>
      <c r="MIC7" s="531"/>
      <c r="MID7" s="531"/>
      <c r="MIE7" s="531"/>
      <c r="MIF7" s="531"/>
      <c r="MIG7" s="531"/>
      <c r="MIH7" s="531"/>
      <c r="MII7" s="531"/>
      <c r="MIJ7" s="531"/>
      <c r="MIK7" s="531"/>
      <c r="MIL7" s="531"/>
      <c r="MIM7" s="531"/>
      <c r="MIN7" s="531"/>
      <c r="MIO7" s="531"/>
      <c r="MIP7" s="531"/>
      <c r="MIQ7" s="531"/>
      <c r="MIR7" s="531"/>
      <c r="MIS7" s="531"/>
      <c r="MIT7" s="531"/>
      <c r="MIU7" s="531"/>
      <c r="MIV7" s="531"/>
      <c r="MIW7" s="531"/>
      <c r="MIX7" s="531"/>
      <c r="MIY7" s="531"/>
      <c r="MIZ7" s="531"/>
      <c r="MJA7" s="531"/>
      <c r="MJB7" s="531"/>
      <c r="MJC7" s="531"/>
      <c r="MJD7" s="531"/>
      <c r="MJE7" s="531"/>
      <c r="MJF7" s="531"/>
      <c r="MJG7" s="531"/>
      <c r="MJH7" s="531"/>
      <c r="MJI7" s="531"/>
      <c r="MJJ7" s="531"/>
      <c r="MJK7" s="531"/>
      <c r="MJL7" s="531"/>
      <c r="MJM7" s="531"/>
      <c r="MJN7" s="531"/>
      <c r="MJO7" s="531"/>
      <c r="MJP7" s="531"/>
      <c r="MJQ7" s="531"/>
      <c r="MJR7" s="531"/>
      <c r="MJS7" s="531"/>
      <c r="MJT7" s="531"/>
      <c r="MJU7" s="531"/>
      <c r="MJV7" s="531"/>
      <c r="MJW7" s="531"/>
      <c r="MJX7" s="531"/>
      <c r="MJY7" s="531"/>
      <c r="MJZ7" s="531"/>
      <c r="MKA7" s="531"/>
      <c r="MKB7" s="531"/>
      <c r="MKC7" s="531"/>
      <c r="MKD7" s="531"/>
      <c r="MKE7" s="531"/>
      <c r="MKF7" s="531"/>
      <c r="MKG7" s="531"/>
      <c r="MKH7" s="531"/>
      <c r="MKI7" s="531"/>
      <c r="MKJ7" s="531"/>
      <c r="MKK7" s="531"/>
      <c r="MKL7" s="531"/>
      <c r="MKM7" s="531"/>
      <c r="MKN7" s="531"/>
      <c r="MKO7" s="531"/>
      <c r="MKP7" s="531"/>
      <c r="MKQ7" s="531"/>
      <c r="MKR7" s="531"/>
      <c r="MKS7" s="531"/>
      <c r="MKT7" s="531"/>
      <c r="MKU7" s="531"/>
      <c r="MKV7" s="531"/>
      <c r="MKW7" s="531"/>
      <c r="MKX7" s="531"/>
      <c r="MKY7" s="531"/>
      <c r="MKZ7" s="531"/>
      <c r="MLA7" s="531"/>
      <c r="MLB7" s="531"/>
      <c r="MLC7" s="531"/>
      <c r="MLD7" s="531"/>
      <c r="MLE7" s="531"/>
      <c r="MLF7" s="531"/>
      <c r="MLG7" s="531"/>
      <c r="MLH7" s="531"/>
      <c r="MLI7" s="531"/>
      <c r="MLJ7" s="531"/>
      <c r="MLK7" s="531"/>
      <c r="MLL7" s="531"/>
      <c r="MLM7" s="531"/>
      <c r="MLN7" s="531"/>
      <c r="MLO7" s="531"/>
      <c r="MLP7" s="531"/>
      <c r="MLQ7" s="531"/>
      <c r="MLR7" s="531"/>
      <c r="MLS7" s="531"/>
      <c r="MLT7" s="531"/>
      <c r="MLU7" s="531"/>
      <c r="MLV7" s="531"/>
      <c r="MLW7" s="531"/>
      <c r="MLX7" s="531"/>
      <c r="MLY7" s="531"/>
      <c r="MLZ7" s="531"/>
      <c r="MMA7" s="531"/>
      <c r="MMB7" s="531"/>
      <c r="MMC7" s="531"/>
      <c r="MMD7" s="531"/>
      <c r="MME7" s="531"/>
      <c r="MMF7" s="531"/>
      <c r="MMG7" s="531"/>
      <c r="MMH7" s="531"/>
      <c r="MMI7" s="531"/>
      <c r="MMJ7" s="531"/>
      <c r="MMK7" s="531"/>
      <c r="MML7" s="531"/>
      <c r="MMM7" s="531"/>
      <c r="MMN7" s="531"/>
      <c r="MMO7" s="531"/>
      <c r="MMP7" s="531"/>
      <c r="MMQ7" s="531"/>
      <c r="MMR7" s="531"/>
      <c r="MMS7" s="531"/>
      <c r="MMT7" s="531"/>
      <c r="MMU7" s="531"/>
      <c r="MMV7" s="531"/>
      <c r="MMW7" s="531"/>
      <c r="MMX7" s="531"/>
      <c r="MMY7" s="531"/>
      <c r="MMZ7" s="531"/>
      <c r="MNA7" s="531"/>
      <c r="MNB7" s="531"/>
      <c r="MNC7" s="531"/>
      <c r="MND7" s="531"/>
      <c r="MNE7" s="531"/>
      <c r="MNF7" s="531"/>
      <c r="MNG7" s="531"/>
      <c r="MNH7" s="531"/>
      <c r="MNI7" s="531"/>
      <c r="MNJ7" s="531"/>
      <c r="MNK7" s="531"/>
      <c r="MNL7" s="531"/>
      <c r="MNM7" s="531"/>
      <c r="MNN7" s="531"/>
      <c r="MNO7" s="531"/>
      <c r="MNP7" s="531"/>
      <c r="MNQ7" s="531"/>
      <c r="MNR7" s="531"/>
      <c r="MNS7" s="531"/>
      <c r="MNT7" s="531"/>
      <c r="MNU7" s="531"/>
      <c r="MNV7" s="531"/>
      <c r="MNW7" s="531"/>
      <c r="MNX7" s="531"/>
      <c r="MNY7" s="531"/>
      <c r="MNZ7" s="531"/>
      <c r="MOA7" s="531"/>
      <c r="MOB7" s="531"/>
      <c r="MOC7" s="531"/>
      <c r="MOD7" s="531"/>
      <c r="MOE7" s="531"/>
      <c r="MOF7" s="531"/>
      <c r="MOG7" s="531"/>
      <c r="MOH7" s="531"/>
      <c r="MOI7" s="531"/>
      <c r="MOJ7" s="531"/>
      <c r="MOK7" s="531"/>
      <c r="MOL7" s="531"/>
      <c r="MOM7" s="531"/>
      <c r="MON7" s="531"/>
      <c r="MOO7" s="531"/>
      <c r="MOP7" s="531"/>
      <c r="MOQ7" s="531"/>
      <c r="MOR7" s="531"/>
      <c r="MOS7" s="531"/>
      <c r="MOT7" s="531"/>
      <c r="MOU7" s="531"/>
      <c r="MOV7" s="531"/>
      <c r="MOW7" s="531"/>
      <c r="MOX7" s="531"/>
      <c r="MOY7" s="531"/>
      <c r="MOZ7" s="531"/>
      <c r="MPA7" s="531"/>
      <c r="MPB7" s="531"/>
      <c r="MPC7" s="531"/>
      <c r="MPD7" s="531"/>
      <c r="MPE7" s="531"/>
      <c r="MPF7" s="531"/>
      <c r="MPG7" s="531"/>
      <c r="MPH7" s="531"/>
      <c r="MPI7" s="531"/>
      <c r="MPJ7" s="531"/>
      <c r="MPK7" s="531"/>
      <c r="MPL7" s="531"/>
      <c r="MPM7" s="531"/>
      <c r="MPN7" s="531"/>
      <c r="MPO7" s="531"/>
      <c r="MPP7" s="531"/>
      <c r="MPQ7" s="531"/>
      <c r="MPR7" s="531"/>
      <c r="MPS7" s="531"/>
      <c r="MPT7" s="531"/>
      <c r="MPU7" s="531"/>
      <c r="MPV7" s="531"/>
      <c r="MPW7" s="531"/>
      <c r="MPX7" s="531"/>
      <c r="MPY7" s="531"/>
      <c r="MPZ7" s="531"/>
      <c r="MQA7" s="531"/>
      <c r="MQB7" s="531"/>
      <c r="MQC7" s="531"/>
      <c r="MQD7" s="531"/>
      <c r="MQE7" s="531"/>
      <c r="MQF7" s="531"/>
      <c r="MQG7" s="531"/>
      <c r="MQH7" s="531"/>
      <c r="MQI7" s="531"/>
      <c r="MQJ7" s="531"/>
      <c r="MQK7" s="531"/>
      <c r="MQL7" s="531"/>
      <c r="MQM7" s="531"/>
      <c r="MQN7" s="531"/>
      <c r="MQO7" s="531"/>
      <c r="MQP7" s="531"/>
      <c r="MQQ7" s="531"/>
      <c r="MQR7" s="531"/>
      <c r="MQS7" s="531"/>
      <c r="MQT7" s="531"/>
      <c r="MQU7" s="531"/>
      <c r="MQV7" s="531"/>
      <c r="MQW7" s="531"/>
      <c r="MQX7" s="531"/>
      <c r="MQY7" s="531"/>
      <c r="MQZ7" s="531"/>
      <c r="MRA7" s="531"/>
      <c r="MRB7" s="531"/>
      <c r="MRC7" s="531"/>
      <c r="MRD7" s="531"/>
      <c r="MRE7" s="531"/>
      <c r="MRF7" s="531"/>
      <c r="MRG7" s="531"/>
      <c r="MRH7" s="531"/>
      <c r="MRI7" s="531"/>
      <c r="MRJ7" s="531"/>
      <c r="MRK7" s="531"/>
      <c r="MRL7" s="531"/>
      <c r="MRM7" s="531"/>
      <c r="MRN7" s="531"/>
      <c r="MRO7" s="531"/>
      <c r="MRP7" s="531"/>
      <c r="MRQ7" s="531"/>
      <c r="MRR7" s="531"/>
      <c r="MRS7" s="531"/>
      <c r="MRT7" s="531"/>
      <c r="MRU7" s="531"/>
      <c r="MRV7" s="531"/>
      <c r="MRW7" s="531"/>
      <c r="MRX7" s="531"/>
      <c r="MRY7" s="531"/>
      <c r="MRZ7" s="531"/>
      <c r="MSA7" s="531"/>
      <c r="MSB7" s="531"/>
      <c r="MSC7" s="531"/>
      <c r="MSD7" s="531"/>
      <c r="MSE7" s="531"/>
      <c r="MSF7" s="531"/>
      <c r="MSG7" s="531"/>
      <c r="MSH7" s="531"/>
      <c r="MSI7" s="531"/>
      <c r="MSJ7" s="531"/>
      <c r="MSK7" s="531"/>
      <c r="MSL7" s="531"/>
      <c r="MSM7" s="531"/>
      <c r="MSN7" s="531"/>
      <c r="MSO7" s="531"/>
      <c r="MSP7" s="531"/>
      <c r="MSQ7" s="531"/>
      <c r="MSR7" s="531"/>
      <c r="MSS7" s="531"/>
      <c r="MST7" s="531"/>
      <c r="MSU7" s="531"/>
      <c r="MSV7" s="531"/>
      <c r="MSW7" s="531"/>
      <c r="MSX7" s="531"/>
      <c r="MSY7" s="531"/>
      <c r="MSZ7" s="531"/>
      <c r="MTA7" s="531"/>
      <c r="MTB7" s="531"/>
      <c r="MTC7" s="531"/>
      <c r="MTD7" s="531"/>
      <c r="MTE7" s="531"/>
      <c r="MTF7" s="531"/>
      <c r="MTG7" s="531"/>
      <c r="MTH7" s="531"/>
      <c r="MTI7" s="531"/>
      <c r="MTJ7" s="531"/>
      <c r="MTK7" s="531"/>
      <c r="MTL7" s="531"/>
      <c r="MTM7" s="531"/>
      <c r="MTN7" s="531"/>
      <c r="MTO7" s="531"/>
      <c r="MTP7" s="531"/>
      <c r="MTQ7" s="531"/>
      <c r="MTR7" s="531"/>
      <c r="MTS7" s="531"/>
      <c r="MTT7" s="531"/>
      <c r="MTU7" s="531"/>
      <c r="MTV7" s="531"/>
      <c r="MTW7" s="531"/>
      <c r="MTX7" s="531"/>
      <c r="MTY7" s="531"/>
      <c r="MTZ7" s="531"/>
      <c r="MUA7" s="531"/>
      <c r="MUB7" s="531"/>
      <c r="MUC7" s="531"/>
      <c r="MUD7" s="531"/>
      <c r="MUE7" s="531"/>
      <c r="MUF7" s="531"/>
      <c r="MUG7" s="531"/>
      <c r="MUH7" s="531"/>
      <c r="MUI7" s="531"/>
      <c r="MUJ7" s="531"/>
      <c r="MUK7" s="531"/>
      <c r="MUL7" s="531"/>
      <c r="MUM7" s="531"/>
      <c r="MUN7" s="531"/>
      <c r="MUO7" s="531"/>
      <c r="MUP7" s="531"/>
      <c r="MUQ7" s="531"/>
      <c r="MUR7" s="531"/>
      <c r="MUS7" s="531"/>
      <c r="MUT7" s="531"/>
      <c r="MUU7" s="531"/>
      <c r="MUV7" s="531"/>
      <c r="MUW7" s="531"/>
      <c r="MUX7" s="531"/>
      <c r="MUY7" s="531"/>
      <c r="MUZ7" s="531"/>
      <c r="MVA7" s="531"/>
      <c r="MVB7" s="531"/>
      <c r="MVC7" s="531"/>
      <c r="MVD7" s="531"/>
      <c r="MVE7" s="531"/>
      <c r="MVF7" s="531"/>
      <c r="MVG7" s="531"/>
      <c r="MVH7" s="531"/>
      <c r="MVI7" s="531"/>
      <c r="MVJ7" s="531"/>
      <c r="MVK7" s="531"/>
      <c r="MVL7" s="531"/>
      <c r="MVM7" s="531"/>
      <c r="MVN7" s="531"/>
      <c r="MVO7" s="531"/>
      <c r="MVP7" s="531"/>
      <c r="MVQ7" s="531"/>
      <c r="MVR7" s="531"/>
      <c r="MVS7" s="531"/>
      <c r="MVT7" s="531"/>
      <c r="MVU7" s="531"/>
      <c r="MVV7" s="531"/>
      <c r="MVW7" s="531"/>
      <c r="MVX7" s="531"/>
      <c r="MVY7" s="531"/>
      <c r="MVZ7" s="531"/>
      <c r="MWA7" s="531"/>
      <c r="MWB7" s="531"/>
      <c r="MWC7" s="531"/>
      <c r="MWD7" s="531"/>
      <c r="MWE7" s="531"/>
      <c r="MWF7" s="531"/>
      <c r="MWG7" s="531"/>
      <c r="MWH7" s="531"/>
      <c r="MWI7" s="531"/>
      <c r="MWJ7" s="531"/>
      <c r="MWK7" s="531"/>
      <c r="MWL7" s="531"/>
      <c r="MWM7" s="531"/>
      <c r="MWN7" s="531"/>
      <c r="MWO7" s="531"/>
      <c r="MWP7" s="531"/>
      <c r="MWQ7" s="531"/>
      <c r="MWR7" s="531"/>
      <c r="MWS7" s="531"/>
      <c r="MWT7" s="531"/>
      <c r="MWU7" s="531"/>
      <c r="MWV7" s="531"/>
      <c r="MWW7" s="531"/>
      <c r="MWX7" s="531"/>
      <c r="MWY7" s="531"/>
      <c r="MWZ7" s="531"/>
      <c r="MXA7" s="531"/>
      <c r="MXB7" s="531"/>
      <c r="MXC7" s="531"/>
      <c r="MXD7" s="531"/>
      <c r="MXE7" s="531"/>
      <c r="MXF7" s="531"/>
      <c r="MXG7" s="531"/>
      <c r="MXH7" s="531"/>
      <c r="MXI7" s="531"/>
      <c r="MXJ7" s="531"/>
      <c r="MXK7" s="531"/>
      <c r="MXL7" s="531"/>
      <c r="MXM7" s="531"/>
      <c r="MXN7" s="531"/>
      <c r="MXO7" s="531"/>
      <c r="MXP7" s="531"/>
      <c r="MXQ7" s="531"/>
      <c r="MXR7" s="531"/>
      <c r="MXS7" s="531"/>
      <c r="MXT7" s="531"/>
      <c r="MXU7" s="531"/>
      <c r="MXV7" s="531"/>
      <c r="MXW7" s="531"/>
      <c r="MXX7" s="531"/>
      <c r="MXY7" s="531"/>
      <c r="MXZ7" s="531"/>
      <c r="MYA7" s="531"/>
      <c r="MYB7" s="531"/>
      <c r="MYC7" s="531"/>
      <c r="MYD7" s="531"/>
      <c r="MYE7" s="531"/>
      <c r="MYF7" s="531"/>
      <c r="MYG7" s="531"/>
      <c r="MYH7" s="531"/>
      <c r="MYI7" s="531"/>
      <c r="MYJ7" s="531"/>
      <c r="MYK7" s="531"/>
      <c r="MYL7" s="531"/>
      <c r="MYM7" s="531"/>
      <c r="MYN7" s="531"/>
      <c r="MYO7" s="531"/>
      <c r="MYP7" s="531"/>
      <c r="MYQ7" s="531"/>
      <c r="MYR7" s="531"/>
      <c r="MYS7" s="531"/>
      <c r="MYT7" s="531"/>
      <c r="MYU7" s="531"/>
      <c r="MYV7" s="531"/>
      <c r="MYW7" s="531"/>
      <c r="MYX7" s="531"/>
      <c r="MYY7" s="531"/>
      <c r="MYZ7" s="531"/>
      <c r="MZA7" s="531"/>
      <c r="MZB7" s="531"/>
      <c r="MZC7" s="531"/>
      <c r="MZD7" s="531"/>
      <c r="MZE7" s="531"/>
      <c r="MZF7" s="531"/>
      <c r="MZG7" s="531"/>
      <c r="MZH7" s="531"/>
      <c r="MZI7" s="531"/>
      <c r="MZJ7" s="531"/>
      <c r="MZK7" s="531"/>
      <c r="MZL7" s="531"/>
      <c r="MZM7" s="531"/>
      <c r="MZN7" s="531"/>
      <c r="MZO7" s="531"/>
      <c r="MZP7" s="531"/>
      <c r="MZQ7" s="531"/>
      <c r="MZR7" s="531"/>
      <c r="MZS7" s="531"/>
      <c r="MZT7" s="531"/>
      <c r="MZU7" s="531"/>
      <c r="MZV7" s="531"/>
      <c r="MZW7" s="531"/>
      <c r="MZX7" s="531"/>
      <c r="MZY7" s="531"/>
      <c r="MZZ7" s="531"/>
      <c r="NAA7" s="531"/>
      <c r="NAB7" s="531"/>
      <c r="NAC7" s="531"/>
      <c r="NAD7" s="531"/>
      <c r="NAE7" s="531"/>
      <c r="NAF7" s="531"/>
      <c r="NAG7" s="531"/>
      <c r="NAH7" s="531"/>
      <c r="NAI7" s="531"/>
      <c r="NAJ7" s="531"/>
      <c r="NAK7" s="531"/>
      <c r="NAL7" s="531"/>
      <c r="NAM7" s="531"/>
      <c r="NAN7" s="531"/>
      <c r="NAO7" s="531"/>
      <c r="NAP7" s="531"/>
      <c r="NAQ7" s="531"/>
      <c r="NAR7" s="531"/>
      <c r="NAS7" s="531"/>
      <c r="NAT7" s="531"/>
      <c r="NAU7" s="531"/>
      <c r="NAV7" s="531"/>
      <c r="NAW7" s="531"/>
      <c r="NAX7" s="531"/>
      <c r="NAY7" s="531"/>
      <c r="NAZ7" s="531"/>
      <c r="NBA7" s="531"/>
      <c r="NBB7" s="531"/>
      <c r="NBC7" s="531"/>
      <c r="NBD7" s="531"/>
      <c r="NBE7" s="531"/>
      <c r="NBF7" s="531"/>
      <c r="NBG7" s="531"/>
      <c r="NBH7" s="531"/>
      <c r="NBI7" s="531"/>
      <c r="NBJ7" s="531"/>
      <c r="NBK7" s="531"/>
      <c r="NBL7" s="531"/>
      <c r="NBM7" s="531"/>
      <c r="NBN7" s="531"/>
      <c r="NBO7" s="531"/>
      <c r="NBP7" s="531"/>
      <c r="NBQ7" s="531"/>
      <c r="NBR7" s="531"/>
      <c r="NBS7" s="531"/>
      <c r="NBT7" s="531"/>
      <c r="NBU7" s="531"/>
      <c r="NBV7" s="531"/>
      <c r="NBW7" s="531"/>
      <c r="NBX7" s="531"/>
      <c r="NBY7" s="531"/>
      <c r="NBZ7" s="531"/>
      <c r="NCA7" s="531"/>
      <c r="NCB7" s="531"/>
      <c r="NCC7" s="531"/>
      <c r="NCD7" s="531"/>
      <c r="NCE7" s="531"/>
      <c r="NCF7" s="531"/>
      <c r="NCG7" s="531"/>
      <c r="NCH7" s="531"/>
      <c r="NCI7" s="531"/>
      <c r="NCJ7" s="531"/>
      <c r="NCK7" s="531"/>
      <c r="NCL7" s="531"/>
      <c r="NCM7" s="531"/>
      <c r="NCN7" s="531"/>
      <c r="NCO7" s="531"/>
      <c r="NCP7" s="531"/>
      <c r="NCQ7" s="531"/>
      <c r="NCR7" s="531"/>
      <c r="NCS7" s="531"/>
      <c r="NCT7" s="531"/>
      <c r="NCU7" s="531"/>
      <c r="NCV7" s="531"/>
      <c r="NCW7" s="531"/>
      <c r="NCX7" s="531"/>
      <c r="NCY7" s="531"/>
      <c r="NCZ7" s="531"/>
      <c r="NDA7" s="531"/>
      <c r="NDB7" s="531"/>
      <c r="NDC7" s="531"/>
      <c r="NDD7" s="531"/>
      <c r="NDE7" s="531"/>
      <c r="NDF7" s="531"/>
      <c r="NDG7" s="531"/>
      <c r="NDH7" s="531"/>
      <c r="NDI7" s="531"/>
      <c r="NDJ7" s="531"/>
      <c r="NDK7" s="531"/>
      <c r="NDL7" s="531"/>
      <c r="NDM7" s="531"/>
      <c r="NDN7" s="531"/>
      <c r="NDO7" s="531"/>
      <c r="NDP7" s="531"/>
      <c r="NDQ7" s="531"/>
      <c r="NDR7" s="531"/>
      <c r="NDS7" s="531"/>
      <c r="NDT7" s="531"/>
      <c r="NDU7" s="531"/>
      <c r="NDV7" s="531"/>
      <c r="NDW7" s="531"/>
      <c r="NDX7" s="531"/>
      <c r="NDY7" s="531"/>
      <c r="NDZ7" s="531"/>
      <c r="NEA7" s="531"/>
      <c r="NEB7" s="531"/>
      <c r="NEC7" s="531"/>
      <c r="NED7" s="531"/>
      <c r="NEE7" s="531"/>
      <c r="NEF7" s="531"/>
      <c r="NEG7" s="531"/>
      <c r="NEH7" s="531"/>
      <c r="NEI7" s="531"/>
      <c r="NEJ7" s="531"/>
      <c r="NEK7" s="531"/>
      <c r="NEL7" s="531"/>
      <c r="NEM7" s="531"/>
      <c r="NEN7" s="531"/>
      <c r="NEO7" s="531"/>
      <c r="NEP7" s="531"/>
      <c r="NEQ7" s="531"/>
      <c r="NER7" s="531"/>
      <c r="NES7" s="531"/>
      <c r="NET7" s="531"/>
      <c r="NEU7" s="531"/>
      <c r="NEV7" s="531"/>
      <c r="NEW7" s="531"/>
      <c r="NEX7" s="531"/>
      <c r="NEY7" s="531"/>
      <c r="NEZ7" s="531"/>
      <c r="NFA7" s="531"/>
      <c r="NFB7" s="531"/>
      <c r="NFC7" s="531"/>
      <c r="NFD7" s="531"/>
      <c r="NFE7" s="531"/>
      <c r="NFF7" s="531"/>
      <c r="NFG7" s="531"/>
      <c r="NFH7" s="531"/>
      <c r="NFI7" s="531"/>
      <c r="NFJ7" s="531"/>
      <c r="NFK7" s="531"/>
      <c r="NFL7" s="531"/>
      <c r="NFM7" s="531"/>
      <c r="NFN7" s="531"/>
      <c r="NFO7" s="531"/>
      <c r="NFP7" s="531"/>
      <c r="NFQ7" s="531"/>
      <c r="NFR7" s="531"/>
      <c r="NFS7" s="531"/>
      <c r="NFT7" s="531"/>
      <c r="NFU7" s="531"/>
      <c r="NFV7" s="531"/>
      <c r="NFW7" s="531"/>
      <c r="NFX7" s="531"/>
      <c r="NFY7" s="531"/>
      <c r="NFZ7" s="531"/>
      <c r="NGA7" s="531"/>
      <c r="NGB7" s="531"/>
      <c r="NGC7" s="531"/>
      <c r="NGD7" s="531"/>
      <c r="NGE7" s="531"/>
      <c r="NGF7" s="531"/>
      <c r="NGG7" s="531"/>
      <c r="NGH7" s="531"/>
      <c r="NGI7" s="531"/>
      <c r="NGJ7" s="531"/>
      <c r="NGK7" s="531"/>
      <c r="NGL7" s="531"/>
      <c r="NGM7" s="531"/>
      <c r="NGN7" s="531"/>
      <c r="NGO7" s="531"/>
      <c r="NGP7" s="531"/>
      <c r="NGQ7" s="531"/>
      <c r="NGR7" s="531"/>
      <c r="NGS7" s="531"/>
      <c r="NGT7" s="531"/>
      <c r="NGU7" s="531"/>
      <c r="NGV7" s="531"/>
      <c r="NGW7" s="531"/>
      <c r="NGX7" s="531"/>
      <c r="NGY7" s="531"/>
      <c r="NGZ7" s="531"/>
      <c r="NHA7" s="531"/>
      <c r="NHB7" s="531"/>
      <c r="NHC7" s="531"/>
      <c r="NHD7" s="531"/>
      <c r="NHE7" s="531"/>
      <c r="NHF7" s="531"/>
      <c r="NHG7" s="531"/>
      <c r="NHH7" s="531"/>
      <c r="NHI7" s="531"/>
      <c r="NHJ7" s="531"/>
      <c r="NHK7" s="531"/>
      <c r="NHL7" s="531"/>
      <c r="NHM7" s="531"/>
      <c r="NHN7" s="531"/>
      <c r="NHO7" s="531"/>
      <c r="NHP7" s="531"/>
      <c r="NHQ7" s="531"/>
      <c r="NHR7" s="531"/>
      <c r="NHS7" s="531"/>
      <c r="NHT7" s="531"/>
      <c r="NHU7" s="531"/>
      <c r="NHV7" s="531"/>
      <c r="NHW7" s="531"/>
      <c r="NHX7" s="531"/>
      <c r="NHY7" s="531"/>
      <c r="NHZ7" s="531"/>
      <c r="NIA7" s="531"/>
      <c r="NIB7" s="531"/>
      <c r="NIC7" s="531"/>
      <c r="NID7" s="531"/>
      <c r="NIE7" s="531"/>
      <c r="NIF7" s="531"/>
      <c r="NIG7" s="531"/>
      <c r="NIH7" s="531"/>
      <c r="NII7" s="531"/>
      <c r="NIJ7" s="531"/>
      <c r="NIK7" s="531"/>
      <c r="NIL7" s="531"/>
      <c r="NIM7" s="531"/>
      <c r="NIN7" s="531"/>
      <c r="NIO7" s="531"/>
      <c r="NIP7" s="531"/>
      <c r="NIQ7" s="531"/>
      <c r="NIR7" s="531"/>
      <c r="NIS7" s="531"/>
      <c r="NIT7" s="531"/>
      <c r="NIU7" s="531"/>
      <c r="NIV7" s="531"/>
      <c r="NIW7" s="531"/>
      <c r="NIX7" s="531"/>
      <c r="NIY7" s="531"/>
      <c r="NIZ7" s="531"/>
      <c r="NJA7" s="531"/>
      <c r="NJB7" s="531"/>
      <c r="NJC7" s="531"/>
      <c r="NJD7" s="531"/>
      <c r="NJE7" s="531"/>
      <c r="NJF7" s="531"/>
      <c r="NJG7" s="531"/>
      <c r="NJH7" s="531"/>
      <c r="NJI7" s="531"/>
      <c r="NJJ7" s="531"/>
      <c r="NJK7" s="531"/>
      <c r="NJL7" s="531"/>
      <c r="NJM7" s="531"/>
      <c r="NJN7" s="531"/>
      <c r="NJO7" s="531"/>
      <c r="NJP7" s="531"/>
      <c r="NJQ7" s="531"/>
      <c r="NJR7" s="531"/>
      <c r="NJS7" s="531"/>
      <c r="NJT7" s="531"/>
      <c r="NJU7" s="531"/>
      <c r="NJV7" s="531"/>
      <c r="NJW7" s="531"/>
      <c r="NJX7" s="531"/>
      <c r="NJY7" s="531"/>
      <c r="NJZ7" s="531"/>
      <c r="NKA7" s="531"/>
      <c r="NKB7" s="531"/>
      <c r="NKC7" s="531"/>
      <c r="NKD7" s="531"/>
      <c r="NKE7" s="531"/>
      <c r="NKF7" s="531"/>
      <c r="NKG7" s="531"/>
      <c r="NKH7" s="531"/>
      <c r="NKI7" s="531"/>
      <c r="NKJ7" s="531"/>
      <c r="NKK7" s="531"/>
      <c r="NKL7" s="531"/>
      <c r="NKM7" s="531"/>
      <c r="NKN7" s="531"/>
      <c r="NKO7" s="531"/>
      <c r="NKP7" s="531"/>
      <c r="NKQ7" s="531"/>
      <c r="NKR7" s="531"/>
      <c r="NKS7" s="531"/>
      <c r="NKT7" s="531"/>
      <c r="NKU7" s="531"/>
      <c r="NKV7" s="531"/>
      <c r="NKW7" s="531"/>
      <c r="NKX7" s="531"/>
      <c r="NKY7" s="531"/>
      <c r="NKZ7" s="531"/>
      <c r="NLA7" s="531"/>
      <c r="NLB7" s="531"/>
      <c r="NLC7" s="531"/>
      <c r="NLD7" s="531"/>
      <c r="NLE7" s="531"/>
      <c r="NLF7" s="531"/>
      <c r="NLG7" s="531"/>
      <c r="NLH7" s="531"/>
      <c r="NLI7" s="531"/>
      <c r="NLJ7" s="531"/>
      <c r="NLK7" s="531"/>
      <c r="NLL7" s="531"/>
      <c r="NLM7" s="531"/>
      <c r="NLN7" s="531"/>
      <c r="NLO7" s="531"/>
      <c r="NLP7" s="531"/>
      <c r="NLQ7" s="531"/>
      <c r="NLR7" s="531"/>
      <c r="NLS7" s="531"/>
      <c r="NLT7" s="531"/>
      <c r="NLU7" s="531"/>
      <c r="NLV7" s="531"/>
      <c r="NLW7" s="531"/>
      <c r="NLX7" s="531"/>
      <c r="NLY7" s="531"/>
      <c r="NLZ7" s="531"/>
      <c r="NMA7" s="531"/>
      <c r="NMB7" s="531"/>
      <c r="NMC7" s="531"/>
      <c r="NMD7" s="531"/>
      <c r="NME7" s="531"/>
      <c r="NMF7" s="531"/>
      <c r="NMG7" s="531"/>
      <c r="NMH7" s="531"/>
      <c r="NMI7" s="531"/>
      <c r="NMJ7" s="531"/>
      <c r="NMK7" s="531"/>
      <c r="NML7" s="531"/>
      <c r="NMM7" s="531"/>
      <c r="NMN7" s="531"/>
      <c r="NMO7" s="531"/>
      <c r="NMP7" s="531"/>
      <c r="NMQ7" s="531"/>
      <c r="NMR7" s="531"/>
      <c r="NMS7" s="531"/>
      <c r="NMT7" s="531"/>
      <c r="NMU7" s="531"/>
      <c r="NMV7" s="531"/>
      <c r="NMW7" s="531"/>
      <c r="NMX7" s="531"/>
      <c r="NMY7" s="531"/>
      <c r="NMZ7" s="531"/>
      <c r="NNA7" s="531"/>
      <c r="NNB7" s="531"/>
      <c r="NNC7" s="531"/>
      <c r="NND7" s="531"/>
      <c r="NNE7" s="531"/>
      <c r="NNF7" s="531"/>
      <c r="NNG7" s="531"/>
      <c r="NNH7" s="531"/>
      <c r="NNI7" s="531"/>
      <c r="NNJ7" s="531"/>
      <c r="NNK7" s="531"/>
      <c r="NNL7" s="531"/>
      <c r="NNM7" s="531"/>
      <c r="NNN7" s="531"/>
      <c r="NNO7" s="531"/>
      <c r="NNP7" s="531"/>
      <c r="NNQ7" s="531"/>
      <c r="NNR7" s="531"/>
      <c r="NNS7" s="531"/>
      <c r="NNT7" s="531"/>
      <c r="NNU7" s="531"/>
      <c r="NNV7" s="531"/>
      <c r="NNW7" s="531"/>
      <c r="NNX7" s="531"/>
      <c r="NNY7" s="531"/>
      <c r="NNZ7" s="531"/>
      <c r="NOA7" s="531"/>
      <c r="NOB7" s="531"/>
      <c r="NOC7" s="531"/>
      <c r="NOD7" s="531"/>
      <c r="NOE7" s="531"/>
      <c r="NOF7" s="531"/>
      <c r="NOG7" s="531"/>
      <c r="NOH7" s="531"/>
      <c r="NOI7" s="531"/>
      <c r="NOJ7" s="531"/>
      <c r="NOK7" s="531"/>
      <c r="NOL7" s="531"/>
      <c r="NOM7" s="531"/>
      <c r="NON7" s="531"/>
      <c r="NOO7" s="531"/>
      <c r="NOP7" s="531"/>
      <c r="NOQ7" s="531"/>
      <c r="NOR7" s="531"/>
      <c r="NOS7" s="531"/>
      <c r="NOT7" s="531"/>
      <c r="NOU7" s="531"/>
      <c r="NOV7" s="531"/>
      <c r="NOW7" s="531"/>
      <c r="NOX7" s="531"/>
      <c r="NOY7" s="531"/>
      <c r="NOZ7" s="531"/>
      <c r="NPA7" s="531"/>
      <c r="NPB7" s="531"/>
      <c r="NPC7" s="531"/>
      <c r="NPD7" s="531"/>
      <c r="NPE7" s="531"/>
      <c r="NPF7" s="531"/>
      <c r="NPG7" s="531"/>
      <c r="NPH7" s="531"/>
      <c r="NPI7" s="531"/>
      <c r="NPJ7" s="531"/>
      <c r="NPK7" s="531"/>
      <c r="NPL7" s="531"/>
      <c r="NPM7" s="531"/>
      <c r="NPN7" s="531"/>
      <c r="NPO7" s="531"/>
      <c r="NPP7" s="531"/>
      <c r="NPQ7" s="531"/>
      <c r="NPR7" s="531"/>
      <c r="NPS7" s="531"/>
      <c r="NPT7" s="531"/>
      <c r="NPU7" s="531"/>
      <c r="NPV7" s="531"/>
      <c r="NPW7" s="531"/>
      <c r="NPX7" s="531"/>
      <c r="NPY7" s="531"/>
      <c r="NPZ7" s="531"/>
      <c r="NQA7" s="531"/>
      <c r="NQB7" s="531"/>
      <c r="NQC7" s="531"/>
      <c r="NQD7" s="531"/>
      <c r="NQE7" s="531"/>
      <c r="NQF7" s="531"/>
      <c r="NQG7" s="531"/>
      <c r="NQH7" s="531"/>
      <c r="NQI7" s="531"/>
      <c r="NQJ7" s="531"/>
      <c r="NQK7" s="531"/>
      <c r="NQL7" s="531"/>
      <c r="NQM7" s="531"/>
      <c r="NQN7" s="531"/>
      <c r="NQO7" s="531"/>
      <c r="NQP7" s="531"/>
      <c r="NQQ7" s="531"/>
      <c r="NQR7" s="531"/>
      <c r="NQS7" s="531"/>
      <c r="NQT7" s="531"/>
      <c r="NQU7" s="531"/>
      <c r="NQV7" s="531"/>
      <c r="NQW7" s="531"/>
      <c r="NQX7" s="531"/>
      <c r="NQY7" s="531"/>
      <c r="NQZ7" s="531"/>
      <c r="NRA7" s="531"/>
      <c r="NRB7" s="531"/>
      <c r="NRC7" s="531"/>
      <c r="NRD7" s="531"/>
      <c r="NRE7" s="531"/>
      <c r="NRF7" s="531"/>
      <c r="NRG7" s="531"/>
      <c r="NRH7" s="531"/>
      <c r="NRI7" s="531"/>
      <c r="NRJ7" s="531"/>
      <c r="NRK7" s="531"/>
      <c r="NRL7" s="531"/>
      <c r="NRM7" s="531"/>
      <c r="NRN7" s="531"/>
      <c r="NRO7" s="531"/>
      <c r="NRP7" s="531"/>
      <c r="NRQ7" s="531"/>
      <c r="NRR7" s="531"/>
      <c r="NRS7" s="531"/>
      <c r="NRT7" s="531"/>
      <c r="NRU7" s="531"/>
      <c r="NRV7" s="531"/>
      <c r="NRW7" s="531"/>
      <c r="NRX7" s="531"/>
      <c r="NRY7" s="531"/>
      <c r="NRZ7" s="531"/>
      <c r="NSA7" s="531"/>
      <c r="NSB7" s="531"/>
      <c r="NSC7" s="531"/>
      <c r="NSD7" s="531"/>
      <c r="NSE7" s="531"/>
      <c r="NSF7" s="531"/>
      <c r="NSG7" s="531"/>
      <c r="NSH7" s="531"/>
      <c r="NSI7" s="531"/>
      <c r="NSJ7" s="531"/>
      <c r="NSK7" s="531"/>
      <c r="NSL7" s="531"/>
      <c r="NSM7" s="531"/>
      <c r="NSN7" s="531"/>
      <c r="NSO7" s="531"/>
      <c r="NSP7" s="531"/>
      <c r="NSQ7" s="531"/>
      <c r="NSR7" s="531"/>
      <c r="NSS7" s="531"/>
      <c r="NST7" s="531"/>
      <c r="NSU7" s="531"/>
      <c r="NSV7" s="531"/>
      <c r="NSW7" s="531"/>
      <c r="NSX7" s="531"/>
      <c r="NSY7" s="531"/>
      <c r="NSZ7" s="531"/>
      <c r="NTA7" s="531"/>
      <c r="NTB7" s="531"/>
      <c r="NTC7" s="531"/>
      <c r="NTD7" s="531"/>
      <c r="NTE7" s="531"/>
      <c r="NTF7" s="531"/>
      <c r="NTG7" s="531"/>
      <c r="NTH7" s="531"/>
      <c r="NTI7" s="531"/>
      <c r="NTJ7" s="531"/>
      <c r="NTK7" s="531"/>
      <c r="NTL7" s="531"/>
      <c r="NTM7" s="531"/>
      <c r="NTN7" s="531"/>
      <c r="NTO7" s="531"/>
      <c r="NTP7" s="531"/>
      <c r="NTQ7" s="531"/>
      <c r="NTR7" s="531"/>
      <c r="NTS7" s="531"/>
      <c r="NTT7" s="531"/>
      <c r="NTU7" s="531"/>
      <c r="NTV7" s="531"/>
      <c r="NTW7" s="531"/>
      <c r="NTX7" s="531"/>
      <c r="NTY7" s="531"/>
      <c r="NTZ7" s="531"/>
      <c r="NUA7" s="531"/>
      <c r="NUB7" s="531"/>
      <c r="NUC7" s="531"/>
      <c r="NUD7" s="531"/>
      <c r="NUE7" s="531"/>
      <c r="NUF7" s="531"/>
      <c r="NUG7" s="531"/>
      <c r="NUH7" s="531"/>
      <c r="NUI7" s="531"/>
      <c r="NUJ7" s="531"/>
      <c r="NUK7" s="531"/>
      <c r="NUL7" s="531"/>
      <c r="NUM7" s="531"/>
      <c r="NUN7" s="531"/>
      <c r="NUO7" s="531"/>
      <c r="NUP7" s="531"/>
      <c r="NUQ7" s="531"/>
      <c r="NUR7" s="531"/>
      <c r="NUS7" s="531"/>
      <c r="NUT7" s="531"/>
      <c r="NUU7" s="531"/>
      <c r="NUV7" s="531"/>
      <c r="NUW7" s="531"/>
      <c r="NUX7" s="531"/>
      <c r="NUY7" s="531"/>
      <c r="NUZ7" s="531"/>
      <c r="NVA7" s="531"/>
      <c r="NVB7" s="531"/>
      <c r="NVC7" s="531"/>
      <c r="NVD7" s="531"/>
      <c r="NVE7" s="531"/>
      <c r="NVF7" s="531"/>
      <c r="NVG7" s="531"/>
      <c r="NVH7" s="531"/>
      <c r="NVI7" s="531"/>
      <c r="NVJ7" s="531"/>
      <c r="NVK7" s="531"/>
      <c r="NVL7" s="531"/>
      <c r="NVM7" s="531"/>
      <c r="NVN7" s="531"/>
      <c r="NVO7" s="531"/>
      <c r="NVP7" s="531"/>
      <c r="NVQ7" s="531"/>
      <c r="NVR7" s="531"/>
      <c r="NVS7" s="531"/>
      <c r="NVT7" s="531"/>
      <c r="NVU7" s="531"/>
      <c r="NVV7" s="531"/>
      <c r="NVW7" s="531"/>
      <c r="NVX7" s="531"/>
      <c r="NVY7" s="531"/>
      <c r="NVZ7" s="531"/>
      <c r="NWA7" s="531"/>
      <c r="NWB7" s="531"/>
      <c r="NWC7" s="531"/>
      <c r="NWD7" s="531"/>
      <c r="NWE7" s="531"/>
      <c r="NWF7" s="531"/>
      <c r="NWG7" s="531"/>
      <c r="NWH7" s="531"/>
      <c r="NWI7" s="531"/>
      <c r="NWJ7" s="531"/>
      <c r="NWK7" s="531"/>
      <c r="NWL7" s="531"/>
      <c r="NWM7" s="531"/>
      <c r="NWN7" s="531"/>
      <c r="NWO7" s="531"/>
      <c r="NWP7" s="531"/>
      <c r="NWQ7" s="531"/>
      <c r="NWR7" s="531"/>
      <c r="NWS7" s="531"/>
      <c r="NWT7" s="531"/>
      <c r="NWU7" s="531"/>
      <c r="NWV7" s="531"/>
      <c r="NWW7" s="531"/>
      <c r="NWX7" s="531"/>
      <c r="NWY7" s="531"/>
      <c r="NWZ7" s="531"/>
      <c r="NXA7" s="531"/>
      <c r="NXB7" s="531"/>
      <c r="NXC7" s="531"/>
      <c r="NXD7" s="531"/>
      <c r="NXE7" s="531"/>
      <c r="NXF7" s="531"/>
      <c r="NXG7" s="531"/>
      <c r="NXH7" s="531"/>
      <c r="NXI7" s="531"/>
      <c r="NXJ7" s="531"/>
      <c r="NXK7" s="531"/>
      <c r="NXL7" s="531"/>
      <c r="NXM7" s="531"/>
      <c r="NXN7" s="531"/>
      <c r="NXO7" s="531"/>
      <c r="NXP7" s="531"/>
      <c r="NXQ7" s="531"/>
      <c r="NXR7" s="531"/>
      <c r="NXS7" s="531"/>
      <c r="NXT7" s="531"/>
      <c r="NXU7" s="531"/>
      <c r="NXV7" s="531"/>
      <c r="NXW7" s="531"/>
      <c r="NXX7" s="531"/>
      <c r="NXY7" s="531"/>
      <c r="NXZ7" s="531"/>
      <c r="NYA7" s="531"/>
      <c r="NYB7" s="531"/>
      <c r="NYC7" s="531"/>
      <c r="NYD7" s="531"/>
      <c r="NYE7" s="531"/>
      <c r="NYF7" s="531"/>
      <c r="NYG7" s="531"/>
      <c r="NYH7" s="531"/>
      <c r="NYI7" s="531"/>
      <c r="NYJ7" s="531"/>
      <c r="NYK7" s="531"/>
      <c r="NYL7" s="531"/>
      <c r="NYM7" s="531"/>
      <c r="NYN7" s="531"/>
      <c r="NYO7" s="531"/>
      <c r="NYP7" s="531"/>
      <c r="NYQ7" s="531"/>
      <c r="NYR7" s="531"/>
      <c r="NYS7" s="531"/>
      <c r="NYT7" s="531"/>
      <c r="NYU7" s="531"/>
      <c r="NYV7" s="531"/>
      <c r="NYW7" s="531"/>
      <c r="NYX7" s="531"/>
      <c r="NYY7" s="531"/>
      <c r="NYZ7" s="531"/>
      <c r="NZA7" s="531"/>
      <c r="NZB7" s="531"/>
      <c r="NZC7" s="531"/>
      <c r="NZD7" s="531"/>
      <c r="NZE7" s="531"/>
      <c r="NZF7" s="531"/>
      <c r="NZG7" s="531"/>
      <c r="NZH7" s="531"/>
      <c r="NZI7" s="531"/>
      <c r="NZJ7" s="531"/>
      <c r="NZK7" s="531"/>
      <c r="NZL7" s="531"/>
      <c r="NZM7" s="531"/>
      <c r="NZN7" s="531"/>
      <c r="NZO7" s="531"/>
      <c r="NZP7" s="531"/>
      <c r="NZQ7" s="531"/>
      <c r="NZR7" s="531"/>
      <c r="NZS7" s="531"/>
      <c r="NZT7" s="531"/>
      <c r="NZU7" s="531"/>
      <c r="NZV7" s="531"/>
      <c r="NZW7" s="531"/>
      <c r="NZX7" s="531"/>
      <c r="NZY7" s="531"/>
      <c r="NZZ7" s="531"/>
      <c r="OAA7" s="531"/>
      <c r="OAB7" s="531"/>
      <c r="OAC7" s="531"/>
      <c r="OAD7" s="531"/>
      <c r="OAE7" s="531"/>
      <c r="OAF7" s="531"/>
      <c r="OAG7" s="531"/>
      <c r="OAH7" s="531"/>
      <c r="OAI7" s="531"/>
      <c r="OAJ7" s="531"/>
      <c r="OAK7" s="531"/>
      <c r="OAL7" s="531"/>
      <c r="OAM7" s="531"/>
      <c r="OAN7" s="531"/>
      <c r="OAO7" s="531"/>
      <c r="OAP7" s="531"/>
      <c r="OAQ7" s="531"/>
      <c r="OAR7" s="531"/>
      <c r="OAS7" s="531"/>
      <c r="OAT7" s="531"/>
      <c r="OAU7" s="531"/>
      <c r="OAV7" s="531"/>
      <c r="OAW7" s="531"/>
      <c r="OAX7" s="531"/>
      <c r="OAY7" s="531"/>
      <c r="OAZ7" s="531"/>
      <c r="OBA7" s="531"/>
      <c r="OBB7" s="531"/>
      <c r="OBC7" s="531"/>
      <c r="OBD7" s="531"/>
      <c r="OBE7" s="531"/>
      <c r="OBF7" s="531"/>
      <c r="OBG7" s="531"/>
      <c r="OBH7" s="531"/>
      <c r="OBI7" s="531"/>
      <c r="OBJ7" s="531"/>
      <c r="OBK7" s="531"/>
      <c r="OBL7" s="531"/>
      <c r="OBM7" s="531"/>
      <c r="OBN7" s="531"/>
      <c r="OBO7" s="531"/>
      <c r="OBP7" s="531"/>
      <c r="OBQ7" s="531"/>
      <c r="OBR7" s="531"/>
      <c r="OBS7" s="531"/>
      <c r="OBT7" s="531"/>
      <c r="OBU7" s="531"/>
      <c r="OBV7" s="531"/>
      <c r="OBW7" s="531"/>
      <c r="OBX7" s="531"/>
      <c r="OBY7" s="531"/>
      <c r="OBZ7" s="531"/>
      <c r="OCA7" s="531"/>
      <c r="OCB7" s="531"/>
      <c r="OCC7" s="531"/>
      <c r="OCD7" s="531"/>
      <c r="OCE7" s="531"/>
      <c r="OCF7" s="531"/>
      <c r="OCG7" s="531"/>
      <c r="OCH7" s="531"/>
      <c r="OCI7" s="531"/>
      <c r="OCJ7" s="531"/>
      <c r="OCK7" s="531"/>
      <c r="OCL7" s="531"/>
      <c r="OCM7" s="531"/>
      <c r="OCN7" s="531"/>
      <c r="OCO7" s="531"/>
      <c r="OCP7" s="531"/>
      <c r="OCQ7" s="531"/>
      <c r="OCR7" s="531"/>
      <c r="OCS7" s="531"/>
      <c r="OCT7" s="531"/>
      <c r="OCU7" s="531"/>
      <c r="OCV7" s="531"/>
      <c r="OCW7" s="531"/>
      <c r="OCX7" s="531"/>
      <c r="OCY7" s="531"/>
      <c r="OCZ7" s="531"/>
      <c r="ODA7" s="531"/>
      <c r="ODB7" s="531"/>
      <c r="ODC7" s="531"/>
      <c r="ODD7" s="531"/>
      <c r="ODE7" s="531"/>
      <c r="ODF7" s="531"/>
      <c r="ODG7" s="531"/>
      <c r="ODH7" s="531"/>
      <c r="ODI7" s="531"/>
      <c r="ODJ7" s="531"/>
      <c r="ODK7" s="531"/>
      <c r="ODL7" s="531"/>
      <c r="ODM7" s="531"/>
      <c r="ODN7" s="531"/>
      <c r="ODO7" s="531"/>
      <c r="ODP7" s="531"/>
      <c r="ODQ7" s="531"/>
      <c r="ODR7" s="531"/>
      <c r="ODS7" s="531"/>
      <c r="ODT7" s="531"/>
      <c r="ODU7" s="531"/>
      <c r="ODV7" s="531"/>
      <c r="ODW7" s="531"/>
      <c r="ODX7" s="531"/>
      <c r="ODY7" s="531"/>
      <c r="ODZ7" s="531"/>
      <c r="OEA7" s="531"/>
      <c r="OEB7" s="531"/>
      <c r="OEC7" s="531"/>
      <c r="OED7" s="531"/>
      <c r="OEE7" s="531"/>
      <c r="OEF7" s="531"/>
      <c r="OEG7" s="531"/>
      <c r="OEH7" s="531"/>
      <c r="OEI7" s="531"/>
      <c r="OEJ7" s="531"/>
      <c r="OEK7" s="531"/>
      <c r="OEL7" s="531"/>
      <c r="OEM7" s="531"/>
      <c r="OEN7" s="531"/>
      <c r="OEO7" s="531"/>
      <c r="OEP7" s="531"/>
      <c r="OEQ7" s="531"/>
      <c r="OER7" s="531"/>
      <c r="OES7" s="531"/>
      <c r="OET7" s="531"/>
      <c r="OEU7" s="531"/>
      <c r="OEV7" s="531"/>
      <c r="OEW7" s="531"/>
      <c r="OEX7" s="531"/>
      <c r="OEY7" s="531"/>
      <c r="OEZ7" s="531"/>
      <c r="OFA7" s="531"/>
      <c r="OFB7" s="531"/>
      <c r="OFC7" s="531"/>
      <c r="OFD7" s="531"/>
      <c r="OFE7" s="531"/>
      <c r="OFF7" s="531"/>
      <c r="OFG7" s="531"/>
      <c r="OFH7" s="531"/>
      <c r="OFI7" s="531"/>
      <c r="OFJ7" s="531"/>
      <c r="OFK7" s="531"/>
      <c r="OFL7" s="531"/>
      <c r="OFM7" s="531"/>
      <c r="OFN7" s="531"/>
      <c r="OFO7" s="531"/>
      <c r="OFP7" s="531"/>
      <c r="OFQ7" s="531"/>
      <c r="OFR7" s="531"/>
      <c r="OFS7" s="531"/>
      <c r="OFT7" s="531"/>
      <c r="OFU7" s="531"/>
      <c r="OFV7" s="531"/>
      <c r="OFW7" s="531"/>
      <c r="OFX7" s="531"/>
      <c r="OFY7" s="531"/>
      <c r="OFZ7" s="531"/>
      <c r="OGA7" s="531"/>
      <c r="OGB7" s="531"/>
      <c r="OGC7" s="531"/>
      <c r="OGD7" s="531"/>
      <c r="OGE7" s="531"/>
      <c r="OGF7" s="531"/>
      <c r="OGG7" s="531"/>
      <c r="OGH7" s="531"/>
      <c r="OGI7" s="531"/>
      <c r="OGJ7" s="531"/>
      <c r="OGK7" s="531"/>
      <c r="OGL7" s="531"/>
      <c r="OGM7" s="531"/>
      <c r="OGN7" s="531"/>
      <c r="OGO7" s="531"/>
      <c r="OGP7" s="531"/>
      <c r="OGQ7" s="531"/>
      <c r="OGR7" s="531"/>
      <c r="OGS7" s="531"/>
      <c r="OGT7" s="531"/>
      <c r="OGU7" s="531"/>
      <c r="OGV7" s="531"/>
      <c r="OGW7" s="531"/>
      <c r="OGX7" s="531"/>
      <c r="OGY7" s="531"/>
      <c r="OGZ7" s="531"/>
      <c r="OHA7" s="531"/>
      <c r="OHB7" s="531"/>
      <c r="OHC7" s="531"/>
      <c r="OHD7" s="531"/>
      <c r="OHE7" s="531"/>
      <c r="OHF7" s="531"/>
      <c r="OHG7" s="531"/>
      <c r="OHH7" s="531"/>
      <c r="OHI7" s="531"/>
      <c r="OHJ7" s="531"/>
      <c r="OHK7" s="531"/>
      <c r="OHL7" s="531"/>
      <c r="OHM7" s="531"/>
      <c r="OHN7" s="531"/>
      <c r="OHO7" s="531"/>
      <c r="OHP7" s="531"/>
      <c r="OHQ7" s="531"/>
      <c r="OHR7" s="531"/>
      <c r="OHS7" s="531"/>
      <c r="OHT7" s="531"/>
      <c r="OHU7" s="531"/>
      <c r="OHV7" s="531"/>
      <c r="OHW7" s="531"/>
      <c r="OHX7" s="531"/>
      <c r="OHY7" s="531"/>
      <c r="OHZ7" s="531"/>
      <c r="OIA7" s="531"/>
      <c r="OIB7" s="531"/>
      <c r="OIC7" s="531"/>
      <c r="OID7" s="531"/>
      <c r="OIE7" s="531"/>
      <c r="OIF7" s="531"/>
      <c r="OIG7" s="531"/>
      <c r="OIH7" s="531"/>
      <c r="OII7" s="531"/>
      <c r="OIJ7" s="531"/>
      <c r="OIK7" s="531"/>
      <c r="OIL7" s="531"/>
      <c r="OIM7" s="531"/>
      <c r="OIN7" s="531"/>
      <c r="OIO7" s="531"/>
      <c r="OIP7" s="531"/>
      <c r="OIQ7" s="531"/>
      <c r="OIR7" s="531"/>
      <c r="OIS7" s="531"/>
      <c r="OIT7" s="531"/>
      <c r="OIU7" s="531"/>
      <c r="OIV7" s="531"/>
      <c r="OIW7" s="531"/>
      <c r="OIX7" s="531"/>
      <c r="OIY7" s="531"/>
      <c r="OIZ7" s="531"/>
      <c r="OJA7" s="531"/>
      <c r="OJB7" s="531"/>
      <c r="OJC7" s="531"/>
      <c r="OJD7" s="531"/>
      <c r="OJE7" s="531"/>
      <c r="OJF7" s="531"/>
      <c r="OJG7" s="531"/>
      <c r="OJH7" s="531"/>
      <c r="OJI7" s="531"/>
      <c r="OJJ7" s="531"/>
      <c r="OJK7" s="531"/>
      <c r="OJL7" s="531"/>
      <c r="OJM7" s="531"/>
      <c r="OJN7" s="531"/>
      <c r="OJO7" s="531"/>
      <c r="OJP7" s="531"/>
      <c r="OJQ7" s="531"/>
      <c r="OJR7" s="531"/>
      <c r="OJS7" s="531"/>
      <c r="OJT7" s="531"/>
      <c r="OJU7" s="531"/>
      <c r="OJV7" s="531"/>
      <c r="OJW7" s="531"/>
      <c r="OJX7" s="531"/>
      <c r="OJY7" s="531"/>
      <c r="OJZ7" s="531"/>
      <c r="OKA7" s="531"/>
      <c r="OKB7" s="531"/>
      <c r="OKC7" s="531"/>
      <c r="OKD7" s="531"/>
      <c r="OKE7" s="531"/>
      <c r="OKF7" s="531"/>
      <c r="OKG7" s="531"/>
      <c r="OKH7" s="531"/>
      <c r="OKI7" s="531"/>
      <c r="OKJ7" s="531"/>
      <c r="OKK7" s="531"/>
      <c r="OKL7" s="531"/>
      <c r="OKM7" s="531"/>
      <c r="OKN7" s="531"/>
      <c r="OKO7" s="531"/>
      <c r="OKP7" s="531"/>
      <c r="OKQ7" s="531"/>
      <c r="OKR7" s="531"/>
      <c r="OKS7" s="531"/>
      <c r="OKT7" s="531"/>
      <c r="OKU7" s="531"/>
      <c r="OKV7" s="531"/>
      <c r="OKW7" s="531"/>
      <c r="OKX7" s="531"/>
      <c r="OKY7" s="531"/>
      <c r="OKZ7" s="531"/>
      <c r="OLA7" s="531"/>
      <c r="OLB7" s="531"/>
      <c r="OLC7" s="531"/>
      <c r="OLD7" s="531"/>
      <c r="OLE7" s="531"/>
      <c r="OLF7" s="531"/>
      <c r="OLG7" s="531"/>
      <c r="OLH7" s="531"/>
      <c r="OLI7" s="531"/>
      <c r="OLJ7" s="531"/>
      <c r="OLK7" s="531"/>
      <c r="OLL7" s="531"/>
      <c r="OLM7" s="531"/>
      <c r="OLN7" s="531"/>
      <c r="OLO7" s="531"/>
      <c r="OLP7" s="531"/>
      <c r="OLQ7" s="531"/>
      <c r="OLR7" s="531"/>
      <c r="OLS7" s="531"/>
      <c r="OLT7" s="531"/>
      <c r="OLU7" s="531"/>
      <c r="OLV7" s="531"/>
      <c r="OLW7" s="531"/>
      <c r="OLX7" s="531"/>
      <c r="OLY7" s="531"/>
      <c r="OLZ7" s="531"/>
      <c r="OMA7" s="531"/>
      <c r="OMB7" s="531"/>
      <c r="OMC7" s="531"/>
      <c r="OMD7" s="531"/>
      <c r="OME7" s="531"/>
      <c r="OMF7" s="531"/>
      <c r="OMG7" s="531"/>
      <c r="OMH7" s="531"/>
      <c r="OMI7" s="531"/>
      <c r="OMJ7" s="531"/>
      <c r="OMK7" s="531"/>
      <c r="OML7" s="531"/>
      <c r="OMM7" s="531"/>
      <c r="OMN7" s="531"/>
      <c r="OMO7" s="531"/>
      <c r="OMP7" s="531"/>
      <c r="OMQ7" s="531"/>
      <c r="OMR7" s="531"/>
      <c r="OMS7" s="531"/>
      <c r="OMT7" s="531"/>
      <c r="OMU7" s="531"/>
      <c r="OMV7" s="531"/>
      <c r="OMW7" s="531"/>
      <c r="OMX7" s="531"/>
      <c r="OMY7" s="531"/>
      <c r="OMZ7" s="531"/>
      <c r="ONA7" s="531"/>
      <c r="ONB7" s="531"/>
      <c r="ONC7" s="531"/>
      <c r="OND7" s="531"/>
      <c r="ONE7" s="531"/>
      <c r="ONF7" s="531"/>
      <c r="ONG7" s="531"/>
      <c r="ONH7" s="531"/>
      <c r="ONI7" s="531"/>
      <c r="ONJ7" s="531"/>
      <c r="ONK7" s="531"/>
      <c r="ONL7" s="531"/>
      <c r="ONM7" s="531"/>
      <c r="ONN7" s="531"/>
      <c r="ONO7" s="531"/>
      <c r="ONP7" s="531"/>
      <c r="ONQ7" s="531"/>
      <c r="ONR7" s="531"/>
      <c r="ONS7" s="531"/>
      <c r="ONT7" s="531"/>
      <c r="ONU7" s="531"/>
      <c r="ONV7" s="531"/>
      <c r="ONW7" s="531"/>
      <c r="ONX7" s="531"/>
      <c r="ONY7" s="531"/>
      <c r="ONZ7" s="531"/>
      <c r="OOA7" s="531"/>
      <c r="OOB7" s="531"/>
      <c r="OOC7" s="531"/>
      <c r="OOD7" s="531"/>
      <c r="OOE7" s="531"/>
      <c r="OOF7" s="531"/>
      <c r="OOG7" s="531"/>
      <c r="OOH7" s="531"/>
      <c r="OOI7" s="531"/>
      <c r="OOJ7" s="531"/>
      <c r="OOK7" s="531"/>
      <c r="OOL7" s="531"/>
      <c r="OOM7" s="531"/>
      <c r="OON7" s="531"/>
      <c r="OOO7" s="531"/>
      <c r="OOP7" s="531"/>
      <c r="OOQ7" s="531"/>
      <c r="OOR7" s="531"/>
      <c r="OOS7" s="531"/>
      <c r="OOT7" s="531"/>
      <c r="OOU7" s="531"/>
      <c r="OOV7" s="531"/>
      <c r="OOW7" s="531"/>
      <c r="OOX7" s="531"/>
      <c r="OOY7" s="531"/>
      <c r="OOZ7" s="531"/>
      <c r="OPA7" s="531"/>
      <c r="OPB7" s="531"/>
      <c r="OPC7" s="531"/>
      <c r="OPD7" s="531"/>
      <c r="OPE7" s="531"/>
      <c r="OPF7" s="531"/>
      <c r="OPG7" s="531"/>
      <c r="OPH7" s="531"/>
      <c r="OPI7" s="531"/>
      <c r="OPJ7" s="531"/>
      <c r="OPK7" s="531"/>
      <c r="OPL7" s="531"/>
      <c r="OPM7" s="531"/>
      <c r="OPN7" s="531"/>
      <c r="OPO7" s="531"/>
      <c r="OPP7" s="531"/>
      <c r="OPQ7" s="531"/>
      <c r="OPR7" s="531"/>
      <c r="OPS7" s="531"/>
      <c r="OPT7" s="531"/>
      <c r="OPU7" s="531"/>
      <c r="OPV7" s="531"/>
      <c r="OPW7" s="531"/>
      <c r="OPX7" s="531"/>
      <c r="OPY7" s="531"/>
      <c r="OPZ7" s="531"/>
      <c r="OQA7" s="531"/>
      <c r="OQB7" s="531"/>
      <c r="OQC7" s="531"/>
      <c r="OQD7" s="531"/>
      <c r="OQE7" s="531"/>
      <c r="OQF7" s="531"/>
      <c r="OQG7" s="531"/>
      <c r="OQH7" s="531"/>
      <c r="OQI7" s="531"/>
      <c r="OQJ7" s="531"/>
      <c r="OQK7" s="531"/>
      <c r="OQL7" s="531"/>
      <c r="OQM7" s="531"/>
      <c r="OQN7" s="531"/>
      <c r="OQO7" s="531"/>
      <c r="OQP7" s="531"/>
      <c r="OQQ7" s="531"/>
      <c r="OQR7" s="531"/>
      <c r="OQS7" s="531"/>
      <c r="OQT7" s="531"/>
      <c r="OQU7" s="531"/>
      <c r="OQV7" s="531"/>
      <c r="OQW7" s="531"/>
      <c r="OQX7" s="531"/>
      <c r="OQY7" s="531"/>
      <c r="OQZ7" s="531"/>
      <c r="ORA7" s="531"/>
      <c r="ORB7" s="531"/>
      <c r="ORC7" s="531"/>
      <c r="ORD7" s="531"/>
      <c r="ORE7" s="531"/>
      <c r="ORF7" s="531"/>
      <c r="ORG7" s="531"/>
      <c r="ORH7" s="531"/>
      <c r="ORI7" s="531"/>
      <c r="ORJ7" s="531"/>
      <c r="ORK7" s="531"/>
      <c r="ORL7" s="531"/>
      <c r="ORM7" s="531"/>
      <c r="ORN7" s="531"/>
      <c r="ORO7" s="531"/>
      <c r="ORP7" s="531"/>
      <c r="ORQ7" s="531"/>
      <c r="ORR7" s="531"/>
      <c r="ORS7" s="531"/>
      <c r="ORT7" s="531"/>
      <c r="ORU7" s="531"/>
      <c r="ORV7" s="531"/>
      <c r="ORW7" s="531"/>
      <c r="ORX7" s="531"/>
      <c r="ORY7" s="531"/>
      <c r="ORZ7" s="531"/>
      <c r="OSA7" s="531"/>
      <c r="OSB7" s="531"/>
      <c r="OSC7" s="531"/>
      <c r="OSD7" s="531"/>
      <c r="OSE7" s="531"/>
      <c r="OSF7" s="531"/>
      <c r="OSG7" s="531"/>
      <c r="OSH7" s="531"/>
      <c r="OSI7" s="531"/>
      <c r="OSJ7" s="531"/>
      <c r="OSK7" s="531"/>
      <c r="OSL7" s="531"/>
      <c r="OSM7" s="531"/>
      <c r="OSN7" s="531"/>
      <c r="OSO7" s="531"/>
      <c r="OSP7" s="531"/>
      <c r="OSQ7" s="531"/>
      <c r="OSR7" s="531"/>
      <c r="OSS7" s="531"/>
      <c r="OST7" s="531"/>
      <c r="OSU7" s="531"/>
      <c r="OSV7" s="531"/>
      <c r="OSW7" s="531"/>
      <c r="OSX7" s="531"/>
      <c r="OSY7" s="531"/>
      <c r="OSZ7" s="531"/>
      <c r="OTA7" s="531"/>
      <c r="OTB7" s="531"/>
      <c r="OTC7" s="531"/>
      <c r="OTD7" s="531"/>
      <c r="OTE7" s="531"/>
      <c r="OTF7" s="531"/>
      <c r="OTG7" s="531"/>
      <c r="OTH7" s="531"/>
      <c r="OTI7" s="531"/>
      <c r="OTJ7" s="531"/>
      <c r="OTK7" s="531"/>
      <c r="OTL7" s="531"/>
      <c r="OTM7" s="531"/>
      <c r="OTN7" s="531"/>
      <c r="OTO7" s="531"/>
      <c r="OTP7" s="531"/>
      <c r="OTQ7" s="531"/>
      <c r="OTR7" s="531"/>
      <c r="OTS7" s="531"/>
      <c r="OTT7" s="531"/>
      <c r="OTU7" s="531"/>
      <c r="OTV7" s="531"/>
      <c r="OTW7" s="531"/>
      <c r="OTX7" s="531"/>
      <c r="OTY7" s="531"/>
      <c r="OTZ7" s="531"/>
      <c r="OUA7" s="531"/>
      <c r="OUB7" s="531"/>
      <c r="OUC7" s="531"/>
      <c r="OUD7" s="531"/>
      <c r="OUE7" s="531"/>
      <c r="OUF7" s="531"/>
      <c r="OUG7" s="531"/>
      <c r="OUH7" s="531"/>
      <c r="OUI7" s="531"/>
      <c r="OUJ7" s="531"/>
      <c r="OUK7" s="531"/>
      <c r="OUL7" s="531"/>
      <c r="OUM7" s="531"/>
      <c r="OUN7" s="531"/>
      <c r="OUO7" s="531"/>
      <c r="OUP7" s="531"/>
      <c r="OUQ7" s="531"/>
      <c r="OUR7" s="531"/>
      <c r="OUS7" s="531"/>
      <c r="OUT7" s="531"/>
      <c r="OUU7" s="531"/>
      <c r="OUV7" s="531"/>
      <c r="OUW7" s="531"/>
      <c r="OUX7" s="531"/>
      <c r="OUY7" s="531"/>
      <c r="OUZ7" s="531"/>
      <c r="OVA7" s="531"/>
      <c r="OVB7" s="531"/>
      <c r="OVC7" s="531"/>
      <c r="OVD7" s="531"/>
      <c r="OVE7" s="531"/>
      <c r="OVF7" s="531"/>
      <c r="OVG7" s="531"/>
      <c r="OVH7" s="531"/>
      <c r="OVI7" s="531"/>
      <c r="OVJ7" s="531"/>
      <c r="OVK7" s="531"/>
      <c r="OVL7" s="531"/>
      <c r="OVM7" s="531"/>
      <c r="OVN7" s="531"/>
      <c r="OVO7" s="531"/>
      <c r="OVP7" s="531"/>
      <c r="OVQ7" s="531"/>
      <c r="OVR7" s="531"/>
      <c r="OVS7" s="531"/>
      <c r="OVT7" s="531"/>
      <c r="OVU7" s="531"/>
      <c r="OVV7" s="531"/>
      <c r="OVW7" s="531"/>
      <c r="OVX7" s="531"/>
      <c r="OVY7" s="531"/>
      <c r="OVZ7" s="531"/>
      <c r="OWA7" s="531"/>
      <c r="OWB7" s="531"/>
      <c r="OWC7" s="531"/>
      <c r="OWD7" s="531"/>
      <c r="OWE7" s="531"/>
      <c r="OWF7" s="531"/>
      <c r="OWG7" s="531"/>
      <c r="OWH7" s="531"/>
      <c r="OWI7" s="531"/>
      <c r="OWJ7" s="531"/>
      <c r="OWK7" s="531"/>
      <c r="OWL7" s="531"/>
      <c r="OWM7" s="531"/>
      <c r="OWN7" s="531"/>
      <c r="OWO7" s="531"/>
      <c r="OWP7" s="531"/>
      <c r="OWQ7" s="531"/>
      <c r="OWR7" s="531"/>
      <c r="OWS7" s="531"/>
      <c r="OWT7" s="531"/>
      <c r="OWU7" s="531"/>
      <c r="OWV7" s="531"/>
      <c r="OWW7" s="531"/>
      <c r="OWX7" s="531"/>
      <c r="OWY7" s="531"/>
      <c r="OWZ7" s="531"/>
      <c r="OXA7" s="531"/>
      <c r="OXB7" s="531"/>
      <c r="OXC7" s="531"/>
      <c r="OXD7" s="531"/>
      <c r="OXE7" s="531"/>
      <c r="OXF7" s="531"/>
      <c r="OXG7" s="531"/>
      <c r="OXH7" s="531"/>
      <c r="OXI7" s="531"/>
      <c r="OXJ7" s="531"/>
      <c r="OXK7" s="531"/>
      <c r="OXL7" s="531"/>
      <c r="OXM7" s="531"/>
      <c r="OXN7" s="531"/>
      <c r="OXO7" s="531"/>
      <c r="OXP7" s="531"/>
      <c r="OXQ7" s="531"/>
      <c r="OXR7" s="531"/>
      <c r="OXS7" s="531"/>
      <c r="OXT7" s="531"/>
      <c r="OXU7" s="531"/>
      <c r="OXV7" s="531"/>
      <c r="OXW7" s="531"/>
      <c r="OXX7" s="531"/>
      <c r="OXY7" s="531"/>
      <c r="OXZ7" s="531"/>
      <c r="OYA7" s="531"/>
      <c r="OYB7" s="531"/>
      <c r="OYC7" s="531"/>
      <c r="OYD7" s="531"/>
      <c r="OYE7" s="531"/>
      <c r="OYF7" s="531"/>
      <c r="OYG7" s="531"/>
      <c r="OYH7" s="531"/>
      <c r="OYI7" s="531"/>
      <c r="OYJ7" s="531"/>
      <c r="OYK7" s="531"/>
      <c r="OYL7" s="531"/>
      <c r="OYM7" s="531"/>
      <c r="OYN7" s="531"/>
      <c r="OYO7" s="531"/>
      <c r="OYP7" s="531"/>
      <c r="OYQ7" s="531"/>
      <c r="OYR7" s="531"/>
      <c r="OYS7" s="531"/>
      <c r="OYT7" s="531"/>
      <c r="OYU7" s="531"/>
      <c r="OYV7" s="531"/>
      <c r="OYW7" s="531"/>
      <c r="OYX7" s="531"/>
      <c r="OYY7" s="531"/>
      <c r="OYZ7" s="531"/>
      <c r="OZA7" s="531"/>
      <c r="OZB7" s="531"/>
      <c r="OZC7" s="531"/>
      <c r="OZD7" s="531"/>
      <c r="OZE7" s="531"/>
      <c r="OZF7" s="531"/>
      <c r="OZG7" s="531"/>
      <c r="OZH7" s="531"/>
      <c r="OZI7" s="531"/>
      <c r="OZJ7" s="531"/>
      <c r="OZK7" s="531"/>
      <c r="OZL7" s="531"/>
      <c r="OZM7" s="531"/>
      <c r="OZN7" s="531"/>
      <c r="OZO7" s="531"/>
      <c r="OZP7" s="531"/>
      <c r="OZQ7" s="531"/>
      <c r="OZR7" s="531"/>
      <c r="OZS7" s="531"/>
      <c r="OZT7" s="531"/>
      <c r="OZU7" s="531"/>
      <c r="OZV7" s="531"/>
      <c r="OZW7" s="531"/>
      <c r="OZX7" s="531"/>
      <c r="OZY7" s="531"/>
      <c r="OZZ7" s="531"/>
      <c r="PAA7" s="531"/>
      <c r="PAB7" s="531"/>
      <c r="PAC7" s="531"/>
      <c r="PAD7" s="531"/>
      <c r="PAE7" s="531"/>
      <c r="PAF7" s="531"/>
      <c r="PAG7" s="531"/>
      <c r="PAH7" s="531"/>
      <c r="PAI7" s="531"/>
      <c r="PAJ7" s="531"/>
      <c r="PAK7" s="531"/>
      <c r="PAL7" s="531"/>
      <c r="PAM7" s="531"/>
      <c r="PAN7" s="531"/>
      <c r="PAO7" s="531"/>
      <c r="PAP7" s="531"/>
      <c r="PAQ7" s="531"/>
      <c r="PAR7" s="531"/>
      <c r="PAS7" s="531"/>
      <c r="PAT7" s="531"/>
      <c r="PAU7" s="531"/>
      <c r="PAV7" s="531"/>
      <c r="PAW7" s="531"/>
      <c r="PAX7" s="531"/>
      <c r="PAY7" s="531"/>
      <c r="PAZ7" s="531"/>
      <c r="PBA7" s="531"/>
      <c r="PBB7" s="531"/>
      <c r="PBC7" s="531"/>
      <c r="PBD7" s="531"/>
      <c r="PBE7" s="531"/>
      <c r="PBF7" s="531"/>
      <c r="PBG7" s="531"/>
      <c r="PBH7" s="531"/>
      <c r="PBI7" s="531"/>
      <c r="PBJ7" s="531"/>
      <c r="PBK7" s="531"/>
      <c r="PBL7" s="531"/>
      <c r="PBM7" s="531"/>
      <c r="PBN7" s="531"/>
      <c r="PBO7" s="531"/>
      <c r="PBP7" s="531"/>
      <c r="PBQ7" s="531"/>
      <c r="PBR7" s="531"/>
      <c r="PBS7" s="531"/>
      <c r="PBT7" s="531"/>
      <c r="PBU7" s="531"/>
      <c r="PBV7" s="531"/>
      <c r="PBW7" s="531"/>
      <c r="PBX7" s="531"/>
      <c r="PBY7" s="531"/>
      <c r="PBZ7" s="531"/>
      <c r="PCA7" s="531"/>
      <c r="PCB7" s="531"/>
      <c r="PCC7" s="531"/>
      <c r="PCD7" s="531"/>
      <c r="PCE7" s="531"/>
      <c r="PCF7" s="531"/>
      <c r="PCG7" s="531"/>
      <c r="PCH7" s="531"/>
      <c r="PCI7" s="531"/>
      <c r="PCJ7" s="531"/>
      <c r="PCK7" s="531"/>
      <c r="PCL7" s="531"/>
      <c r="PCM7" s="531"/>
      <c r="PCN7" s="531"/>
      <c r="PCO7" s="531"/>
      <c r="PCP7" s="531"/>
      <c r="PCQ7" s="531"/>
      <c r="PCR7" s="531"/>
      <c r="PCS7" s="531"/>
      <c r="PCT7" s="531"/>
      <c r="PCU7" s="531"/>
      <c r="PCV7" s="531"/>
      <c r="PCW7" s="531"/>
      <c r="PCX7" s="531"/>
      <c r="PCY7" s="531"/>
      <c r="PCZ7" s="531"/>
      <c r="PDA7" s="531"/>
      <c r="PDB7" s="531"/>
      <c r="PDC7" s="531"/>
      <c r="PDD7" s="531"/>
      <c r="PDE7" s="531"/>
      <c r="PDF7" s="531"/>
      <c r="PDG7" s="531"/>
      <c r="PDH7" s="531"/>
      <c r="PDI7" s="531"/>
      <c r="PDJ7" s="531"/>
      <c r="PDK7" s="531"/>
      <c r="PDL7" s="531"/>
      <c r="PDM7" s="531"/>
      <c r="PDN7" s="531"/>
      <c r="PDO7" s="531"/>
      <c r="PDP7" s="531"/>
      <c r="PDQ7" s="531"/>
      <c r="PDR7" s="531"/>
      <c r="PDS7" s="531"/>
      <c r="PDT7" s="531"/>
      <c r="PDU7" s="531"/>
      <c r="PDV7" s="531"/>
      <c r="PDW7" s="531"/>
      <c r="PDX7" s="531"/>
      <c r="PDY7" s="531"/>
      <c r="PDZ7" s="531"/>
      <c r="PEA7" s="531"/>
      <c r="PEB7" s="531"/>
      <c r="PEC7" s="531"/>
      <c r="PED7" s="531"/>
      <c r="PEE7" s="531"/>
      <c r="PEF7" s="531"/>
      <c r="PEG7" s="531"/>
      <c r="PEH7" s="531"/>
      <c r="PEI7" s="531"/>
      <c r="PEJ7" s="531"/>
      <c r="PEK7" s="531"/>
      <c r="PEL7" s="531"/>
      <c r="PEM7" s="531"/>
      <c r="PEN7" s="531"/>
      <c r="PEO7" s="531"/>
      <c r="PEP7" s="531"/>
      <c r="PEQ7" s="531"/>
      <c r="PER7" s="531"/>
      <c r="PES7" s="531"/>
      <c r="PET7" s="531"/>
      <c r="PEU7" s="531"/>
      <c r="PEV7" s="531"/>
      <c r="PEW7" s="531"/>
      <c r="PEX7" s="531"/>
      <c r="PEY7" s="531"/>
      <c r="PEZ7" s="531"/>
      <c r="PFA7" s="531"/>
      <c r="PFB7" s="531"/>
      <c r="PFC7" s="531"/>
      <c r="PFD7" s="531"/>
      <c r="PFE7" s="531"/>
      <c r="PFF7" s="531"/>
      <c r="PFG7" s="531"/>
      <c r="PFH7" s="531"/>
      <c r="PFI7" s="531"/>
      <c r="PFJ7" s="531"/>
      <c r="PFK7" s="531"/>
      <c r="PFL7" s="531"/>
      <c r="PFM7" s="531"/>
      <c r="PFN7" s="531"/>
      <c r="PFO7" s="531"/>
      <c r="PFP7" s="531"/>
      <c r="PFQ7" s="531"/>
      <c r="PFR7" s="531"/>
      <c r="PFS7" s="531"/>
      <c r="PFT7" s="531"/>
      <c r="PFU7" s="531"/>
      <c r="PFV7" s="531"/>
      <c r="PFW7" s="531"/>
      <c r="PFX7" s="531"/>
      <c r="PFY7" s="531"/>
      <c r="PFZ7" s="531"/>
      <c r="PGA7" s="531"/>
      <c r="PGB7" s="531"/>
      <c r="PGC7" s="531"/>
      <c r="PGD7" s="531"/>
      <c r="PGE7" s="531"/>
      <c r="PGF7" s="531"/>
      <c r="PGG7" s="531"/>
      <c r="PGH7" s="531"/>
      <c r="PGI7" s="531"/>
      <c r="PGJ7" s="531"/>
      <c r="PGK7" s="531"/>
      <c r="PGL7" s="531"/>
      <c r="PGM7" s="531"/>
      <c r="PGN7" s="531"/>
      <c r="PGO7" s="531"/>
      <c r="PGP7" s="531"/>
      <c r="PGQ7" s="531"/>
      <c r="PGR7" s="531"/>
      <c r="PGS7" s="531"/>
      <c r="PGT7" s="531"/>
      <c r="PGU7" s="531"/>
      <c r="PGV7" s="531"/>
      <c r="PGW7" s="531"/>
      <c r="PGX7" s="531"/>
      <c r="PGY7" s="531"/>
      <c r="PGZ7" s="531"/>
      <c r="PHA7" s="531"/>
      <c r="PHB7" s="531"/>
      <c r="PHC7" s="531"/>
      <c r="PHD7" s="531"/>
      <c r="PHE7" s="531"/>
      <c r="PHF7" s="531"/>
      <c r="PHG7" s="531"/>
      <c r="PHH7" s="531"/>
      <c r="PHI7" s="531"/>
      <c r="PHJ7" s="531"/>
      <c r="PHK7" s="531"/>
      <c r="PHL7" s="531"/>
      <c r="PHM7" s="531"/>
      <c r="PHN7" s="531"/>
      <c r="PHO7" s="531"/>
      <c r="PHP7" s="531"/>
      <c r="PHQ7" s="531"/>
      <c r="PHR7" s="531"/>
      <c r="PHS7" s="531"/>
      <c r="PHT7" s="531"/>
      <c r="PHU7" s="531"/>
      <c r="PHV7" s="531"/>
      <c r="PHW7" s="531"/>
      <c r="PHX7" s="531"/>
      <c r="PHY7" s="531"/>
      <c r="PHZ7" s="531"/>
      <c r="PIA7" s="531"/>
      <c r="PIB7" s="531"/>
      <c r="PIC7" s="531"/>
      <c r="PID7" s="531"/>
      <c r="PIE7" s="531"/>
      <c r="PIF7" s="531"/>
      <c r="PIG7" s="531"/>
      <c r="PIH7" s="531"/>
      <c r="PII7" s="531"/>
      <c r="PIJ7" s="531"/>
      <c r="PIK7" s="531"/>
      <c r="PIL7" s="531"/>
      <c r="PIM7" s="531"/>
      <c r="PIN7" s="531"/>
      <c r="PIO7" s="531"/>
      <c r="PIP7" s="531"/>
      <c r="PIQ7" s="531"/>
      <c r="PIR7" s="531"/>
      <c r="PIS7" s="531"/>
      <c r="PIT7" s="531"/>
      <c r="PIU7" s="531"/>
      <c r="PIV7" s="531"/>
      <c r="PIW7" s="531"/>
      <c r="PIX7" s="531"/>
      <c r="PIY7" s="531"/>
      <c r="PIZ7" s="531"/>
      <c r="PJA7" s="531"/>
      <c r="PJB7" s="531"/>
      <c r="PJC7" s="531"/>
      <c r="PJD7" s="531"/>
      <c r="PJE7" s="531"/>
      <c r="PJF7" s="531"/>
      <c r="PJG7" s="531"/>
      <c r="PJH7" s="531"/>
      <c r="PJI7" s="531"/>
      <c r="PJJ7" s="531"/>
      <c r="PJK7" s="531"/>
      <c r="PJL7" s="531"/>
      <c r="PJM7" s="531"/>
      <c r="PJN7" s="531"/>
      <c r="PJO7" s="531"/>
      <c r="PJP7" s="531"/>
      <c r="PJQ7" s="531"/>
      <c r="PJR7" s="531"/>
      <c r="PJS7" s="531"/>
      <c r="PJT7" s="531"/>
      <c r="PJU7" s="531"/>
      <c r="PJV7" s="531"/>
      <c r="PJW7" s="531"/>
      <c r="PJX7" s="531"/>
      <c r="PJY7" s="531"/>
      <c r="PJZ7" s="531"/>
      <c r="PKA7" s="531"/>
      <c r="PKB7" s="531"/>
      <c r="PKC7" s="531"/>
      <c r="PKD7" s="531"/>
      <c r="PKE7" s="531"/>
      <c r="PKF7" s="531"/>
      <c r="PKG7" s="531"/>
      <c r="PKH7" s="531"/>
      <c r="PKI7" s="531"/>
      <c r="PKJ7" s="531"/>
      <c r="PKK7" s="531"/>
      <c r="PKL7" s="531"/>
      <c r="PKM7" s="531"/>
      <c r="PKN7" s="531"/>
      <c r="PKO7" s="531"/>
      <c r="PKP7" s="531"/>
      <c r="PKQ7" s="531"/>
      <c r="PKR7" s="531"/>
      <c r="PKS7" s="531"/>
      <c r="PKT7" s="531"/>
      <c r="PKU7" s="531"/>
      <c r="PKV7" s="531"/>
      <c r="PKW7" s="531"/>
      <c r="PKX7" s="531"/>
      <c r="PKY7" s="531"/>
      <c r="PKZ7" s="531"/>
      <c r="PLA7" s="531"/>
      <c r="PLB7" s="531"/>
      <c r="PLC7" s="531"/>
      <c r="PLD7" s="531"/>
      <c r="PLE7" s="531"/>
      <c r="PLF7" s="531"/>
      <c r="PLG7" s="531"/>
      <c r="PLH7" s="531"/>
      <c r="PLI7" s="531"/>
      <c r="PLJ7" s="531"/>
      <c r="PLK7" s="531"/>
      <c r="PLL7" s="531"/>
      <c r="PLM7" s="531"/>
      <c r="PLN7" s="531"/>
      <c r="PLO7" s="531"/>
      <c r="PLP7" s="531"/>
      <c r="PLQ7" s="531"/>
      <c r="PLR7" s="531"/>
      <c r="PLS7" s="531"/>
      <c r="PLT7" s="531"/>
      <c r="PLU7" s="531"/>
      <c r="PLV7" s="531"/>
      <c r="PLW7" s="531"/>
      <c r="PLX7" s="531"/>
      <c r="PLY7" s="531"/>
      <c r="PLZ7" s="531"/>
      <c r="PMA7" s="531"/>
      <c r="PMB7" s="531"/>
      <c r="PMC7" s="531"/>
      <c r="PMD7" s="531"/>
      <c r="PME7" s="531"/>
      <c r="PMF7" s="531"/>
      <c r="PMG7" s="531"/>
      <c r="PMH7" s="531"/>
      <c r="PMI7" s="531"/>
      <c r="PMJ7" s="531"/>
      <c r="PMK7" s="531"/>
      <c r="PML7" s="531"/>
      <c r="PMM7" s="531"/>
      <c r="PMN7" s="531"/>
      <c r="PMO7" s="531"/>
      <c r="PMP7" s="531"/>
      <c r="PMQ7" s="531"/>
      <c r="PMR7" s="531"/>
      <c r="PMS7" s="531"/>
      <c r="PMT7" s="531"/>
      <c r="PMU7" s="531"/>
      <c r="PMV7" s="531"/>
      <c r="PMW7" s="531"/>
      <c r="PMX7" s="531"/>
      <c r="PMY7" s="531"/>
      <c r="PMZ7" s="531"/>
      <c r="PNA7" s="531"/>
      <c r="PNB7" s="531"/>
      <c r="PNC7" s="531"/>
      <c r="PND7" s="531"/>
      <c r="PNE7" s="531"/>
      <c r="PNF7" s="531"/>
      <c r="PNG7" s="531"/>
      <c r="PNH7" s="531"/>
      <c r="PNI7" s="531"/>
      <c r="PNJ7" s="531"/>
      <c r="PNK7" s="531"/>
      <c r="PNL7" s="531"/>
      <c r="PNM7" s="531"/>
      <c r="PNN7" s="531"/>
      <c r="PNO7" s="531"/>
      <c r="PNP7" s="531"/>
      <c r="PNQ7" s="531"/>
      <c r="PNR7" s="531"/>
      <c r="PNS7" s="531"/>
      <c r="PNT7" s="531"/>
      <c r="PNU7" s="531"/>
      <c r="PNV7" s="531"/>
      <c r="PNW7" s="531"/>
      <c r="PNX7" s="531"/>
      <c r="PNY7" s="531"/>
      <c r="PNZ7" s="531"/>
      <c r="POA7" s="531"/>
      <c r="POB7" s="531"/>
      <c r="POC7" s="531"/>
      <c r="POD7" s="531"/>
      <c r="POE7" s="531"/>
      <c r="POF7" s="531"/>
      <c r="POG7" s="531"/>
      <c r="POH7" s="531"/>
      <c r="POI7" s="531"/>
      <c r="POJ7" s="531"/>
      <c r="POK7" s="531"/>
      <c r="POL7" s="531"/>
      <c r="POM7" s="531"/>
      <c r="PON7" s="531"/>
      <c r="POO7" s="531"/>
      <c r="POP7" s="531"/>
      <c r="POQ7" s="531"/>
      <c r="POR7" s="531"/>
      <c r="POS7" s="531"/>
      <c r="POT7" s="531"/>
      <c r="POU7" s="531"/>
      <c r="POV7" s="531"/>
      <c r="POW7" s="531"/>
      <c r="POX7" s="531"/>
      <c r="POY7" s="531"/>
      <c r="POZ7" s="531"/>
      <c r="PPA7" s="531"/>
      <c r="PPB7" s="531"/>
      <c r="PPC7" s="531"/>
      <c r="PPD7" s="531"/>
      <c r="PPE7" s="531"/>
      <c r="PPF7" s="531"/>
      <c r="PPG7" s="531"/>
      <c r="PPH7" s="531"/>
      <c r="PPI7" s="531"/>
      <c r="PPJ7" s="531"/>
      <c r="PPK7" s="531"/>
      <c r="PPL7" s="531"/>
      <c r="PPM7" s="531"/>
      <c r="PPN7" s="531"/>
      <c r="PPO7" s="531"/>
      <c r="PPP7" s="531"/>
      <c r="PPQ7" s="531"/>
      <c r="PPR7" s="531"/>
      <c r="PPS7" s="531"/>
      <c r="PPT7" s="531"/>
      <c r="PPU7" s="531"/>
      <c r="PPV7" s="531"/>
      <c r="PPW7" s="531"/>
      <c r="PPX7" s="531"/>
      <c r="PPY7" s="531"/>
      <c r="PPZ7" s="531"/>
      <c r="PQA7" s="531"/>
      <c r="PQB7" s="531"/>
      <c r="PQC7" s="531"/>
      <c r="PQD7" s="531"/>
      <c r="PQE7" s="531"/>
      <c r="PQF7" s="531"/>
      <c r="PQG7" s="531"/>
      <c r="PQH7" s="531"/>
      <c r="PQI7" s="531"/>
      <c r="PQJ7" s="531"/>
      <c r="PQK7" s="531"/>
      <c r="PQL7" s="531"/>
      <c r="PQM7" s="531"/>
      <c r="PQN7" s="531"/>
      <c r="PQO7" s="531"/>
      <c r="PQP7" s="531"/>
      <c r="PQQ7" s="531"/>
      <c r="PQR7" s="531"/>
      <c r="PQS7" s="531"/>
      <c r="PQT7" s="531"/>
      <c r="PQU7" s="531"/>
      <c r="PQV7" s="531"/>
      <c r="PQW7" s="531"/>
      <c r="PQX7" s="531"/>
      <c r="PQY7" s="531"/>
      <c r="PQZ7" s="531"/>
      <c r="PRA7" s="531"/>
      <c r="PRB7" s="531"/>
      <c r="PRC7" s="531"/>
      <c r="PRD7" s="531"/>
      <c r="PRE7" s="531"/>
      <c r="PRF7" s="531"/>
      <c r="PRG7" s="531"/>
      <c r="PRH7" s="531"/>
      <c r="PRI7" s="531"/>
      <c r="PRJ7" s="531"/>
      <c r="PRK7" s="531"/>
      <c r="PRL7" s="531"/>
      <c r="PRM7" s="531"/>
      <c r="PRN7" s="531"/>
      <c r="PRO7" s="531"/>
      <c r="PRP7" s="531"/>
      <c r="PRQ7" s="531"/>
      <c r="PRR7" s="531"/>
      <c r="PRS7" s="531"/>
      <c r="PRT7" s="531"/>
      <c r="PRU7" s="531"/>
      <c r="PRV7" s="531"/>
      <c r="PRW7" s="531"/>
      <c r="PRX7" s="531"/>
      <c r="PRY7" s="531"/>
      <c r="PRZ7" s="531"/>
      <c r="PSA7" s="531"/>
      <c r="PSB7" s="531"/>
      <c r="PSC7" s="531"/>
      <c r="PSD7" s="531"/>
      <c r="PSE7" s="531"/>
      <c r="PSF7" s="531"/>
      <c r="PSG7" s="531"/>
      <c r="PSH7" s="531"/>
      <c r="PSI7" s="531"/>
      <c r="PSJ7" s="531"/>
      <c r="PSK7" s="531"/>
      <c r="PSL7" s="531"/>
      <c r="PSM7" s="531"/>
      <c r="PSN7" s="531"/>
      <c r="PSO7" s="531"/>
      <c r="PSP7" s="531"/>
      <c r="PSQ7" s="531"/>
      <c r="PSR7" s="531"/>
      <c r="PSS7" s="531"/>
      <c r="PST7" s="531"/>
      <c r="PSU7" s="531"/>
      <c r="PSV7" s="531"/>
      <c r="PSW7" s="531"/>
      <c r="PSX7" s="531"/>
      <c r="PSY7" s="531"/>
      <c r="PSZ7" s="531"/>
      <c r="PTA7" s="531"/>
      <c r="PTB7" s="531"/>
      <c r="PTC7" s="531"/>
      <c r="PTD7" s="531"/>
      <c r="PTE7" s="531"/>
      <c r="PTF7" s="531"/>
      <c r="PTG7" s="531"/>
      <c r="PTH7" s="531"/>
      <c r="PTI7" s="531"/>
      <c r="PTJ7" s="531"/>
      <c r="PTK7" s="531"/>
      <c r="PTL7" s="531"/>
      <c r="PTM7" s="531"/>
      <c r="PTN7" s="531"/>
      <c r="PTO7" s="531"/>
      <c r="PTP7" s="531"/>
      <c r="PTQ7" s="531"/>
      <c r="PTR7" s="531"/>
      <c r="PTS7" s="531"/>
      <c r="PTT7" s="531"/>
      <c r="PTU7" s="531"/>
      <c r="PTV7" s="531"/>
      <c r="PTW7" s="531"/>
      <c r="PTX7" s="531"/>
      <c r="PTY7" s="531"/>
      <c r="PTZ7" s="531"/>
      <c r="PUA7" s="531"/>
      <c r="PUB7" s="531"/>
      <c r="PUC7" s="531"/>
      <c r="PUD7" s="531"/>
      <c r="PUE7" s="531"/>
      <c r="PUF7" s="531"/>
      <c r="PUG7" s="531"/>
      <c r="PUH7" s="531"/>
      <c r="PUI7" s="531"/>
      <c r="PUJ7" s="531"/>
      <c r="PUK7" s="531"/>
      <c r="PUL7" s="531"/>
      <c r="PUM7" s="531"/>
      <c r="PUN7" s="531"/>
      <c r="PUO7" s="531"/>
      <c r="PUP7" s="531"/>
      <c r="PUQ7" s="531"/>
      <c r="PUR7" s="531"/>
      <c r="PUS7" s="531"/>
      <c r="PUT7" s="531"/>
      <c r="PUU7" s="531"/>
      <c r="PUV7" s="531"/>
      <c r="PUW7" s="531"/>
      <c r="PUX7" s="531"/>
      <c r="PUY7" s="531"/>
      <c r="PUZ7" s="531"/>
      <c r="PVA7" s="531"/>
      <c r="PVB7" s="531"/>
      <c r="PVC7" s="531"/>
      <c r="PVD7" s="531"/>
      <c r="PVE7" s="531"/>
      <c r="PVF7" s="531"/>
      <c r="PVG7" s="531"/>
      <c r="PVH7" s="531"/>
      <c r="PVI7" s="531"/>
      <c r="PVJ7" s="531"/>
      <c r="PVK7" s="531"/>
      <c r="PVL7" s="531"/>
      <c r="PVM7" s="531"/>
      <c r="PVN7" s="531"/>
      <c r="PVO7" s="531"/>
      <c r="PVP7" s="531"/>
      <c r="PVQ7" s="531"/>
      <c r="PVR7" s="531"/>
      <c r="PVS7" s="531"/>
      <c r="PVT7" s="531"/>
      <c r="PVU7" s="531"/>
      <c r="PVV7" s="531"/>
      <c r="PVW7" s="531"/>
      <c r="PVX7" s="531"/>
      <c r="PVY7" s="531"/>
      <c r="PVZ7" s="531"/>
      <c r="PWA7" s="531"/>
      <c r="PWB7" s="531"/>
      <c r="PWC7" s="531"/>
      <c r="PWD7" s="531"/>
      <c r="PWE7" s="531"/>
      <c r="PWF7" s="531"/>
      <c r="PWG7" s="531"/>
      <c r="PWH7" s="531"/>
      <c r="PWI7" s="531"/>
      <c r="PWJ7" s="531"/>
      <c r="PWK7" s="531"/>
      <c r="PWL7" s="531"/>
      <c r="PWM7" s="531"/>
      <c r="PWN7" s="531"/>
      <c r="PWO7" s="531"/>
      <c r="PWP7" s="531"/>
      <c r="PWQ7" s="531"/>
      <c r="PWR7" s="531"/>
      <c r="PWS7" s="531"/>
      <c r="PWT7" s="531"/>
      <c r="PWU7" s="531"/>
      <c r="PWV7" s="531"/>
      <c r="PWW7" s="531"/>
      <c r="PWX7" s="531"/>
      <c r="PWY7" s="531"/>
      <c r="PWZ7" s="531"/>
      <c r="PXA7" s="531"/>
      <c r="PXB7" s="531"/>
      <c r="PXC7" s="531"/>
      <c r="PXD7" s="531"/>
      <c r="PXE7" s="531"/>
      <c r="PXF7" s="531"/>
      <c r="PXG7" s="531"/>
      <c r="PXH7" s="531"/>
      <c r="PXI7" s="531"/>
      <c r="PXJ7" s="531"/>
      <c r="PXK7" s="531"/>
      <c r="PXL7" s="531"/>
      <c r="PXM7" s="531"/>
      <c r="PXN7" s="531"/>
      <c r="PXO7" s="531"/>
      <c r="PXP7" s="531"/>
      <c r="PXQ7" s="531"/>
      <c r="PXR7" s="531"/>
      <c r="PXS7" s="531"/>
      <c r="PXT7" s="531"/>
      <c r="PXU7" s="531"/>
      <c r="PXV7" s="531"/>
      <c r="PXW7" s="531"/>
      <c r="PXX7" s="531"/>
      <c r="PXY7" s="531"/>
      <c r="PXZ7" s="531"/>
      <c r="PYA7" s="531"/>
      <c r="PYB7" s="531"/>
      <c r="PYC7" s="531"/>
      <c r="PYD7" s="531"/>
      <c r="PYE7" s="531"/>
      <c r="PYF7" s="531"/>
      <c r="PYG7" s="531"/>
      <c r="PYH7" s="531"/>
      <c r="PYI7" s="531"/>
      <c r="PYJ7" s="531"/>
      <c r="PYK7" s="531"/>
      <c r="PYL7" s="531"/>
      <c r="PYM7" s="531"/>
      <c r="PYN7" s="531"/>
      <c r="PYO7" s="531"/>
      <c r="PYP7" s="531"/>
      <c r="PYQ7" s="531"/>
      <c r="PYR7" s="531"/>
      <c r="PYS7" s="531"/>
      <c r="PYT7" s="531"/>
      <c r="PYU7" s="531"/>
      <c r="PYV7" s="531"/>
      <c r="PYW7" s="531"/>
      <c r="PYX7" s="531"/>
      <c r="PYY7" s="531"/>
      <c r="PYZ7" s="531"/>
      <c r="PZA7" s="531"/>
      <c r="PZB7" s="531"/>
      <c r="PZC7" s="531"/>
      <c r="PZD7" s="531"/>
      <c r="PZE7" s="531"/>
      <c r="PZF7" s="531"/>
      <c r="PZG7" s="531"/>
      <c r="PZH7" s="531"/>
      <c r="PZI7" s="531"/>
      <c r="PZJ7" s="531"/>
      <c r="PZK7" s="531"/>
      <c r="PZL7" s="531"/>
      <c r="PZM7" s="531"/>
      <c r="PZN7" s="531"/>
      <c r="PZO7" s="531"/>
      <c r="PZP7" s="531"/>
      <c r="PZQ7" s="531"/>
      <c r="PZR7" s="531"/>
      <c r="PZS7" s="531"/>
      <c r="PZT7" s="531"/>
      <c r="PZU7" s="531"/>
      <c r="PZV7" s="531"/>
      <c r="PZW7" s="531"/>
      <c r="PZX7" s="531"/>
      <c r="PZY7" s="531"/>
      <c r="PZZ7" s="531"/>
      <c r="QAA7" s="531"/>
      <c r="QAB7" s="531"/>
      <c r="QAC7" s="531"/>
      <c r="QAD7" s="531"/>
      <c r="QAE7" s="531"/>
      <c r="QAF7" s="531"/>
      <c r="QAG7" s="531"/>
      <c r="QAH7" s="531"/>
      <c r="QAI7" s="531"/>
      <c r="QAJ7" s="531"/>
      <c r="QAK7" s="531"/>
      <c r="QAL7" s="531"/>
      <c r="QAM7" s="531"/>
      <c r="QAN7" s="531"/>
      <c r="QAO7" s="531"/>
      <c r="QAP7" s="531"/>
      <c r="QAQ7" s="531"/>
      <c r="QAR7" s="531"/>
      <c r="QAS7" s="531"/>
      <c r="QAT7" s="531"/>
      <c r="QAU7" s="531"/>
      <c r="QAV7" s="531"/>
      <c r="QAW7" s="531"/>
      <c r="QAX7" s="531"/>
      <c r="QAY7" s="531"/>
      <c r="QAZ7" s="531"/>
      <c r="QBA7" s="531"/>
      <c r="QBB7" s="531"/>
      <c r="QBC7" s="531"/>
      <c r="QBD7" s="531"/>
      <c r="QBE7" s="531"/>
      <c r="QBF7" s="531"/>
      <c r="QBG7" s="531"/>
      <c r="QBH7" s="531"/>
      <c r="QBI7" s="531"/>
      <c r="QBJ7" s="531"/>
      <c r="QBK7" s="531"/>
      <c r="QBL7" s="531"/>
      <c r="QBM7" s="531"/>
      <c r="QBN7" s="531"/>
      <c r="QBO7" s="531"/>
      <c r="QBP7" s="531"/>
      <c r="QBQ7" s="531"/>
      <c r="QBR7" s="531"/>
      <c r="QBS7" s="531"/>
      <c r="QBT7" s="531"/>
      <c r="QBU7" s="531"/>
      <c r="QBV7" s="531"/>
      <c r="QBW7" s="531"/>
      <c r="QBX7" s="531"/>
      <c r="QBY7" s="531"/>
      <c r="QBZ7" s="531"/>
      <c r="QCA7" s="531"/>
      <c r="QCB7" s="531"/>
      <c r="QCC7" s="531"/>
      <c r="QCD7" s="531"/>
      <c r="QCE7" s="531"/>
      <c r="QCF7" s="531"/>
      <c r="QCG7" s="531"/>
      <c r="QCH7" s="531"/>
      <c r="QCI7" s="531"/>
      <c r="QCJ7" s="531"/>
      <c r="QCK7" s="531"/>
      <c r="QCL7" s="531"/>
      <c r="QCM7" s="531"/>
      <c r="QCN7" s="531"/>
      <c r="QCO7" s="531"/>
      <c r="QCP7" s="531"/>
      <c r="QCQ7" s="531"/>
      <c r="QCR7" s="531"/>
      <c r="QCS7" s="531"/>
      <c r="QCT7" s="531"/>
      <c r="QCU7" s="531"/>
      <c r="QCV7" s="531"/>
      <c r="QCW7" s="531"/>
      <c r="QCX7" s="531"/>
      <c r="QCY7" s="531"/>
      <c r="QCZ7" s="531"/>
      <c r="QDA7" s="531"/>
      <c r="QDB7" s="531"/>
      <c r="QDC7" s="531"/>
      <c r="QDD7" s="531"/>
      <c r="QDE7" s="531"/>
      <c r="QDF7" s="531"/>
      <c r="QDG7" s="531"/>
      <c r="QDH7" s="531"/>
      <c r="QDI7" s="531"/>
      <c r="QDJ7" s="531"/>
      <c r="QDK7" s="531"/>
      <c r="QDL7" s="531"/>
      <c r="QDM7" s="531"/>
      <c r="QDN7" s="531"/>
      <c r="QDO7" s="531"/>
      <c r="QDP7" s="531"/>
      <c r="QDQ7" s="531"/>
      <c r="QDR7" s="531"/>
      <c r="QDS7" s="531"/>
      <c r="QDT7" s="531"/>
      <c r="QDU7" s="531"/>
      <c r="QDV7" s="531"/>
      <c r="QDW7" s="531"/>
      <c r="QDX7" s="531"/>
      <c r="QDY7" s="531"/>
      <c r="QDZ7" s="531"/>
      <c r="QEA7" s="531"/>
      <c r="QEB7" s="531"/>
      <c r="QEC7" s="531"/>
      <c r="QED7" s="531"/>
      <c r="QEE7" s="531"/>
      <c r="QEF7" s="531"/>
      <c r="QEG7" s="531"/>
      <c r="QEH7" s="531"/>
      <c r="QEI7" s="531"/>
      <c r="QEJ7" s="531"/>
      <c r="QEK7" s="531"/>
      <c r="QEL7" s="531"/>
      <c r="QEM7" s="531"/>
      <c r="QEN7" s="531"/>
      <c r="QEO7" s="531"/>
      <c r="QEP7" s="531"/>
      <c r="QEQ7" s="531"/>
      <c r="QER7" s="531"/>
      <c r="QES7" s="531"/>
      <c r="QET7" s="531"/>
      <c r="QEU7" s="531"/>
      <c r="QEV7" s="531"/>
      <c r="QEW7" s="531"/>
      <c r="QEX7" s="531"/>
      <c r="QEY7" s="531"/>
      <c r="QEZ7" s="531"/>
      <c r="QFA7" s="531"/>
      <c r="QFB7" s="531"/>
      <c r="QFC7" s="531"/>
      <c r="QFD7" s="531"/>
      <c r="QFE7" s="531"/>
      <c r="QFF7" s="531"/>
      <c r="QFG7" s="531"/>
      <c r="QFH7" s="531"/>
      <c r="QFI7" s="531"/>
      <c r="QFJ7" s="531"/>
      <c r="QFK7" s="531"/>
      <c r="QFL7" s="531"/>
      <c r="QFM7" s="531"/>
      <c r="QFN7" s="531"/>
      <c r="QFO7" s="531"/>
      <c r="QFP7" s="531"/>
      <c r="QFQ7" s="531"/>
      <c r="QFR7" s="531"/>
      <c r="QFS7" s="531"/>
      <c r="QFT7" s="531"/>
      <c r="QFU7" s="531"/>
      <c r="QFV7" s="531"/>
      <c r="QFW7" s="531"/>
      <c r="QFX7" s="531"/>
      <c r="QFY7" s="531"/>
      <c r="QFZ7" s="531"/>
      <c r="QGA7" s="531"/>
      <c r="QGB7" s="531"/>
      <c r="QGC7" s="531"/>
      <c r="QGD7" s="531"/>
      <c r="QGE7" s="531"/>
      <c r="QGF7" s="531"/>
      <c r="QGG7" s="531"/>
      <c r="QGH7" s="531"/>
      <c r="QGI7" s="531"/>
      <c r="QGJ7" s="531"/>
      <c r="QGK7" s="531"/>
      <c r="QGL7" s="531"/>
      <c r="QGM7" s="531"/>
      <c r="QGN7" s="531"/>
      <c r="QGO7" s="531"/>
      <c r="QGP7" s="531"/>
      <c r="QGQ7" s="531"/>
      <c r="QGR7" s="531"/>
      <c r="QGS7" s="531"/>
      <c r="QGT7" s="531"/>
      <c r="QGU7" s="531"/>
      <c r="QGV7" s="531"/>
      <c r="QGW7" s="531"/>
      <c r="QGX7" s="531"/>
      <c r="QGY7" s="531"/>
      <c r="QGZ7" s="531"/>
      <c r="QHA7" s="531"/>
      <c r="QHB7" s="531"/>
      <c r="QHC7" s="531"/>
      <c r="QHD7" s="531"/>
      <c r="QHE7" s="531"/>
      <c r="QHF7" s="531"/>
      <c r="QHG7" s="531"/>
      <c r="QHH7" s="531"/>
      <c r="QHI7" s="531"/>
      <c r="QHJ7" s="531"/>
      <c r="QHK7" s="531"/>
      <c r="QHL7" s="531"/>
      <c r="QHM7" s="531"/>
      <c r="QHN7" s="531"/>
      <c r="QHO7" s="531"/>
      <c r="QHP7" s="531"/>
      <c r="QHQ7" s="531"/>
      <c r="QHR7" s="531"/>
      <c r="QHS7" s="531"/>
      <c r="QHT7" s="531"/>
      <c r="QHU7" s="531"/>
      <c r="QHV7" s="531"/>
      <c r="QHW7" s="531"/>
      <c r="QHX7" s="531"/>
      <c r="QHY7" s="531"/>
      <c r="QHZ7" s="531"/>
      <c r="QIA7" s="531"/>
      <c r="QIB7" s="531"/>
      <c r="QIC7" s="531"/>
      <c r="QID7" s="531"/>
      <c r="QIE7" s="531"/>
      <c r="QIF7" s="531"/>
      <c r="QIG7" s="531"/>
      <c r="QIH7" s="531"/>
      <c r="QII7" s="531"/>
      <c r="QIJ7" s="531"/>
      <c r="QIK7" s="531"/>
      <c r="QIL7" s="531"/>
      <c r="QIM7" s="531"/>
      <c r="QIN7" s="531"/>
      <c r="QIO7" s="531"/>
      <c r="QIP7" s="531"/>
      <c r="QIQ7" s="531"/>
      <c r="QIR7" s="531"/>
      <c r="QIS7" s="531"/>
      <c r="QIT7" s="531"/>
      <c r="QIU7" s="531"/>
      <c r="QIV7" s="531"/>
      <c r="QIW7" s="531"/>
      <c r="QIX7" s="531"/>
      <c r="QIY7" s="531"/>
      <c r="QIZ7" s="531"/>
      <c r="QJA7" s="531"/>
      <c r="QJB7" s="531"/>
      <c r="QJC7" s="531"/>
      <c r="QJD7" s="531"/>
      <c r="QJE7" s="531"/>
      <c r="QJF7" s="531"/>
      <c r="QJG7" s="531"/>
      <c r="QJH7" s="531"/>
      <c r="QJI7" s="531"/>
      <c r="QJJ7" s="531"/>
      <c r="QJK7" s="531"/>
      <c r="QJL7" s="531"/>
      <c r="QJM7" s="531"/>
      <c r="QJN7" s="531"/>
      <c r="QJO7" s="531"/>
      <c r="QJP7" s="531"/>
      <c r="QJQ7" s="531"/>
      <c r="QJR7" s="531"/>
      <c r="QJS7" s="531"/>
      <c r="QJT7" s="531"/>
      <c r="QJU7" s="531"/>
      <c r="QJV7" s="531"/>
      <c r="QJW7" s="531"/>
      <c r="QJX7" s="531"/>
      <c r="QJY7" s="531"/>
      <c r="QJZ7" s="531"/>
      <c r="QKA7" s="531"/>
      <c r="QKB7" s="531"/>
      <c r="QKC7" s="531"/>
      <c r="QKD7" s="531"/>
      <c r="QKE7" s="531"/>
      <c r="QKF7" s="531"/>
      <c r="QKG7" s="531"/>
      <c r="QKH7" s="531"/>
      <c r="QKI7" s="531"/>
      <c r="QKJ7" s="531"/>
      <c r="QKK7" s="531"/>
      <c r="QKL7" s="531"/>
      <c r="QKM7" s="531"/>
      <c r="QKN7" s="531"/>
      <c r="QKO7" s="531"/>
      <c r="QKP7" s="531"/>
      <c r="QKQ7" s="531"/>
      <c r="QKR7" s="531"/>
      <c r="QKS7" s="531"/>
      <c r="QKT7" s="531"/>
      <c r="QKU7" s="531"/>
      <c r="QKV7" s="531"/>
      <c r="QKW7" s="531"/>
      <c r="QKX7" s="531"/>
      <c r="QKY7" s="531"/>
      <c r="QKZ7" s="531"/>
      <c r="QLA7" s="531"/>
      <c r="QLB7" s="531"/>
      <c r="QLC7" s="531"/>
      <c r="QLD7" s="531"/>
      <c r="QLE7" s="531"/>
      <c r="QLF7" s="531"/>
      <c r="QLG7" s="531"/>
      <c r="QLH7" s="531"/>
      <c r="QLI7" s="531"/>
      <c r="QLJ7" s="531"/>
      <c r="QLK7" s="531"/>
      <c r="QLL7" s="531"/>
      <c r="QLM7" s="531"/>
      <c r="QLN7" s="531"/>
      <c r="QLO7" s="531"/>
      <c r="QLP7" s="531"/>
      <c r="QLQ7" s="531"/>
      <c r="QLR7" s="531"/>
      <c r="QLS7" s="531"/>
      <c r="QLT7" s="531"/>
      <c r="QLU7" s="531"/>
      <c r="QLV7" s="531"/>
      <c r="QLW7" s="531"/>
      <c r="QLX7" s="531"/>
      <c r="QLY7" s="531"/>
      <c r="QLZ7" s="531"/>
      <c r="QMA7" s="531"/>
      <c r="QMB7" s="531"/>
      <c r="QMC7" s="531"/>
      <c r="QMD7" s="531"/>
      <c r="QME7" s="531"/>
      <c r="QMF7" s="531"/>
      <c r="QMG7" s="531"/>
      <c r="QMH7" s="531"/>
      <c r="QMI7" s="531"/>
      <c r="QMJ7" s="531"/>
      <c r="QMK7" s="531"/>
      <c r="QML7" s="531"/>
      <c r="QMM7" s="531"/>
      <c r="QMN7" s="531"/>
      <c r="QMO7" s="531"/>
      <c r="QMP7" s="531"/>
      <c r="QMQ7" s="531"/>
      <c r="QMR7" s="531"/>
      <c r="QMS7" s="531"/>
      <c r="QMT7" s="531"/>
      <c r="QMU7" s="531"/>
      <c r="QMV7" s="531"/>
      <c r="QMW7" s="531"/>
      <c r="QMX7" s="531"/>
      <c r="QMY7" s="531"/>
      <c r="QMZ7" s="531"/>
      <c r="QNA7" s="531"/>
      <c r="QNB7" s="531"/>
      <c r="QNC7" s="531"/>
      <c r="QND7" s="531"/>
      <c r="QNE7" s="531"/>
      <c r="QNF7" s="531"/>
      <c r="QNG7" s="531"/>
      <c r="QNH7" s="531"/>
      <c r="QNI7" s="531"/>
      <c r="QNJ7" s="531"/>
      <c r="QNK7" s="531"/>
      <c r="QNL7" s="531"/>
      <c r="QNM7" s="531"/>
      <c r="QNN7" s="531"/>
      <c r="QNO7" s="531"/>
      <c r="QNP7" s="531"/>
      <c r="QNQ7" s="531"/>
      <c r="QNR7" s="531"/>
      <c r="QNS7" s="531"/>
      <c r="QNT7" s="531"/>
      <c r="QNU7" s="531"/>
      <c r="QNV7" s="531"/>
      <c r="QNW7" s="531"/>
      <c r="QNX7" s="531"/>
      <c r="QNY7" s="531"/>
      <c r="QNZ7" s="531"/>
      <c r="QOA7" s="531"/>
      <c r="QOB7" s="531"/>
      <c r="QOC7" s="531"/>
      <c r="QOD7" s="531"/>
      <c r="QOE7" s="531"/>
      <c r="QOF7" s="531"/>
      <c r="QOG7" s="531"/>
      <c r="QOH7" s="531"/>
      <c r="QOI7" s="531"/>
      <c r="QOJ7" s="531"/>
      <c r="QOK7" s="531"/>
      <c r="QOL7" s="531"/>
      <c r="QOM7" s="531"/>
      <c r="QON7" s="531"/>
      <c r="QOO7" s="531"/>
      <c r="QOP7" s="531"/>
      <c r="QOQ7" s="531"/>
      <c r="QOR7" s="531"/>
      <c r="QOS7" s="531"/>
      <c r="QOT7" s="531"/>
      <c r="QOU7" s="531"/>
      <c r="QOV7" s="531"/>
      <c r="QOW7" s="531"/>
      <c r="QOX7" s="531"/>
      <c r="QOY7" s="531"/>
      <c r="QOZ7" s="531"/>
      <c r="QPA7" s="531"/>
      <c r="QPB7" s="531"/>
      <c r="QPC7" s="531"/>
      <c r="QPD7" s="531"/>
      <c r="QPE7" s="531"/>
      <c r="QPF7" s="531"/>
      <c r="QPG7" s="531"/>
      <c r="QPH7" s="531"/>
      <c r="QPI7" s="531"/>
      <c r="QPJ7" s="531"/>
      <c r="QPK7" s="531"/>
      <c r="QPL7" s="531"/>
      <c r="QPM7" s="531"/>
      <c r="QPN7" s="531"/>
      <c r="QPO7" s="531"/>
      <c r="QPP7" s="531"/>
      <c r="QPQ7" s="531"/>
      <c r="QPR7" s="531"/>
      <c r="QPS7" s="531"/>
      <c r="QPT7" s="531"/>
      <c r="QPU7" s="531"/>
      <c r="QPV7" s="531"/>
      <c r="QPW7" s="531"/>
      <c r="QPX7" s="531"/>
      <c r="QPY7" s="531"/>
      <c r="QPZ7" s="531"/>
      <c r="QQA7" s="531"/>
      <c r="QQB7" s="531"/>
      <c r="QQC7" s="531"/>
      <c r="QQD7" s="531"/>
      <c r="QQE7" s="531"/>
      <c r="QQF7" s="531"/>
      <c r="QQG7" s="531"/>
      <c r="QQH7" s="531"/>
      <c r="QQI7" s="531"/>
      <c r="QQJ7" s="531"/>
      <c r="QQK7" s="531"/>
      <c r="QQL7" s="531"/>
      <c r="QQM7" s="531"/>
      <c r="QQN7" s="531"/>
      <c r="QQO7" s="531"/>
      <c r="QQP7" s="531"/>
      <c r="QQQ7" s="531"/>
      <c r="QQR7" s="531"/>
      <c r="QQS7" s="531"/>
      <c r="QQT7" s="531"/>
      <c r="QQU7" s="531"/>
      <c r="QQV7" s="531"/>
      <c r="QQW7" s="531"/>
      <c r="QQX7" s="531"/>
      <c r="QQY7" s="531"/>
      <c r="QQZ7" s="531"/>
      <c r="QRA7" s="531"/>
      <c r="QRB7" s="531"/>
      <c r="QRC7" s="531"/>
      <c r="QRD7" s="531"/>
      <c r="QRE7" s="531"/>
      <c r="QRF7" s="531"/>
      <c r="QRG7" s="531"/>
      <c r="QRH7" s="531"/>
      <c r="QRI7" s="531"/>
      <c r="QRJ7" s="531"/>
      <c r="QRK7" s="531"/>
      <c r="QRL7" s="531"/>
      <c r="QRM7" s="531"/>
      <c r="QRN7" s="531"/>
      <c r="QRO7" s="531"/>
      <c r="QRP7" s="531"/>
      <c r="QRQ7" s="531"/>
      <c r="QRR7" s="531"/>
      <c r="QRS7" s="531"/>
      <c r="QRT7" s="531"/>
      <c r="QRU7" s="531"/>
      <c r="QRV7" s="531"/>
      <c r="QRW7" s="531"/>
      <c r="QRX7" s="531"/>
      <c r="QRY7" s="531"/>
      <c r="QRZ7" s="531"/>
      <c r="QSA7" s="531"/>
      <c r="QSB7" s="531"/>
      <c r="QSC7" s="531"/>
      <c r="QSD7" s="531"/>
      <c r="QSE7" s="531"/>
      <c r="QSF7" s="531"/>
      <c r="QSG7" s="531"/>
      <c r="QSH7" s="531"/>
      <c r="QSI7" s="531"/>
      <c r="QSJ7" s="531"/>
      <c r="QSK7" s="531"/>
      <c r="QSL7" s="531"/>
      <c r="QSM7" s="531"/>
      <c r="QSN7" s="531"/>
      <c r="QSO7" s="531"/>
      <c r="QSP7" s="531"/>
      <c r="QSQ7" s="531"/>
      <c r="QSR7" s="531"/>
      <c r="QSS7" s="531"/>
      <c r="QST7" s="531"/>
      <c r="QSU7" s="531"/>
      <c r="QSV7" s="531"/>
      <c r="QSW7" s="531"/>
      <c r="QSX7" s="531"/>
      <c r="QSY7" s="531"/>
      <c r="QSZ7" s="531"/>
      <c r="QTA7" s="531"/>
      <c r="QTB7" s="531"/>
      <c r="QTC7" s="531"/>
      <c r="QTD7" s="531"/>
      <c r="QTE7" s="531"/>
      <c r="QTF7" s="531"/>
      <c r="QTG7" s="531"/>
      <c r="QTH7" s="531"/>
      <c r="QTI7" s="531"/>
      <c r="QTJ7" s="531"/>
      <c r="QTK7" s="531"/>
      <c r="QTL7" s="531"/>
      <c r="QTM7" s="531"/>
      <c r="QTN7" s="531"/>
      <c r="QTO7" s="531"/>
      <c r="QTP7" s="531"/>
      <c r="QTQ7" s="531"/>
      <c r="QTR7" s="531"/>
      <c r="QTS7" s="531"/>
      <c r="QTT7" s="531"/>
      <c r="QTU7" s="531"/>
      <c r="QTV7" s="531"/>
      <c r="QTW7" s="531"/>
      <c r="QTX7" s="531"/>
      <c r="QTY7" s="531"/>
      <c r="QTZ7" s="531"/>
      <c r="QUA7" s="531"/>
      <c r="QUB7" s="531"/>
      <c r="QUC7" s="531"/>
      <c r="QUD7" s="531"/>
      <c r="QUE7" s="531"/>
      <c r="QUF7" s="531"/>
      <c r="QUG7" s="531"/>
      <c r="QUH7" s="531"/>
      <c r="QUI7" s="531"/>
      <c r="QUJ7" s="531"/>
      <c r="QUK7" s="531"/>
      <c r="QUL7" s="531"/>
      <c r="QUM7" s="531"/>
      <c r="QUN7" s="531"/>
      <c r="QUO7" s="531"/>
      <c r="QUP7" s="531"/>
      <c r="QUQ7" s="531"/>
      <c r="QUR7" s="531"/>
      <c r="QUS7" s="531"/>
      <c r="QUT7" s="531"/>
      <c r="QUU7" s="531"/>
      <c r="QUV7" s="531"/>
      <c r="QUW7" s="531"/>
      <c r="QUX7" s="531"/>
      <c r="QUY7" s="531"/>
      <c r="QUZ7" s="531"/>
      <c r="QVA7" s="531"/>
      <c r="QVB7" s="531"/>
      <c r="QVC7" s="531"/>
      <c r="QVD7" s="531"/>
      <c r="QVE7" s="531"/>
      <c r="QVF7" s="531"/>
      <c r="QVG7" s="531"/>
      <c r="QVH7" s="531"/>
      <c r="QVI7" s="531"/>
      <c r="QVJ7" s="531"/>
      <c r="QVK7" s="531"/>
      <c r="QVL7" s="531"/>
      <c r="QVM7" s="531"/>
      <c r="QVN7" s="531"/>
      <c r="QVO7" s="531"/>
      <c r="QVP7" s="531"/>
      <c r="QVQ7" s="531"/>
      <c r="QVR7" s="531"/>
      <c r="QVS7" s="531"/>
      <c r="QVT7" s="531"/>
      <c r="QVU7" s="531"/>
      <c r="QVV7" s="531"/>
      <c r="QVW7" s="531"/>
      <c r="QVX7" s="531"/>
      <c r="QVY7" s="531"/>
      <c r="QVZ7" s="531"/>
      <c r="QWA7" s="531"/>
      <c r="QWB7" s="531"/>
      <c r="QWC7" s="531"/>
      <c r="QWD7" s="531"/>
      <c r="QWE7" s="531"/>
      <c r="QWF7" s="531"/>
      <c r="QWG7" s="531"/>
      <c r="QWH7" s="531"/>
      <c r="QWI7" s="531"/>
      <c r="QWJ7" s="531"/>
      <c r="QWK7" s="531"/>
      <c r="QWL7" s="531"/>
      <c r="QWM7" s="531"/>
      <c r="QWN7" s="531"/>
      <c r="QWO7" s="531"/>
      <c r="QWP7" s="531"/>
      <c r="QWQ7" s="531"/>
      <c r="QWR7" s="531"/>
      <c r="QWS7" s="531"/>
      <c r="QWT7" s="531"/>
      <c r="QWU7" s="531"/>
      <c r="QWV7" s="531"/>
      <c r="QWW7" s="531"/>
      <c r="QWX7" s="531"/>
      <c r="QWY7" s="531"/>
      <c r="QWZ7" s="531"/>
      <c r="QXA7" s="531"/>
      <c r="QXB7" s="531"/>
      <c r="QXC7" s="531"/>
      <c r="QXD7" s="531"/>
      <c r="QXE7" s="531"/>
      <c r="QXF7" s="531"/>
      <c r="QXG7" s="531"/>
      <c r="QXH7" s="531"/>
      <c r="QXI7" s="531"/>
      <c r="QXJ7" s="531"/>
      <c r="QXK7" s="531"/>
      <c r="QXL7" s="531"/>
      <c r="QXM7" s="531"/>
      <c r="QXN7" s="531"/>
      <c r="QXO7" s="531"/>
      <c r="QXP7" s="531"/>
      <c r="QXQ7" s="531"/>
      <c r="QXR7" s="531"/>
      <c r="QXS7" s="531"/>
      <c r="QXT7" s="531"/>
      <c r="QXU7" s="531"/>
      <c r="QXV7" s="531"/>
      <c r="QXW7" s="531"/>
      <c r="QXX7" s="531"/>
      <c r="QXY7" s="531"/>
      <c r="QXZ7" s="531"/>
      <c r="QYA7" s="531"/>
      <c r="QYB7" s="531"/>
      <c r="QYC7" s="531"/>
      <c r="QYD7" s="531"/>
      <c r="QYE7" s="531"/>
      <c r="QYF7" s="531"/>
      <c r="QYG7" s="531"/>
      <c r="QYH7" s="531"/>
      <c r="QYI7" s="531"/>
      <c r="QYJ7" s="531"/>
      <c r="QYK7" s="531"/>
      <c r="QYL7" s="531"/>
      <c r="QYM7" s="531"/>
      <c r="QYN7" s="531"/>
      <c r="QYO7" s="531"/>
      <c r="QYP7" s="531"/>
      <c r="QYQ7" s="531"/>
      <c r="QYR7" s="531"/>
      <c r="QYS7" s="531"/>
      <c r="QYT7" s="531"/>
      <c r="QYU7" s="531"/>
      <c r="QYV7" s="531"/>
      <c r="QYW7" s="531"/>
      <c r="QYX7" s="531"/>
      <c r="QYY7" s="531"/>
      <c r="QYZ7" s="531"/>
      <c r="QZA7" s="531"/>
      <c r="QZB7" s="531"/>
      <c r="QZC7" s="531"/>
      <c r="QZD7" s="531"/>
      <c r="QZE7" s="531"/>
      <c r="QZF7" s="531"/>
      <c r="QZG7" s="531"/>
      <c r="QZH7" s="531"/>
      <c r="QZI7" s="531"/>
      <c r="QZJ7" s="531"/>
      <c r="QZK7" s="531"/>
      <c r="QZL7" s="531"/>
      <c r="QZM7" s="531"/>
      <c r="QZN7" s="531"/>
      <c r="QZO7" s="531"/>
      <c r="QZP7" s="531"/>
      <c r="QZQ7" s="531"/>
      <c r="QZR7" s="531"/>
      <c r="QZS7" s="531"/>
      <c r="QZT7" s="531"/>
      <c r="QZU7" s="531"/>
      <c r="QZV7" s="531"/>
      <c r="QZW7" s="531"/>
      <c r="QZX7" s="531"/>
      <c r="QZY7" s="531"/>
      <c r="QZZ7" s="531"/>
      <c r="RAA7" s="531"/>
      <c r="RAB7" s="531"/>
      <c r="RAC7" s="531"/>
      <c r="RAD7" s="531"/>
      <c r="RAE7" s="531"/>
      <c r="RAF7" s="531"/>
      <c r="RAG7" s="531"/>
      <c r="RAH7" s="531"/>
      <c r="RAI7" s="531"/>
      <c r="RAJ7" s="531"/>
      <c r="RAK7" s="531"/>
      <c r="RAL7" s="531"/>
      <c r="RAM7" s="531"/>
      <c r="RAN7" s="531"/>
      <c r="RAO7" s="531"/>
      <c r="RAP7" s="531"/>
      <c r="RAQ7" s="531"/>
      <c r="RAR7" s="531"/>
      <c r="RAS7" s="531"/>
      <c r="RAT7" s="531"/>
      <c r="RAU7" s="531"/>
      <c r="RAV7" s="531"/>
      <c r="RAW7" s="531"/>
      <c r="RAX7" s="531"/>
      <c r="RAY7" s="531"/>
      <c r="RAZ7" s="531"/>
      <c r="RBA7" s="531"/>
      <c r="RBB7" s="531"/>
      <c r="RBC7" s="531"/>
      <c r="RBD7" s="531"/>
      <c r="RBE7" s="531"/>
      <c r="RBF7" s="531"/>
      <c r="RBG7" s="531"/>
      <c r="RBH7" s="531"/>
      <c r="RBI7" s="531"/>
      <c r="RBJ7" s="531"/>
      <c r="RBK7" s="531"/>
      <c r="RBL7" s="531"/>
      <c r="RBM7" s="531"/>
      <c r="RBN7" s="531"/>
      <c r="RBO7" s="531"/>
      <c r="RBP7" s="531"/>
      <c r="RBQ7" s="531"/>
      <c r="RBR7" s="531"/>
      <c r="RBS7" s="531"/>
      <c r="RBT7" s="531"/>
      <c r="RBU7" s="531"/>
      <c r="RBV7" s="531"/>
      <c r="RBW7" s="531"/>
      <c r="RBX7" s="531"/>
      <c r="RBY7" s="531"/>
      <c r="RBZ7" s="531"/>
      <c r="RCA7" s="531"/>
      <c r="RCB7" s="531"/>
      <c r="RCC7" s="531"/>
      <c r="RCD7" s="531"/>
      <c r="RCE7" s="531"/>
      <c r="RCF7" s="531"/>
      <c r="RCG7" s="531"/>
      <c r="RCH7" s="531"/>
      <c r="RCI7" s="531"/>
      <c r="RCJ7" s="531"/>
      <c r="RCK7" s="531"/>
      <c r="RCL7" s="531"/>
      <c r="RCM7" s="531"/>
      <c r="RCN7" s="531"/>
      <c r="RCO7" s="531"/>
      <c r="RCP7" s="531"/>
      <c r="RCQ7" s="531"/>
      <c r="RCR7" s="531"/>
      <c r="RCS7" s="531"/>
      <c r="RCT7" s="531"/>
      <c r="RCU7" s="531"/>
      <c r="RCV7" s="531"/>
      <c r="RCW7" s="531"/>
      <c r="RCX7" s="531"/>
      <c r="RCY7" s="531"/>
      <c r="RCZ7" s="531"/>
      <c r="RDA7" s="531"/>
      <c r="RDB7" s="531"/>
      <c r="RDC7" s="531"/>
      <c r="RDD7" s="531"/>
      <c r="RDE7" s="531"/>
      <c r="RDF7" s="531"/>
      <c r="RDG7" s="531"/>
      <c r="RDH7" s="531"/>
      <c r="RDI7" s="531"/>
      <c r="RDJ7" s="531"/>
      <c r="RDK7" s="531"/>
      <c r="RDL7" s="531"/>
      <c r="RDM7" s="531"/>
      <c r="RDN7" s="531"/>
      <c r="RDO7" s="531"/>
      <c r="RDP7" s="531"/>
      <c r="RDQ7" s="531"/>
      <c r="RDR7" s="531"/>
      <c r="RDS7" s="531"/>
      <c r="RDT7" s="531"/>
      <c r="RDU7" s="531"/>
      <c r="RDV7" s="531"/>
      <c r="RDW7" s="531"/>
      <c r="RDX7" s="531"/>
      <c r="RDY7" s="531"/>
      <c r="RDZ7" s="531"/>
      <c r="REA7" s="531"/>
      <c r="REB7" s="531"/>
      <c r="REC7" s="531"/>
      <c r="RED7" s="531"/>
      <c r="REE7" s="531"/>
      <c r="REF7" s="531"/>
      <c r="REG7" s="531"/>
      <c r="REH7" s="531"/>
      <c r="REI7" s="531"/>
      <c r="REJ7" s="531"/>
      <c r="REK7" s="531"/>
      <c r="REL7" s="531"/>
      <c r="REM7" s="531"/>
      <c r="REN7" s="531"/>
      <c r="REO7" s="531"/>
      <c r="REP7" s="531"/>
      <c r="REQ7" s="531"/>
      <c r="RER7" s="531"/>
      <c r="RES7" s="531"/>
      <c r="RET7" s="531"/>
      <c r="REU7" s="531"/>
      <c r="REV7" s="531"/>
      <c r="REW7" s="531"/>
      <c r="REX7" s="531"/>
      <c r="REY7" s="531"/>
      <c r="REZ7" s="531"/>
      <c r="RFA7" s="531"/>
      <c r="RFB7" s="531"/>
      <c r="RFC7" s="531"/>
      <c r="RFD7" s="531"/>
      <c r="RFE7" s="531"/>
      <c r="RFF7" s="531"/>
      <c r="RFG7" s="531"/>
      <c r="RFH7" s="531"/>
      <c r="RFI7" s="531"/>
      <c r="RFJ7" s="531"/>
      <c r="RFK7" s="531"/>
      <c r="RFL7" s="531"/>
      <c r="RFM7" s="531"/>
      <c r="RFN7" s="531"/>
      <c r="RFO7" s="531"/>
      <c r="RFP7" s="531"/>
      <c r="RFQ7" s="531"/>
      <c r="RFR7" s="531"/>
      <c r="RFS7" s="531"/>
      <c r="RFT7" s="531"/>
      <c r="RFU7" s="531"/>
      <c r="RFV7" s="531"/>
      <c r="RFW7" s="531"/>
      <c r="RFX7" s="531"/>
      <c r="RFY7" s="531"/>
      <c r="RFZ7" s="531"/>
      <c r="RGA7" s="531"/>
      <c r="RGB7" s="531"/>
      <c r="RGC7" s="531"/>
      <c r="RGD7" s="531"/>
      <c r="RGE7" s="531"/>
      <c r="RGF7" s="531"/>
      <c r="RGG7" s="531"/>
      <c r="RGH7" s="531"/>
      <c r="RGI7" s="531"/>
      <c r="RGJ7" s="531"/>
      <c r="RGK7" s="531"/>
      <c r="RGL7" s="531"/>
      <c r="RGM7" s="531"/>
      <c r="RGN7" s="531"/>
      <c r="RGO7" s="531"/>
      <c r="RGP7" s="531"/>
      <c r="RGQ7" s="531"/>
      <c r="RGR7" s="531"/>
      <c r="RGS7" s="531"/>
      <c r="RGT7" s="531"/>
      <c r="RGU7" s="531"/>
      <c r="RGV7" s="531"/>
      <c r="RGW7" s="531"/>
      <c r="RGX7" s="531"/>
      <c r="RGY7" s="531"/>
      <c r="RGZ7" s="531"/>
      <c r="RHA7" s="531"/>
      <c r="RHB7" s="531"/>
      <c r="RHC7" s="531"/>
      <c r="RHD7" s="531"/>
      <c r="RHE7" s="531"/>
      <c r="RHF7" s="531"/>
      <c r="RHG7" s="531"/>
      <c r="RHH7" s="531"/>
      <c r="RHI7" s="531"/>
      <c r="RHJ7" s="531"/>
      <c r="RHK7" s="531"/>
      <c r="RHL7" s="531"/>
      <c r="RHM7" s="531"/>
      <c r="RHN7" s="531"/>
      <c r="RHO7" s="531"/>
      <c r="RHP7" s="531"/>
      <c r="RHQ7" s="531"/>
      <c r="RHR7" s="531"/>
      <c r="RHS7" s="531"/>
      <c r="RHT7" s="531"/>
      <c r="RHU7" s="531"/>
      <c r="RHV7" s="531"/>
      <c r="RHW7" s="531"/>
      <c r="RHX7" s="531"/>
      <c r="RHY7" s="531"/>
      <c r="RHZ7" s="531"/>
      <c r="RIA7" s="531"/>
      <c r="RIB7" s="531"/>
      <c r="RIC7" s="531"/>
      <c r="RID7" s="531"/>
      <c r="RIE7" s="531"/>
      <c r="RIF7" s="531"/>
      <c r="RIG7" s="531"/>
      <c r="RIH7" s="531"/>
      <c r="RII7" s="531"/>
      <c r="RIJ7" s="531"/>
      <c r="RIK7" s="531"/>
      <c r="RIL7" s="531"/>
      <c r="RIM7" s="531"/>
      <c r="RIN7" s="531"/>
      <c r="RIO7" s="531"/>
      <c r="RIP7" s="531"/>
      <c r="RIQ7" s="531"/>
      <c r="RIR7" s="531"/>
      <c r="RIS7" s="531"/>
      <c r="RIT7" s="531"/>
      <c r="RIU7" s="531"/>
      <c r="RIV7" s="531"/>
      <c r="RIW7" s="531"/>
      <c r="RIX7" s="531"/>
      <c r="RIY7" s="531"/>
      <c r="RIZ7" s="531"/>
      <c r="RJA7" s="531"/>
      <c r="RJB7" s="531"/>
      <c r="RJC7" s="531"/>
      <c r="RJD7" s="531"/>
      <c r="RJE7" s="531"/>
      <c r="RJF7" s="531"/>
      <c r="RJG7" s="531"/>
      <c r="RJH7" s="531"/>
      <c r="RJI7" s="531"/>
      <c r="RJJ7" s="531"/>
      <c r="RJK7" s="531"/>
      <c r="RJL7" s="531"/>
      <c r="RJM7" s="531"/>
      <c r="RJN7" s="531"/>
      <c r="RJO7" s="531"/>
      <c r="RJP7" s="531"/>
      <c r="RJQ7" s="531"/>
      <c r="RJR7" s="531"/>
      <c r="RJS7" s="531"/>
      <c r="RJT7" s="531"/>
      <c r="RJU7" s="531"/>
      <c r="RJV7" s="531"/>
      <c r="RJW7" s="531"/>
      <c r="RJX7" s="531"/>
      <c r="RJY7" s="531"/>
      <c r="RJZ7" s="531"/>
      <c r="RKA7" s="531"/>
      <c r="RKB7" s="531"/>
      <c r="RKC7" s="531"/>
      <c r="RKD7" s="531"/>
      <c r="RKE7" s="531"/>
      <c r="RKF7" s="531"/>
      <c r="RKG7" s="531"/>
      <c r="RKH7" s="531"/>
      <c r="RKI7" s="531"/>
      <c r="RKJ7" s="531"/>
      <c r="RKK7" s="531"/>
      <c r="RKL7" s="531"/>
      <c r="RKM7" s="531"/>
      <c r="RKN7" s="531"/>
      <c r="RKO7" s="531"/>
      <c r="RKP7" s="531"/>
      <c r="RKQ7" s="531"/>
      <c r="RKR7" s="531"/>
      <c r="RKS7" s="531"/>
      <c r="RKT7" s="531"/>
      <c r="RKU7" s="531"/>
      <c r="RKV7" s="531"/>
      <c r="RKW7" s="531"/>
      <c r="RKX7" s="531"/>
      <c r="RKY7" s="531"/>
      <c r="RKZ7" s="531"/>
      <c r="RLA7" s="531"/>
      <c r="RLB7" s="531"/>
      <c r="RLC7" s="531"/>
      <c r="RLD7" s="531"/>
      <c r="RLE7" s="531"/>
      <c r="RLF7" s="531"/>
      <c r="RLG7" s="531"/>
      <c r="RLH7" s="531"/>
      <c r="RLI7" s="531"/>
      <c r="RLJ7" s="531"/>
      <c r="RLK7" s="531"/>
      <c r="RLL7" s="531"/>
      <c r="RLM7" s="531"/>
      <c r="RLN7" s="531"/>
      <c r="RLO7" s="531"/>
      <c r="RLP7" s="531"/>
      <c r="RLQ7" s="531"/>
      <c r="RLR7" s="531"/>
      <c r="RLS7" s="531"/>
      <c r="RLT7" s="531"/>
      <c r="RLU7" s="531"/>
      <c r="RLV7" s="531"/>
      <c r="RLW7" s="531"/>
      <c r="RLX7" s="531"/>
      <c r="RLY7" s="531"/>
      <c r="RLZ7" s="531"/>
      <c r="RMA7" s="531"/>
      <c r="RMB7" s="531"/>
      <c r="RMC7" s="531"/>
      <c r="RMD7" s="531"/>
      <c r="RME7" s="531"/>
      <c r="RMF7" s="531"/>
      <c r="RMG7" s="531"/>
      <c r="RMH7" s="531"/>
      <c r="RMI7" s="531"/>
      <c r="RMJ7" s="531"/>
      <c r="RMK7" s="531"/>
      <c r="RML7" s="531"/>
      <c r="RMM7" s="531"/>
      <c r="RMN7" s="531"/>
      <c r="RMO7" s="531"/>
      <c r="RMP7" s="531"/>
      <c r="RMQ7" s="531"/>
      <c r="RMR7" s="531"/>
      <c r="RMS7" s="531"/>
      <c r="RMT7" s="531"/>
      <c r="RMU7" s="531"/>
      <c r="RMV7" s="531"/>
      <c r="RMW7" s="531"/>
      <c r="RMX7" s="531"/>
      <c r="RMY7" s="531"/>
      <c r="RMZ7" s="531"/>
      <c r="RNA7" s="531"/>
      <c r="RNB7" s="531"/>
      <c r="RNC7" s="531"/>
      <c r="RND7" s="531"/>
      <c r="RNE7" s="531"/>
      <c r="RNF7" s="531"/>
      <c r="RNG7" s="531"/>
      <c r="RNH7" s="531"/>
      <c r="RNI7" s="531"/>
      <c r="RNJ7" s="531"/>
      <c r="RNK7" s="531"/>
      <c r="RNL7" s="531"/>
      <c r="RNM7" s="531"/>
      <c r="RNN7" s="531"/>
      <c r="RNO7" s="531"/>
      <c r="RNP7" s="531"/>
      <c r="RNQ7" s="531"/>
      <c r="RNR7" s="531"/>
      <c r="RNS7" s="531"/>
      <c r="RNT7" s="531"/>
      <c r="RNU7" s="531"/>
      <c r="RNV7" s="531"/>
      <c r="RNW7" s="531"/>
      <c r="RNX7" s="531"/>
      <c r="RNY7" s="531"/>
      <c r="RNZ7" s="531"/>
      <c r="ROA7" s="531"/>
      <c r="ROB7" s="531"/>
      <c r="ROC7" s="531"/>
      <c r="ROD7" s="531"/>
      <c r="ROE7" s="531"/>
      <c r="ROF7" s="531"/>
      <c r="ROG7" s="531"/>
      <c r="ROH7" s="531"/>
      <c r="ROI7" s="531"/>
      <c r="ROJ7" s="531"/>
      <c r="ROK7" s="531"/>
      <c r="ROL7" s="531"/>
      <c r="ROM7" s="531"/>
      <c r="RON7" s="531"/>
      <c r="ROO7" s="531"/>
      <c r="ROP7" s="531"/>
      <c r="ROQ7" s="531"/>
      <c r="ROR7" s="531"/>
      <c r="ROS7" s="531"/>
      <c r="ROT7" s="531"/>
      <c r="ROU7" s="531"/>
      <c r="ROV7" s="531"/>
      <c r="ROW7" s="531"/>
      <c r="ROX7" s="531"/>
      <c r="ROY7" s="531"/>
      <c r="ROZ7" s="531"/>
      <c r="RPA7" s="531"/>
      <c r="RPB7" s="531"/>
      <c r="RPC7" s="531"/>
      <c r="RPD7" s="531"/>
      <c r="RPE7" s="531"/>
      <c r="RPF7" s="531"/>
      <c r="RPG7" s="531"/>
      <c r="RPH7" s="531"/>
      <c r="RPI7" s="531"/>
      <c r="RPJ7" s="531"/>
      <c r="RPK7" s="531"/>
      <c r="RPL7" s="531"/>
      <c r="RPM7" s="531"/>
      <c r="RPN7" s="531"/>
      <c r="RPO7" s="531"/>
      <c r="RPP7" s="531"/>
      <c r="RPQ7" s="531"/>
      <c r="RPR7" s="531"/>
      <c r="RPS7" s="531"/>
      <c r="RPT7" s="531"/>
      <c r="RPU7" s="531"/>
      <c r="RPV7" s="531"/>
      <c r="RPW7" s="531"/>
      <c r="RPX7" s="531"/>
      <c r="RPY7" s="531"/>
      <c r="RPZ7" s="531"/>
      <c r="RQA7" s="531"/>
      <c r="RQB7" s="531"/>
      <c r="RQC7" s="531"/>
      <c r="RQD7" s="531"/>
      <c r="RQE7" s="531"/>
      <c r="RQF7" s="531"/>
      <c r="RQG7" s="531"/>
      <c r="RQH7" s="531"/>
      <c r="RQI7" s="531"/>
      <c r="RQJ7" s="531"/>
      <c r="RQK7" s="531"/>
      <c r="RQL7" s="531"/>
      <c r="RQM7" s="531"/>
      <c r="RQN7" s="531"/>
      <c r="RQO7" s="531"/>
      <c r="RQP7" s="531"/>
      <c r="RQQ7" s="531"/>
      <c r="RQR7" s="531"/>
      <c r="RQS7" s="531"/>
      <c r="RQT7" s="531"/>
      <c r="RQU7" s="531"/>
      <c r="RQV7" s="531"/>
      <c r="RQW7" s="531"/>
      <c r="RQX7" s="531"/>
      <c r="RQY7" s="531"/>
      <c r="RQZ7" s="531"/>
      <c r="RRA7" s="531"/>
      <c r="RRB7" s="531"/>
      <c r="RRC7" s="531"/>
      <c r="RRD7" s="531"/>
      <c r="RRE7" s="531"/>
      <c r="RRF7" s="531"/>
      <c r="RRG7" s="531"/>
      <c r="RRH7" s="531"/>
      <c r="RRI7" s="531"/>
      <c r="RRJ7" s="531"/>
      <c r="RRK7" s="531"/>
      <c r="RRL7" s="531"/>
      <c r="RRM7" s="531"/>
      <c r="RRN7" s="531"/>
      <c r="RRO7" s="531"/>
      <c r="RRP7" s="531"/>
      <c r="RRQ7" s="531"/>
      <c r="RRR7" s="531"/>
      <c r="RRS7" s="531"/>
      <c r="RRT7" s="531"/>
      <c r="RRU7" s="531"/>
      <c r="RRV7" s="531"/>
      <c r="RRW7" s="531"/>
      <c r="RRX7" s="531"/>
      <c r="RRY7" s="531"/>
      <c r="RRZ7" s="531"/>
      <c r="RSA7" s="531"/>
      <c r="RSB7" s="531"/>
      <c r="RSC7" s="531"/>
      <c r="RSD7" s="531"/>
      <c r="RSE7" s="531"/>
      <c r="RSF7" s="531"/>
      <c r="RSG7" s="531"/>
      <c r="RSH7" s="531"/>
      <c r="RSI7" s="531"/>
      <c r="RSJ7" s="531"/>
      <c r="RSK7" s="531"/>
      <c r="RSL7" s="531"/>
      <c r="RSM7" s="531"/>
      <c r="RSN7" s="531"/>
      <c r="RSO7" s="531"/>
      <c r="RSP7" s="531"/>
      <c r="RSQ7" s="531"/>
      <c r="RSR7" s="531"/>
      <c r="RSS7" s="531"/>
      <c r="RST7" s="531"/>
      <c r="RSU7" s="531"/>
      <c r="RSV7" s="531"/>
      <c r="RSW7" s="531"/>
      <c r="RSX7" s="531"/>
      <c r="RSY7" s="531"/>
      <c r="RSZ7" s="531"/>
      <c r="RTA7" s="531"/>
      <c r="RTB7" s="531"/>
      <c r="RTC7" s="531"/>
      <c r="RTD7" s="531"/>
      <c r="RTE7" s="531"/>
      <c r="RTF7" s="531"/>
      <c r="RTG7" s="531"/>
      <c r="RTH7" s="531"/>
      <c r="RTI7" s="531"/>
      <c r="RTJ7" s="531"/>
      <c r="RTK7" s="531"/>
      <c r="RTL7" s="531"/>
      <c r="RTM7" s="531"/>
      <c r="RTN7" s="531"/>
      <c r="RTO7" s="531"/>
      <c r="RTP7" s="531"/>
      <c r="RTQ7" s="531"/>
      <c r="RTR7" s="531"/>
      <c r="RTS7" s="531"/>
      <c r="RTT7" s="531"/>
      <c r="RTU7" s="531"/>
      <c r="RTV7" s="531"/>
      <c r="RTW7" s="531"/>
      <c r="RTX7" s="531"/>
      <c r="RTY7" s="531"/>
      <c r="RTZ7" s="531"/>
      <c r="RUA7" s="531"/>
      <c r="RUB7" s="531"/>
      <c r="RUC7" s="531"/>
      <c r="RUD7" s="531"/>
      <c r="RUE7" s="531"/>
      <c r="RUF7" s="531"/>
      <c r="RUG7" s="531"/>
      <c r="RUH7" s="531"/>
      <c r="RUI7" s="531"/>
      <c r="RUJ7" s="531"/>
      <c r="RUK7" s="531"/>
      <c r="RUL7" s="531"/>
      <c r="RUM7" s="531"/>
      <c r="RUN7" s="531"/>
      <c r="RUO7" s="531"/>
      <c r="RUP7" s="531"/>
      <c r="RUQ7" s="531"/>
      <c r="RUR7" s="531"/>
      <c r="RUS7" s="531"/>
      <c r="RUT7" s="531"/>
      <c r="RUU7" s="531"/>
      <c r="RUV7" s="531"/>
      <c r="RUW7" s="531"/>
      <c r="RUX7" s="531"/>
      <c r="RUY7" s="531"/>
      <c r="RUZ7" s="531"/>
      <c r="RVA7" s="531"/>
      <c r="RVB7" s="531"/>
      <c r="RVC7" s="531"/>
      <c r="RVD7" s="531"/>
      <c r="RVE7" s="531"/>
      <c r="RVF7" s="531"/>
      <c r="RVG7" s="531"/>
      <c r="RVH7" s="531"/>
      <c r="RVI7" s="531"/>
      <c r="RVJ7" s="531"/>
      <c r="RVK7" s="531"/>
      <c r="RVL7" s="531"/>
      <c r="RVM7" s="531"/>
      <c r="RVN7" s="531"/>
      <c r="RVO7" s="531"/>
      <c r="RVP7" s="531"/>
      <c r="RVQ7" s="531"/>
      <c r="RVR7" s="531"/>
      <c r="RVS7" s="531"/>
      <c r="RVT7" s="531"/>
      <c r="RVU7" s="531"/>
      <c r="RVV7" s="531"/>
      <c r="RVW7" s="531"/>
      <c r="RVX7" s="531"/>
      <c r="RVY7" s="531"/>
      <c r="RVZ7" s="531"/>
      <c r="RWA7" s="531"/>
      <c r="RWB7" s="531"/>
      <c r="RWC7" s="531"/>
      <c r="RWD7" s="531"/>
      <c r="RWE7" s="531"/>
      <c r="RWF7" s="531"/>
      <c r="RWG7" s="531"/>
      <c r="RWH7" s="531"/>
      <c r="RWI7" s="531"/>
      <c r="RWJ7" s="531"/>
      <c r="RWK7" s="531"/>
      <c r="RWL7" s="531"/>
      <c r="RWM7" s="531"/>
      <c r="RWN7" s="531"/>
      <c r="RWO7" s="531"/>
      <c r="RWP7" s="531"/>
      <c r="RWQ7" s="531"/>
      <c r="RWR7" s="531"/>
      <c r="RWS7" s="531"/>
      <c r="RWT7" s="531"/>
      <c r="RWU7" s="531"/>
      <c r="RWV7" s="531"/>
      <c r="RWW7" s="531"/>
      <c r="RWX7" s="531"/>
      <c r="RWY7" s="531"/>
      <c r="RWZ7" s="531"/>
      <c r="RXA7" s="531"/>
      <c r="RXB7" s="531"/>
      <c r="RXC7" s="531"/>
      <c r="RXD7" s="531"/>
      <c r="RXE7" s="531"/>
      <c r="RXF7" s="531"/>
      <c r="RXG7" s="531"/>
      <c r="RXH7" s="531"/>
      <c r="RXI7" s="531"/>
      <c r="RXJ7" s="531"/>
      <c r="RXK7" s="531"/>
      <c r="RXL7" s="531"/>
      <c r="RXM7" s="531"/>
      <c r="RXN7" s="531"/>
      <c r="RXO7" s="531"/>
      <c r="RXP7" s="531"/>
      <c r="RXQ7" s="531"/>
      <c r="RXR7" s="531"/>
      <c r="RXS7" s="531"/>
      <c r="RXT7" s="531"/>
      <c r="RXU7" s="531"/>
      <c r="RXV7" s="531"/>
      <c r="RXW7" s="531"/>
      <c r="RXX7" s="531"/>
      <c r="RXY7" s="531"/>
      <c r="RXZ7" s="531"/>
      <c r="RYA7" s="531"/>
      <c r="RYB7" s="531"/>
      <c r="RYC7" s="531"/>
      <c r="RYD7" s="531"/>
      <c r="RYE7" s="531"/>
      <c r="RYF7" s="531"/>
      <c r="RYG7" s="531"/>
      <c r="RYH7" s="531"/>
      <c r="RYI7" s="531"/>
      <c r="RYJ7" s="531"/>
      <c r="RYK7" s="531"/>
      <c r="RYL7" s="531"/>
      <c r="RYM7" s="531"/>
      <c r="RYN7" s="531"/>
      <c r="RYO7" s="531"/>
      <c r="RYP7" s="531"/>
      <c r="RYQ7" s="531"/>
      <c r="RYR7" s="531"/>
      <c r="RYS7" s="531"/>
      <c r="RYT7" s="531"/>
      <c r="RYU7" s="531"/>
      <c r="RYV7" s="531"/>
      <c r="RYW7" s="531"/>
      <c r="RYX7" s="531"/>
      <c r="RYY7" s="531"/>
      <c r="RYZ7" s="531"/>
      <c r="RZA7" s="531"/>
      <c r="RZB7" s="531"/>
      <c r="RZC7" s="531"/>
      <c r="RZD7" s="531"/>
      <c r="RZE7" s="531"/>
      <c r="RZF7" s="531"/>
      <c r="RZG7" s="531"/>
      <c r="RZH7" s="531"/>
      <c r="RZI7" s="531"/>
      <c r="RZJ7" s="531"/>
      <c r="RZK7" s="531"/>
      <c r="RZL7" s="531"/>
      <c r="RZM7" s="531"/>
      <c r="RZN7" s="531"/>
      <c r="RZO7" s="531"/>
      <c r="RZP7" s="531"/>
      <c r="RZQ7" s="531"/>
      <c r="RZR7" s="531"/>
      <c r="RZS7" s="531"/>
      <c r="RZT7" s="531"/>
      <c r="RZU7" s="531"/>
      <c r="RZV7" s="531"/>
      <c r="RZW7" s="531"/>
      <c r="RZX7" s="531"/>
      <c r="RZY7" s="531"/>
      <c r="RZZ7" s="531"/>
      <c r="SAA7" s="531"/>
      <c r="SAB7" s="531"/>
      <c r="SAC7" s="531"/>
      <c r="SAD7" s="531"/>
      <c r="SAE7" s="531"/>
      <c r="SAF7" s="531"/>
      <c r="SAG7" s="531"/>
      <c r="SAH7" s="531"/>
      <c r="SAI7" s="531"/>
      <c r="SAJ7" s="531"/>
      <c r="SAK7" s="531"/>
      <c r="SAL7" s="531"/>
      <c r="SAM7" s="531"/>
      <c r="SAN7" s="531"/>
      <c r="SAO7" s="531"/>
      <c r="SAP7" s="531"/>
      <c r="SAQ7" s="531"/>
      <c r="SAR7" s="531"/>
      <c r="SAS7" s="531"/>
      <c r="SAT7" s="531"/>
      <c r="SAU7" s="531"/>
      <c r="SAV7" s="531"/>
      <c r="SAW7" s="531"/>
      <c r="SAX7" s="531"/>
      <c r="SAY7" s="531"/>
      <c r="SAZ7" s="531"/>
      <c r="SBA7" s="531"/>
      <c r="SBB7" s="531"/>
      <c r="SBC7" s="531"/>
      <c r="SBD7" s="531"/>
      <c r="SBE7" s="531"/>
      <c r="SBF7" s="531"/>
      <c r="SBG7" s="531"/>
      <c r="SBH7" s="531"/>
      <c r="SBI7" s="531"/>
      <c r="SBJ7" s="531"/>
      <c r="SBK7" s="531"/>
      <c r="SBL7" s="531"/>
      <c r="SBM7" s="531"/>
      <c r="SBN7" s="531"/>
      <c r="SBO7" s="531"/>
      <c r="SBP7" s="531"/>
      <c r="SBQ7" s="531"/>
      <c r="SBR7" s="531"/>
      <c r="SBS7" s="531"/>
      <c r="SBT7" s="531"/>
      <c r="SBU7" s="531"/>
      <c r="SBV7" s="531"/>
      <c r="SBW7" s="531"/>
      <c r="SBX7" s="531"/>
      <c r="SBY7" s="531"/>
      <c r="SBZ7" s="531"/>
      <c r="SCA7" s="531"/>
      <c r="SCB7" s="531"/>
      <c r="SCC7" s="531"/>
      <c r="SCD7" s="531"/>
      <c r="SCE7" s="531"/>
      <c r="SCF7" s="531"/>
      <c r="SCG7" s="531"/>
      <c r="SCH7" s="531"/>
      <c r="SCI7" s="531"/>
      <c r="SCJ7" s="531"/>
      <c r="SCK7" s="531"/>
      <c r="SCL7" s="531"/>
      <c r="SCM7" s="531"/>
      <c r="SCN7" s="531"/>
      <c r="SCO7" s="531"/>
      <c r="SCP7" s="531"/>
      <c r="SCQ7" s="531"/>
      <c r="SCR7" s="531"/>
      <c r="SCS7" s="531"/>
      <c r="SCT7" s="531"/>
      <c r="SCU7" s="531"/>
      <c r="SCV7" s="531"/>
      <c r="SCW7" s="531"/>
      <c r="SCX7" s="531"/>
      <c r="SCY7" s="531"/>
      <c r="SCZ7" s="531"/>
      <c r="SDA7" s="531"/>
      <c r="SDB7" s="531"/>
      <c r="SDC7" s="531"/>
      <c r="SDD7" s="531"/>
      <c r="SDE7" s="531"/>
      <c r="SDF7" s="531"/>
      <c r="SDG7" s="531"/>
      <c r="SDH7" s="531"/>
      <c r="SDI7" s="531"/>
      <c r="SDJ7" s="531"/>
      <c r="SDK7" s="531"/>
      <c r="SDL7" s="531"/>
      <c r="SDM7" s="531"/>
      <c r="SDN7" s="531"/>
      <c r="SDO7" s="531"/>
      <c r="SDP7" s="531"/>
      <c r="SDQ7" s="531"/>
      <c r="SDR7" s="531"/>
      <c r="SDS7" s="531"/>
      <c r="SDT7" s="531"/>
      <c r="SDU7" s="531"/>
      <c r="SDV7" s="531"/>
      <c r="SDW7" s="531"/>
      <c r="SDX7" s="531"/>
      <c r="SDY7" s="531"/>
      <c r="SDZ7" s="531"/>
      <c r="SEA7" s="531"/>
      <c r="SEB7" s="531"/>
      <c r="SEC7" s="531"/>
      <c r="SED7" s="531"/>
      <c r="SEE7" s="531"/>
      <c r="SEF7" s="531"/>
      <c r="SEG7" s="531"/>
      <c r="SEH7" s="531"/>
      <c r="SEI7" s="531"/>
      <c r="SEJ7" s="531"/>
      <c r="SEK7" s="531"/>
      <c r="SEL7" s="531"/>
      <c r="SEM7" s="531"/>
      <c r="SEN7" s="531"/>
      <c r="SEO7" s="531"/>
      <c r="SEP7" s="531"/>
      <c r="SEQ7" s="531"/>
      <c r="SER7" s="531"/>
      <c r="SES7" s="531"/>
      <c r="SET7" s="531"/>
      <c r="SEU7" s="531"/>
      <c r="SEV7" s="531"/>
      <c r="SEW7" s="531"/>
      <c r="SEX7" s="531"/>
      <c r="SEY7" s="531"/>
      <c r="SEZ7" s="531"/>
      <c r="SFA7" s="531"/>
      <c r="SFB7" s="531"/>
      <c r="SFC7" s="531"/>
      <c r="SFD7" s="531"/>
      <c r="SFE7" s="531"/>
      <c r="SFF7" s="531"/>
      <c r="SFG7" s="531"/>
      <c r="SFH7" s="531"/>
      <c r="SFI7" s="531"/>
      <c r="SFJ7" s="531"/>
      <c r="SFK7" s="531"/>
      <c r="SFL7" s="531"/>
      <c r="SFM7" s="531"/>
      <c r="SFN7" s="531"/>
      <c r="SFO7" s="531"/>
      <c r="SFP7" s="531"/>
      <c r="SFQ7" s="531"/>
      <c r="SFR7" s="531"/>
      <c r="SFS7" s="531"/>
      <c r="SFT7" s="531"/>
      <c r="SFU7" s="531"/>
      <c r="SFV7" s="531"/>
      <c r="SFW7" s="531"/>
      <c r="SFX7" s="531"/>
      <c r="SFY7" s="531"/>
      <c r="SFZ7" s="531"/>
      <c r="SGA7" s="531"/>
      <c r="SGB7" s="531"/>
      <c r="SGC7" s="531"/>
      <c r="SGD7" s="531"/>
      <c r="SGE7" s="531"/>
      <c r="SGF7" s="531"/>
      <c r="SGG7" s="531"/>
      <c r="SGH7" s="531"/>
      <c r="SGI7" s="531"/>
      <c r="SGJ7" s="531"/>
      <c r="SGK7" s="531"/>
      <c r="SGL7" s="531"/>
      <c r="SGM7" s="531"/>
      <c r="SGN7" s="531"/>
      <c r="SGO7" s="531"/>
      <c r="SGP7" s="531"/>
      <c r="SGQ7" s="531"/>
      <c r="SGR7" s="531"/>
      <c r="SGS7" s="531"/>
      <c r="SGT7" s="531"/>
      <c r="SGU7" s="531"/>
      <c r="SGV7" s="531"/>
      <c r="SGW7" s="531"/>
      <c r="SGX7" s="531"/>
      <c r="SGY7" s="531"/>
      <c r="SGZ7" s="531"/>
      <c r="SHA7" s="531"/>
      <c r="SHB7" s="531"/>
      <c r="SHC7" s="531"/>
      <c r="SHD7" s="531"/>
      <c r="SHE7" s="531"/>
      <c r="SHF7" s="531"/>
      <c r="SHG7" s="531"/>
      <c r="SHH7" s="531"/>
      <c r="SHI7" s="531"/>
      <c r="SHJ7" s="531"/>
      <c r="SHK7" s="531"/>
      <c r="SHL7" s="531"/>
      <c r="SHM7" s="531"/>
      <c r="SHN7" s="531"/>
      <c r="SHO7" s="531"/>
      <c r="SHP7" s="531"/>
      <c r="SHQ7" s="531"/>
      <c r="SHR7" s="531"/>
      <c r="SHS7" s="531"/>
      <c r="SHT7" s="531"/>
      <c r="SHU7" s="531"/>
      <c r="SHV7" s="531"/>
      <c r="SHW7" s="531"/>
      <c r="SHX7" s="531"/>
      <c r="SHY7" s="531"/>
      <c r="SHZ7" s="531"/>
      <c r="SIA7" s="531"/>
      <c r="SIB7" s="531"/>
      <c r="SIC7" s="531"/>
      <c r="SID7" s="531"/>
      <c r="SIE7" s="531"/>
      <c r="SIF7" s="531"/>
      <c r="SIG7" s="531"/>
      <c r="SIH7" s="531"/>
      <c r="SII7" s="531"/>
      <c r="SIJ7" s="531"/>
      <c r="SIK7" s="531"/>
      <c r="SIL7" s="531"/>
      <c r="SIM7" s="531"/>
      <c r="SIN7" s="531"/>
      <c r="SIO7" s="531"/>
      <c r="SIP7" s="531"/>
      <c r="SIQ7" s="531"/>
      <c r="SIR7" s="531"/>
      <c r="SIS7" s="531"/>
      <c r="SIT7" s="531"/>
      <c r="SIU7" s="531"/>
      <c r="SIV7" s="531"/>
      <c r="SIW7" s="531"/>
      <c r="SIX7" s="531"/>
      <c r="SIY7" s="531"/>
      <c r="SIZ7" s="531"/>
      <c r="SJA7" s="531"/>
      <c r="SJB7" s="531"/>
      <c r="SJC7" s="531"/>
      <c r="SJD7" s="531"/>
      <c r="SJE7" s="531"/>
      <c r="SJF7" s="531"/>
      <c r="SJG7" s="531"/>
      <c r="SJH7" s="531"/>
      <c r="SJI7" s="531"/>
      <c r="SJJ7" s="531"/>
      <c r="SJK7" s="531"/>
      <c r="SJL7" s="531"/>
      <c r="SJM7" s="531"/>
      <c r="SJN7" s="531"/>
      <c r="SJO7" s="531"/>
      <c r="SJP7" s="531"/>
      <c r="SJQ7" s="531"/>
      <c r="SJR7" s="531"/>
      <c r="SJS7" s="531"/>
      <c r="SJT7" s="531"/>
      <c r="SJU7" s="531"/>
      <c r="SJV7" s="531"/>
      <c r="SJW7" s="531"/>
      <c r="SJX7" s="531"/>
      <c r="SJY7" s="531"/>
      <c r="SJZ7" s="531"/>
      <c r="SKA7" s="531"/>
      <c r="SKB7" s="531"/>
      <c r="SKC7" s="531"/>
      <c r="SKD7" s="531"/>
      <c r="SKE7" s="531"/>
      <c r="SKF7" s="531"/>
      <c r="SKG7" s="531"/>
      <c r="SKH7" s="531"/>
      <c r="SKI7" s="531"/>
      <c r="SKJ7" s="531"/>
      <c r="SKK7" s="531"/>
      <c r="SKL7" s="531"/>
      <c r="SKM7" s="531"/>
      <c r="SKN7" s="531"/>
      <c r="SKO7" s="531"/>
      <c r="SKP7" s="531"/>
      <c r="SKQ7" s="531"/>
      <c r="SKR7" s="531"/>
      <c r="SKS7" s="531"/>
      <c r="SKT7" s="531"/>
      <c r="SKU7" s="531"/>
      <c r="SKV7" s="531"/>
      <c r="SKW7" s="531"/>
      <c r="SKX7" s="531"/>
      <c r="SKY7" s="531"/>
      <c r="SKZ7" s="531"/>
      <c r="SLA7" s="531"/>
      <c r="SLB7" s="531"/>
      <c r="SLC7" s="531"/>
      <c r="SLD7" s="531"/>
      <c r="SLE7" s="531"/>
      <c r="SLF7" s="531"/>
      <c r="SLG7" s="531"/>
      <c r="SLH7" s="531"/>
      <c r="SLI7" s="531"/>
      <c r="SLJ7" s="531"/>
      <c r="SLK7" s="531"/>
      <c r="SLL7" s="531"/>
      <c r="SLM7" s="531"/>
      <c r="SLN7" s="531"/>
      <c r="SLO7" s="531"/>
      <c r="SLP7" s="531"/>
      <c r="SLQ7" s="531"/>
      <c r="SLR7" s="531"/>
      <c r="SLS7" s="531"/>
      <c r="SLT7" s="531"/>
      <c r="SLU7" s="531"/>
      <c r="SLV7" s="531"/>
      <c r="SLW7" s="531"/>
      <c r="SLX7" s="531"/>
      <c r="SLY7" s="531"/>
      <c r="SLZ7" s="531"/>
      <c r="SMA7" s="531"/>
      <c r="SMB7" s="531"/>
      <c r="SMC7" s="531"/>
      <c r="SMD7" s="531"/>
      <c r="SME7" s="531"/>
      <c r="SMF7" s="531"/>
      <c r="SMG7" s="531"/>
      <c r="SMH7" s="531"/>
      <c r="SMI7" s="531"/>
      <c r="SMJ7" s="531"/>
      <c r="SMK7" s="531"/>
      <c r="SML7" s="531"/>
      <c r="SMM7" s="531"/>
      <c r="SMN7" s="531"/>
      <c r="SMO7" s="531"/>
      <c r="SMP7" s="531"/>
      <c r="SMQ7" s="531"/>
      <c r="SMR7" s="531"/>
      <c r="SMS7" s="531"/>
      <c r="SMT7" s="531"/>
      <c r="SMU7" s="531"/>
      <c r="SMV7" s="531"/>
      <c r="SMW7" s="531"/>
      <c r="SMX7" s="531"/>
      <c r="SMY7" s="531"/>
      <c r="SMZ7" s="531"/>
      <c r="SNA7" s="531"/>
      <c r="SNB7" s="531"/>
      <c r="SNC7" s="531"/>
      <c r="SND7" s="531"/>
      <c r="SNE7" s="531"/>
      <c r="SNF7" s="531"/>
      <c r="SNG7" s="531"/>
      <c r="SNH7" s="531"/>
      <c r="SNI7" s="531"/>
      <c r="SNJ7" s="531"/>
      <c r="SNK7" s="531"/>
      <c r="SNL7" s="531"/>
      <c r="SNM7" s="531"/>
      <c r="SNN7" s="531"/>
      <c r="SNO7" s="531"/>
      <c r="SNP7" s="531"/>
      <c r="SNQ7" s="531"/>
      <c r="SNR7" s="531"/>
      <c r="SNS7" s="531"/>
      <c r="SNT7" s="531"/>
      <c r="SNU7" s="531"/>
      <c r="SNV7" s="531"/>
      <c r="SNW7" s="531"/>
      <c r="SNX7" s="531"/>
      <c r="SNY7" s="531"/>
      <c r="SNZ7" s="531"/>
      <c r="SOA7" s="531"/>
      <c r="SOB7" s="531"/>
      <c r="SOC7" s="531"/>
      <c r="SOD7" s="531"/>
      <c r="SOE7" s="531"/>
      <c r="SOF7" s="531"/>
      <c r="SOG7" s="531"/>
      <c r="SOH7" s="531"/>
      <c r="SOI7" s="531"/>
      <c r="SOJ7" s="531"/>
      <c r="SOK7" s="531"/>
      <c r="SOL7" s="531"/>
      <c r="SOM7" s="531"/>
      <c r="SON7" s="531"/>
      <c r="SOO7" s="531"/>
      <c r="SOP7" s="531"/>
      <c r="SOQ7" s="531"/>
      <c r="SOR7" s="531"/>
      <c r="SOS7" s="531"/>
      <c r="SOT7" s="531"/>
      <c r="SOU7" s="531"/>
      <c r="SOV7" s="531"/>
      <c r="SOW7" s="531"/>
      <c r="SOX7" s="531"/>
      <c r="SOY7" s="531"/>
      <c r="SOZ7" s="531"/>
      <c r="SPA7" s="531"/>
      <c r="SPB7" s="531"/>
      <c r="SPC7" s="531"/>
      <c r="SPD7" s="531"/>
      <c r="SPE7" s="531"/>
      <c r="SPF7" s="531"/>
      <c r="SPG7" s="531"/>
      <c r="SPH7" s="531"/>
      <c r="SPI7" s="531"/>
      <c r="SPJ7" s="531"/>
      <c r="SPK7" s="531"/>
      <c r="SPL7" s="531"/>
      <c r="SPM7" s="531"/>
      <c r="SPN7" s="531"/>
      <c r="SPO7" s="531"/>
      <c r="SPP7" s="531"/>
      <c r="SPQ7" s="531"/>
      <c r="SPR7" s="531"/>
      <c r="SPS7" s="531"/>
      <c r="SPT7" s="531"/>
      <c r="SPU7" s="531"/>
      <c r="SPV7" s="531"/>
      <c r="SPW7" s="531"/>
      <c r="SPX7" s="531"/>
      <c r="SPY7" s="531"/>
      <c r="SPZ7" s="531"/>
      <c r="SQA7" s="531"/>
      <c r="SQB7" s="531"/>
      <c r="SQC7" s="531"/>
      <c r="SQD7" s="531"/>
      <c r="SQE7" s="531"/>
      <c r="SQF7" s="531"/>
      <c r="SQG7" s="531"/>
      <c r="SQH7" s="531"/>
      <c r="SQI7" s="531"/>
      <c r="SQJ7" s="531"/>
      <c r="SQK7" s="531"/>
      <c r="SQL7" s="531"/>
      <c r="SQM7" s="531"/>
      <c r="SQN7" s="531"/>
      <c r="SQO7" s="531"/>
      <c r="SQP7" s="531"/>
      <c r="SQQ7" s="531"/>
      <c r="SQR7" s="531"/>
      <c r="SQS7" s="531"/>
      <c r="SQT7" s="531"/>
      <c r="SQU7" s="531"/>
      <c r="SQV7" s="531"/>
      <c r="SQW7" s="531"/>
      <c r="SQX7" s="531"/>
      <c r="SQY7" s="531"/>
      <c r="SQZ7" s="531"/>
      <c r="SRA7" s="531"/>
      <c r="SRB7" s="531"/>
      <c r="SRC7" s="531"/>
      <c r="SRD7" s="531"/>
      <c r="SRE7" s="531"/>
      <c r="SRF7" s="531"/>
      <c r="SRG7" s="531"/>
      <c r="SRH7" s="531"/>
      <c r="SRI7" s="531"/>
      <c r="SRJ7" s="531"/>
      <c r="SRK7" s="531"/>
      <c r="SRL7" s="531"/>
      <c r="SRM7" s="531"/>
      <c r="SRN7" s="531"/>
      <c r="SRO7" s="531"/>
      <c r="SRP7" s="531"/>
      <c r="SRQ7" s="531"/>
      <c r="SRR7" s="531"/>
      <c r="SRS7" s="531"/>
      <c r="SRT7" s="531"/>
      <c r="SRU7" s="531"/>
      <c r="SRV7" s="531"/>
      <c r="SRW7" s="531"/>
      <c r="SRX7" s="531"/>
      <c r="SRY7" s="531"/>
      <c r="SRZ7" s="531"/>
      <c r="SSA7" s="531"/>
      <c r="SSB7" s="531"/>
      <c r="SSC7" s="531"/>
      <c r="SSD7" s="531"/>
      <c r="SSE7" s="531"/>
      <c r="SSF7" s="531"/>
      <c r="SSG7" s="531"/>
      <c r="SSH7" s="531"/>
      <c r="SSI7" s="531"/>
      <c r="SSJ7" s="531"/>
      <c r="SSK7" s="531"/>
      <c r="SSL7" s="531"/>
      <c r="SSM7" s="531"/>
      <c r="SSN7" s="531"/>
      <c r="SSO7" s="531"/>
      <c r="SSP7" s="531"/>
      <c r="SSQ7" s="531"/>
      <c r="SSR7" s="531"/>
      <c r="SSS7" s="531"/>
      <c r="SST7" s="531"/>
      <c r="SSU7" s="531"/>
      <c r="SSV7" s="531"/>
      <c r="SSW7" s="531"/>
      <c r="SSX7" s="531"/>
      <c r="SSY7" s="531"/>
      <c r="SSZ7" s="531"/>
      <c r="STA7" s="531"/>
      <c r="STB7" s="531"/>
      <c r="STC7" s="531"/>
      <c r="STD7" s="531"/>
      <c r="STE7" s="531"/>
      <c r="STF7" s="531"/>
      <c r="STG7" s="531"/>
      <c r="STH7" s="531"/>
      <c r="STI7" s="531"/>
      <c r="STJ7" s="531"/>
      <c r="STK7" s="531"/>
      <c r="STL7" s="531"/>
      <c r="STM7" s="531"/>
      <c r="STN7" s="531"/>
      <c r="STO7" s="531"/>
      <c r="STP7" s="531"/>
      <c r="STQ7" s="531"/>
      <c r="STR7" s="531"/>
      <c r="STS7" s="531"/>
      <c r="STT7" s="531"/>
      <c r="STU7" s="531"/>
      <c r="STV7" s="531"/>
      <c r="STW7" s="531"/>
      <c r="STX7" s="531"/>
      <c r="STY7" s="531"/>
      <c r="STZ7" s="531"/>
      <c r="SUA7" s="531"/>
      <c r="SUB7" s="531"/>
      <c r="SUC7" s="531"/>
      <c r="SUD7" s="531"/>
      <c r="SUE7" s="531"/>
      <c r="SUF7" s="531"/>
      <c r="SUG7" s="531"/>
      <c r="SUH7" s="531"/>
      <c r="SUI7" s="531"/>
      <c r="SUJ7" s="531"/>
      <c r="SUK7" s="531"/>
      <c r="SUL7" s="531"/>
      <c r="SUM7" s="531"/>
      <c r="SUN7" s="531"/>
      <c r="SUO7" s="531"/>
      <c r="SUP7" s="531"/>
      <c r="SUQ7" s="531"/>
      <c r="SUR7" s="531"/>
      <c r="SUS7" s="531"/>
      <c r="SUT7" s="531"/>
      <c r="SUU7" s="531"/>
      <c r="SUV7" s="531"/>
      <c r="SUW7" s="531"/>
      <c r="SUX7" s="531"/>
      <c r="SUY7" s="531"/>
      <c r="SUZ7" s="531"/>
      <c r="SVA7" s="531"/>
      <c r="SVB7" s="531"/>
      <c r="SVC7" s="531"/>
      <c r="SVD7" s="531"/>
      <c r="SVE7" s="531"/>
      <c r="SVF7" s="531"/>
      <c r="SVG7" s="531"/>
      <c r="SVH7" s="531"/>
      <c r="SVI7" s="531"/>
      <c r="SVJ7" s="531"/>
      <c r="SVK7" s="531"/>
      <c r="SVL7" s="531"/>
      <c r="SVM7" s="531"/>
      <c r="SVN7" s="531"/>
      <c r="SVO7" s="531"/>
      <c r="SVP7" s="531"/>
      <c r="SVQ7" s="531"/>
      <c r="SVR7" s="531"/>
      <c r="SVS7" s="531"/>
      <c r="SVT7" s="531"/>
      <c r="SVU7" s="531"/>
      <c r="SVV7" s="531"/>
      <c r="SVW7" s="531"/>
      <c r="SVX7" s="531"/>
      <c r="SVY7" s="531"/>
      <c r="SVZ7" s="531"/>
      <c r="SWA7" s="531"/>
      <c r="SWB7" s="531"/>
      <c r="SWC7" s="531"/>
      <c r="SWD7" s="531"/>
      <c r="SWE7" s="531"/>
      <c r="SWF7" s="531"/>
      <c r="SWG7" s="531"/>
      <c r="SWH7" s="531"/>
      <c r="SWI7" s="531"/>
      <c r="SWJ7" s="531"/>
      <c r="SWK7" s="531"/>
      <c r="SWL7" s="531"/>
      <c r="SWM7" s="531"/>
      <c r="SWN7" s="531"/>
      <c r="SWO7" s="531"/>
      <c r="SWP7" s="531"/>
      <c r="SWQ7" s="531"/>
      <c r="SWR7" s="531"/>
      <c r="SWS7" s="531"/>
      <c r="SWT7" s="531"/>
      <c r="SWU7" s="531"/>
      <c r="SWV7" s="531"/>
      <c r="SWW7" s="531"/>
      <c r="SWX7" s="531"/>
      <c r="SWY7" s="531"/>
      <c r="SWZ7" s="531"/>
      <c r="SXA7" s="531"/>
      <c r="SXB7" s="531"/>
      <c r="SXC7" s="531"/>
      <c r="SXD7" s="531"/>
      <c r="SXE7" s="531"/>
      <c r="SXF7" s="531"/>
      <c r="SXG7" s="531"/>
      <c r="SXH7" s="531"/>
      <c r="SXI7" s="531"/>
      <c r="SXJ7" s="531"/>
      <c r="SXK7" s="531"/>
      <c r="SXL7" s="531"/>
      <c r="SXM7" s="531"/>
      <c r="SXN7" s="531"/>
      <c r="SXO7" s="531"/>
      <c r="SXP7" s="531"/>
      <c r="SXQ7" s="531"/>
      <c r="SXR7" s="531"/>
      <c r="SXS7" s="531"/>
      <c r="SXT7" s="531"/>
      <c r="SXU7" s="531"/>
      <c r="SXV7" s="531"/>
      <c r="SXW7" s="531"/>
      <c r="SXX7" s="531"/>
      <c r="SXY7" s="531"/>
      <c r="SXZ7" s="531"/>
      <c r="SYA7" s="531"/>
      <c r="SYB7" s="531"/>
      <c r="SYC7" s="531"/>
      <c r="SYD7" s="531"/>
      <c r="SYE7" s="531"/>
      <c r="SYF7" s="531"/>
      <c r="SYG7" s="531"/>
      <c r="SYH7" s="531"/>
      <c r="SYI7" s="531"/>
      <c r="SYJ7" s="531"/>
      <c r="SYK7" s="531"/>
      <c r="SYL7" s="531"/>
      <c r="SYM7" s="531"/>
      <c r="SYN7" s="531"/>
      <c r="SYO7" s="531"/>
      <c r="SYP7" s="531"/>
      <c r="SYQ7" s="531"/>
      <c r="SYR7" s="531"/>
      <c r="SYS7" s="531"/>
      <c r="SYT7" s="531"/>
      <c r="SYU7" s="531"/>
      <c r="SYV7" s="531"/>
      <c r="SYW7" s="531"/>
      <c r="SYX7" s="531"/>
      <c r="SYY7" s="531"/>
      <c r="SYZ7" s="531"/>
      <c r="SZA7" s="531"/>
      <c r="SZB7" s="531"/>
      <c r="SZC7" s="531"/>
      <c r="SZD7" s="531"/>
      <c r="SZE7" s="531"/>
      <c r="SZF7" s="531"/>
      <c r="SZG7" s="531"/>
      <c r="SZH7" s="531"/>
      <c r="SZI7" s="531"/>
      <c r="SZJ7" s="531"/>
      <c r="SZK7" s="531"/>
      <c r="SZL7" s="531"/>
      <c r="SZM7" s="531"/>
      <c r="SZN7" s="531"/>
      <c r="SZO7" s="531"/>
      <c r="SZP7" s="531"/>
      <c r="SZQ7" s="531"/>
      <c r="SZR7" s="531"/>
      <c r="SZS7" s="531"/>
      <c r="SZT7" s="531"/>
      <c r="SZU7" s="531"/>
      <c r="SZV7" s="531"/>
      <c r="SZW7" s="531"/>
      <c r="SZX7" s="531"/>
      <c r="SZY7" s="531"/>
      <c r="SZZ7" s="531"/>
      <c r="TAA7" s="531"/>
      <c r="TAB7" s="531"/>
      <c r="TAC7" s="531"/>
      <c r="TAD7" s="531"/>
      <c r="TAE7" s="531"/>
      <c r="TAF7" s="531"/>
      <c r="TAG7" s="531"/>
      <c r="TAH7" s="531"/>
      <c r="TAI7" s="531"/>
      <c r="TAJ7" s="531"/>
      <c r="TAK7" s="531"/>
      <c r="TAL7" s="531"/>
      <c r="TAM7" s="531"/>
      <c r="TAN7" s="531"/>
      <c r="TAO7" s="531"/>
      <c r="TAP7" s="531"/>
      <c r="TAQ7" s="531"/>
      <c r="TAR7" s="531"/>
      <c r="TAS7" s="531"/>
      <c r="TAT7" s="531"/>
      <c r="TAU7" s="531"/>
      <c r="TAV7" s="531"/>
      <c r="TAW7" s="531"/>
      <c r="TAX7" s="531"/>
      <c r="TAY7" s="531"/>
      <c r="TAZ7" s="531"/>
      <c r="TBA7" s="531"/>
      <c r="TBB7" s="531"/>
      <c r="TBC7" s="531"/>
      <c r="TBD7" s="531"/>
      <c r="TBE7" s="531"/>
      <c r="TBF7" s="531"/>
      <c r="TBG7" s="531"/>
      <c r="TBH7" s="531"/>
      <c r="TBI7" s="531"/>
      <c r="TBJ7" s="531"/>
      <c r="TBK7" s="531"/>
      <c r="TBL7" s="531"/>
      <c r="TBM7" s="531"/>
      <c r="TBN7" s="531"/>
      <c r="TBO7" s="531"/>
      <c r="TBP7" s="531"/>
      <c r="TBQ7" s="531"/>
      <c r="TBR7" s="531"/>
      <c r="TBS7" s="531"/>
      <c r="TBT7" s="531"/>
      <c r="TBU7" s="531"/>
      <c r="TBV7" s="531"/>
      <c r="TBW7" s="531"/>
      <c r="TBX7" s="531"/>
      <c r="TBY7" s="531"/>
      <c r="TBZ7" s="531"/>
      <c r="TCA7" s="531"/>
      <c r="TCB7" s="531"/>
      <c r="TCC7" s="531"/>
      <c r="TCD7" s="531"/>
      <c r="TCE7" s="531"/>
      <c r="TCF7" s="531"/>
      <c r="TCG7" s="531"/>
      <c r="TCH7" s="531"/>
      <c r="TCI7" s="531"/>
      <c r="TCJ7" s="531"/>
      <c r="TCK7" s="531"/>
      <c r="TCL7" s="531"/>
      <c r="TCM7" s="531"/>
      <c r="TCN7" s="531"/>
      <c r="TCO7" s="531"/>
      <c r="TCP7" s="531"/>
      <c r="TCQ7" s="531"/>
      <c r="TCR7" s="531"/>
      <c r="TCS7" s="531"/>
      <c r="TCT7" s="531"/>
      <c r="TCU7" s="531"/>
      <c r="TCV7" s="531"/>
      <c r="TCW7" s="531"/>
      <c r="TCX7" s="531"/>
      <c r="TCY7" s="531"/>
      <c r="TCZ7" s="531"/>
      <c r="TDA7" s="531"/>
      <c r="TDB7" s="531"/>
      <c r="TDC7" s="531"/>
      <c r="TDD7" s="531"/>
      <c r="TDE7" s="531"/>
      <c r="TDF7" s="531"/>
      <c r="TDG7" s="531"/>
      <c r="TDH7" s="531"/>
      <c r="TDI7" s="531"/>
      <c r="TDJ7" s="531"/>
      <c r="TDK7" s="531"/>
      <c r="TDL7" s="531"/>
      <c r="TDM7" s="531"/>
      <c r="TDN7" s="531"/>
      <c r="TDO7" s="531"/>
      <c r="TDP7" s="531"/>
      <c r="TDQ7" s="531"/>
      <c r="TDR7" s="531"/>
      <c r="TDS7" s="531"/>
      <c r="TDT7" s="531"/>
      <c r="TDU7" s="531"/>
      <c r="TDV7" s="531"/>
      <c r="TDW7" s="531"/>
      <c r="TDX7" s="531"/>
      <c r="TDY7" s="531"/>
      <c r="TDZ7" s="531"/>
      <c r="TEA7" s="531"/>
      <c r="TEB7" s="531"/>
      <c r="TEC7" s="531"/>
      <c r="TED7" s="531"/>
      <c r="TEE7" s="531"/>
      <c r="TEF7" s="531"/>
      <c r="TEG7" s="531"/>
      <c r="TEH7" s="531"/>
      <c r="TEI7" s="531"/>
      <c r="TEJ7" s="531"/>
      <c r="TEK7" s="531"/>
      <c r="TEL7" s="531"/>
      <c r="TEM7" s="531"/>
      <c r="TEN7" s="531"/>
      <c r="TEO7" s="531"/>
      <c r="TEP7" s="531"/>
      <c r="TEQ7" s="531"/>
      <c r="TER7" s="531"/>
      <c r="TES7" s="531"/>
      <c r="TET7" s="531"/>
      <c r="TEU7" s="531"/>
      <c r="TEV7" s="531"/>
      <c r="TEW7" s="531"/>
      <c r="TEX7" s="531"/>
      <c r="TEY7" s="531"/>
      <c r="TEZ7" s="531"/>
      <c r="TFA7" s="531"/>
      <c r="TFB7" s="531"/>
      <c r="TFC7" s="531"/>
      <c r="TFD7" s="531"/>
      <c r="TFE7" s="531"/>
      <c r="TFF7" s="531"/>
      <c r="TFG7" s="531"/>
      <c r="TFH7" s="531"/>
      <c r="TFI7" s="531"/>
      <c r="TFJ7" s="531"/>
      <c r="TFK7" s="531"/>
      <c r="TFL7" s="531"/>
      <c r="TFM7" s="531"/>
      <c r="TFN7" s="531"/>
      <c r="TFO7" s="531"/>
      <c r="TFP7" s="531"/>
      <c r="TFQ7" s="531"/>
      <c r="TFR7" s="531"/>
      <c r="TFS7" s="531"/>
      <c r="TFT7" s="531"/>
      <c r="TFU7" s="531"/>
      <c r="TFV7" s="531"/>
      <c r="TFW7" s="531"/>
      <c r="TFX7" s="531"/>
      <c r="TFY7" s="531"/>
      <c r="TFZ7" s="531"/>
      <c r="TGA7" s="531"/>
      <c r="TGB7" s="531"/>
      <c r="TGC7" s="531"/>
      <c r="TGD7" s="531"/>
      <c r="TGE7" s="531"/>
      <c r="TGF7" s="531"/>
      <c r="TGG7" s="531"/>
      <c r="TGH7" s="531"/>
      <c r="TGI7" s="531"/>
      <c r="TGJ7" s="531"/>
      <c r="TGK7" s="531"/>
      <c r="TGL7" s="531"/>
      <c r="TGM7" s="531"/>
      <c r="TGN7" s="531"/>
      <c r="TGO7" s="531"/>
      <c r="TGP7" s="531"/>
      <c r="TGQ7" s="531"/>
      <c r="TGR7" s="531"/>
      <c r="TGS7" s="531"/>
      <c r="TGT7" s="531"/>
      <c r="TGU7" s="531"/>
      <c r="TGV7" s="531"/>
      <c r="TGW7" s="531"/>
      <c r="TGX7" s="531"/>
      <c r="TGY7" s="531"/>
      <c r="TGZ7" s="531"/>
      <c r="THA7" s="531"/>
      <c r="THB7" s="531"/>
      <c r="THC7" s="531"/>
      <c r="THD7" s="531"/>
      <c r="THE7" s="531"/>
      <c r="THF7" s="531"/>
      <c r="THG7" s="531"/>
      <c r="THH7" s="531"/>
      <c r="THI7" s="531"/>
      <c r="THJ7" s="531"/>
      <c r="THK7" s="531"/>
      <c r="THL7" s="531"/>
      <c r="THM7" s="531"/>
      <c r="THN7" s="531"/>
      <c r="THO7" s="531"/>
      <c r="THP7" s="531"/>
      <c r="THQ7" s="531"/>
      <c r="THR7" s="531"/>
      <c r="THS7" s="531"/>
      <c r="THT7" s="531"/>
      <c r="THU7" s="531"/>
      <c r="THV7" s="531"/>
      <c r="THW7" s="531"/>
      <c r="THX7" s="531"/>
      <c r="THY7" s="531"/>
      <c r="THZ7" s="531"/>
      <c r="TIA7" s="531"/>
      <c r="TIB7" s="531"/>
      <c r="TIC7" s="531"/>
      <c r="TID7" s="531"/>
      <c r="TIE7" s="531"/>
      <c r="TIF7" s="531"/>
      <c r="TIG7" s="531"/>
      <c r="TIH7" s="531"/>
      <c r="TII7" s="531"/>
      <c r="TIJ7" s="531"/>
      <c r="TIK7" s="531"/>
      <c r="TIL7" s="531"/>
      <c r="TIM7" s="531"/>
      <c r="TIN7" s="531"/>
      <c r="TIO7" s="531"/>
      <c r="TIP7" s="531"/>
      <c r="TIQ7" s="531"/>
      <c r="TIR7" s="531"/>
      <c r="TIS7" s="531"/>
      <c r="TIT7" s="531"/>
      <c r="TIU7" s="531"/>
      <c r="TIV7" s="531"/>
      <c r="TIW7" s="531"/>
      <c r="TIX7" s="531"/>
      <c r="TIY7" s="531"/>
      <c r="TIZ7" s="531"/>
      <c r="TJA7" s="531"/>
      <c r="TJB7" s="531"/>
      <c r="TJC7" s="531"/>
      <c r="TJD7" s="531"/>
      <c r="TJE7" s="531"/>
      <c r="TJF7" s="531"/>
      <c r="TJG7" s="531"/>
      <c r="TJH7" s="531"/>
      <c r="TJI7" s="531"/>
      <c r="TJJ7" s="531"/>
      <c r="TJK7" s="531"/>
      <c r="TJL7" s="531"/>
      <c r="TJM7" s="531"/>
      <c r="TJN7" s="531"/>
      <c r="TJO7" s="531"/>
      <c r="TJP7" s="531"/>
      <c r="TJQ7" s="531"/>
      <c r="TJR7" s="531"/>
      <c r="TJS7" s="531"/>
      <c r="TJT7" s="531"/>
      <c r="TJU7" s="531"/>
      <c r="TJV7" s="531"/>
      <c r="TJW7" s="531"/>
      <c r="TJX7" s="531"/>
      <c r="TJY7" s="531"/>
      <c r="TJZ7" s="531"/>
      <c r="TKA7" s="531"/>
      <c r="TKB7" s="531"/>
      <c r="TKC7" s="531"/>
      <c r="TKD7" s="531"/>
      <c r="TKE7" s="531"/>
      <c r="TKF7" s="531"/>
      <c r="TKG7" s="531"/>
      <c r="TKH7" s="531"/>
      <c r="TKI7" s="531"/>
      <c r="TKJ7" s="531"/>
      <c r="TKK7" s="531"/>
      <c r="TKL7" s="531"/>
      <c r="TKM7" s="531"/>
      <c r="TKN7" s="531"/>
      <c r="TKO7" s="531"/>
      <c r="TKP7" s="531"/>
      <c r="TKQ7" s="531"/>
      <c r="TKR7" s="531"/>
      <c r="TKS7" s="531"/>
      <c r="TKT7" s="531"/>
      <c r="TKU7" s="531"/>
      <c r="TKV7" s="531"/>
      <c r="TKW7" s="531"/>
      <c r="TKX7" s="531"/>
      <c r="TKY7" s="531"/>
      <c r="TKZ7" s="531"/>
      <c r="TLA7" s="531"/>
      <c r="TLB7" s="531"/>
      <c r="TLC7" s="531"/>
      <c r="TLD7" s="531"/>
      <c r="TLE7" s="531"/>
      <c r="TLF7" s="531"/>
      <c r="TLG7" s="531"/>
      <c r="TLH7" s="531"/>
      <c r="TLI7" s="531"/>
      <c r="TLJ7" s="531"/>
      <c r="TLK7" s="531"/>
      <c r="TLL7" s="531"/>
      <c r="TLM7" s="531"/>
      <c r="TLN7" s="531"/>
      <c r="TLO7" s="531"/>
      <c r="TLP7" s="531"/>
      <c r="TLQ7" s="531"/>
      <c r="TLR7" s="531"/>
      <c r="TLS7" s="531"/>
      <c r="TLT7" s="531"/>
      <c r="TLU7" s="531"/>
      <c r="TLV7" s="531"/>
      <c r="TLW7" s="531"/>
      <c r="TLX7" s="531"/>
      <c r="TLY7" s="531"/>
      <c r="TLZ7" s="531"/>
      <c r="TMA7" s="531"/>
      <c r="TMB7" s="531"/>
      <c r="TMC7" s="531"/>
      <c r="TMD7" s="531"/>
      <c r="TME7" s="531"/>
      <c r="TMF7" s="531"/>
      <c r="TMG7" s="531"/>
      <c r="TMH7" s="531"/>
      <c r="TMI7" s="531"/>
      <c r="TMJ7" s="531"/>
      <c r="TMK7" s="531"/>
      <c r="TML7" s="531"/>
      <c r="TMM7" s="531"/>
      <c r="TMN7" s="531"/>
      <c r="TMO7" s="531"/>
      <c r="TMP7" s="531"/>
      <c r="TMQ7" s="531"/>
      <c r="TMR7" s="531"/>
      <c r="TMS7" s="531"/>
      <c r="TMT7" s="531"/>
      <c r="TMU7" s="531"/>
      <c r="TMV7" s="531"/>
      <c r="TMW7" s="531"/>
      <c r="TMX7" s="531"/>
      <c r="TMY7" s="531"/>
      <c r="TMZ7" s="531"/>
      <c r="TNA7" s="531"/>
      <c r="TNB7" s="531"/>
      <c r="TNC7" s="531"/>
      <c r="TND7" s="531"/>
      <c r="TNE7" s="531"/>
      <c r="TNF7" s="531"/>
      <c r="TNG7" s="531"/>
      <c r="TNH7" s="531"/>
      <c r="TNI7" s="531"/>
      <c r="TNJ7" s="531"/>
      <c r="TNK7" s="531"/>
      <c r="TNL7" s="531"/>
      <c r="TNM7" s="531"/>
      <c r="TNN7" s="531"/>
      <c r="TNO7" s="531"/>
      <c r="TNP7" s="531"/>
      <c r="TNQ7" s="531"/>
      <c r="TNR7" s="531"/>
      <c r="TNS7" s="531"/>
      <c r="TNT7" s="531"/>
      <c r="TNU7" s="531"/>
      <c r="TNV7" s="531"/>
      <c r="TNW7" s="531"/>
      <c r="TNX7" s="531"/>
      <c r="TNY7" s="531"/>
      <c r="TNZ7" s="531"/>
      <c r="TOA7" s="531"/>
      <c r="TOB7" s="531"/>
      <c r="TOC7" s="531"/>
      <c r="TOD7" s="531"/>
      <c r="TOE7" s="531"/>
      <c r="TOF7" s="531"/>
      <c r="TOG7" s="531"/>
      <c r="TOH7" s="531"/>
      <c r="TOI7" s="531"/>
      <c r="TOJ7" s="531"/>
      <c r="TOK7" s="531"/>
      <c r="TOL7" s="531"/>
      <c r="TOM7" s="531"/>
      <c r="TON7" s="531"/>
      <c r="TOO7" s="531"/>
      <c r="TOP7" s="531"/>
      <c r="TOQ7" s="531"/>
      <c r="TOR7" s="531"/>
      <c r="TOS7" s="531"/>
      <c r="TOT7" s="531"/>
      <c r="TOU7" s="531"/>
      <c r="TOV7" s="531"/>
      <c r="TOW7" s="531"/>
      <c r="TOX7" s="531"/>
      <c r="TOY7" s="531"/>
      <c r="TOZ7" s="531"/>
      <c r="TPA7" s="531"/>
      <c r="TPB7" s="531"/>
      <c r="TPC7" s="531"/>
      <c r="TPD7" s="531"/>
      <c r="TPE7" s="531"/>
      <c r="TPF7" s="531"/>
      <c r="TPG7" s="531"/>
      <c r="TPH7" s="531"/>
      <c r="TPI7" s="531"/>
      <c r="TPJ7" s="531"/>
      <c r="TPK7" s="531"/>
      <c r="TPL7" s="531"/>
      <c r="TPM7" s="531"/>
      <c r="TPN7" s="531"/>
      <c r="TPO7" s="531"/>
      <c r="TPP7" s="531"/>
      <c r="TPQ7" s="531"/>
      <c r="TPR7" s="531"/>
      <c r="TPS7" s="531"/>
      <c r="TPT7" s="531"/>
      <c r="TPU7" s="531"/>
      <c r="TPV7" s="531"/>
      <c r="TPW7" s="531"/>
      <c r="TPX7" s="531"/>
      <c r="TPY7" s="531"/>
      <c r="TPZ7" s="531"/>
      <c r="TQA7" s="531"/>
      <c r="TQB7" s="531"/>
      <c r="TQC7" s="531"/>
      <c r="TQD7" s="531"/>
      <c r="TQE7" s="531"/>
      <c r="TQF7" s="531"/>
      <c r="TQG7" s="531"/>
      <c r="TQH7" s="531"/>
      <c r="TQI7" s="531"/>
      <c r="TQJ7" s="531"/>
      <c r="TQK7" s="531"/>
      <c r="TQL7" s="531"/>
      <c r="TQM7" s="531"/>
      <c r="TQN7" s="531"/>
      <c r="TQO7" s="531"/>
      <c r="TQP7" s="531"/>
      <c r="TQQ7" s="531"/>
      <c r="TQR7" s="531"/>
      <c r="TQS7" s="531"/>
      <c r="TQT7" s="531"/>
      <c r="TQU7" s="531"/>
      <c r="TQV7" s="531"/>
      <c r="TQW7" s="531"/>
      <c r="TQX7" s="531"/>
      <c r="TQY7" s="531"/>
      <c r="TQZ7" s="531"/>
      <c r="TRA7" s="531"/>
      <c r="TRB7" s="531"/>
      <c r="TRC7" s="531"/>
      <c r="TRD7" s="531"/>
      <c r="TRE7" s="531"/>
      <c r="TRF7" s="531"/>
      <c r="TRG7" s="531"/>
      <c r="TRH7" s="531"/>
      <c r="TRI7" s="531"/>
      <c r="TRJ7" s="531"/>
      <c r="TRK7" s="531"/>
      <c r="TRL7" s="531"/>
      <c r="TRM7" s="531"/>
      <c r="TRN7" s="531"/>
      <c r="TRO7" s="531"/>
      <c r="TRP7" s="531"/>
      <c r="TRQ7" s="531"/>
      <c r="TRR7" s="531"/>
      <c r="TRS7" s="531"/>
      <c r="TRT7" s="531"/>
      <c r="TRU7" s="531"/>
      <c r="TRV7" s="531"/>
      <c r="TRW7" s="531"/>
      <c r="TRX7" s="531"/>
      <c r="TRY7" s="531"/>
      <c r="TRZ7" s="531"/>
      <c r="TSA7" s="531"/>
      <c r="TSB7" s="531"/>
      <c r="TSC7" s="531"/>
      <c r="TSD7" s="531"/>
      <c r="TSE7" s="531"/>
      <c r="TSF7" s="531"/>
      <c r="TSG7" s="531"/>
      <c r="TSH7" s="531"/>
      <c r="TSI7" s="531"/>
      <c r="TSJ7" s="531"/>
      <c r="TSK7" s="531"/>
      <c r="TSL7" s="531"/>
      <c r="TSM7" s="531"/>
      <c r="TSN7" s="531"/>
      <c r="TSO7" s="531"/>
      <c r="TSP7" s="531"/>
      <c r="TSQ7" s="531"/>
      <c r="TSR7" s="531"/>
      <c r="TSS7" s="531"/>
      <c r="TST7" s="531"/>
      <c r="TSU7" s="531"/>
      <c r="TSV7" s="531"/>
      <c r="TSW7" s="531"/>
      <c r="TSX7" s="531"/>
      <c r="TSY7" s="531"/>
      <c r="TSZ7" s="531"/>
      <c r="TTA7" s="531"/>
      <c r="TTB7" s="531"/>
      <c r="TTC7" s="531"/>
      <c r="TTD7" s="531"/>
      <c r="TTE7" s="531"/>
      <c r="TTF7" s="531"/>
      <c r="TTG7" s="531"/>
      <c r="TTH7" s="531"/>
      <c r="TTI7" s="531"/>
      <c r="TTJ7" s="531"/>
      <c r="TTK7" s="531"/>
      <c r="TTL7" s="531"/>
      <c r="TTM7" s="531"/>
      <c r="TTN7" s="531"/>
      <c r="TTO7" s="531"/>
      <c r="TTP7" s="531"/>
      <c r="TTQ7" s="531"/>
      <c r="TTR7" s="531"/>
      <c r="TTS7" s="531"/>
      <c r="TTT7" s="531"/>
      <c r="TTU7" s="531"/>
      <c r="TTV7" s="531"/>
      <c r="TTW7" s="531"/>
      <c r="TTX7" s="531"/>
      <c r="TTY7" s="531"/>
      <c r="TTZ7" s="531"/>
      <c r="TUA7" s="531"/>
      <c r="TUB7" s="531"/>
      <c r="TUC7" s="531"/>
      <c r="TUD7" s="531"/>
      <c r="TUE7" s="531"/>
      <c r="TUF7" s="531"/>
      <c r="TUG7" s="531"/>
      <c r="TUH7" s="531"/>
      <c r="TUI7" s="531"/>
      <c r="TUJ7" s="531"/>
      <c r="TUK7" s="531"/>
      <c r="TUL7" s="531"/>
      <c r="TUM7" s="531"/>
      <c r="TUN7" s="531"/>
      <c r="TUO7" s="531"/>
      <c r="TUP7" s="531"/>
      <c r="TUQ7" s="531"/>
      <c r="TUR7" s="531"/>
      <c r="TUS7" s="531"/>
      <c r="TUT7" s="531"/>
      <c r="TUU7" s="531"/>
      <c r="TUV7" s="531"/>
      <c r="TUW7" s="531"/>
      <c r="TUX7" s="531"/>
      <c r="TUY7" s="531"/>
      <c r="TUZ7" s="531"/>
      <c r="TVA7" s="531"/>
      <c r="TVB7" s="531"/>
      <c r="TVC7" s="531"/>
      <c r="TVD7" s="531"/>
      <c r="TVE7" s="531"/>
      <c r="TVF7" s="531"/>
      <c r="TVG7" s="531"/>
      <c r="TVH7" s="531"/>
      <c r="TVI7" s="531"/>
      <c r="TVJ7" s="531"/>
      <c r="TVK7" s="531"/>
      <c r="TVL7" s="531"/>
      <c r="TVM7" s="531"/>
      <c r="TVN7" s="531"/>
      <c r="TVO7" s="531"/>
      <c r="TVP7" s="531"/>
      <c r="TVQ7" s="531"/>
      <c r="TVR7" s="531"/>
      <c r="TVS7" s="531"/>
      <c r="TVT7" s="531"/>
      <c r="TVU7" s="531"/>
      <c r="TVV7" s="531"/>
      <c r="TVW7" s="531"/>
      <c r="TVX7" s="531"/>
      <c r="TVY7" s="531"/>
      <c r="TVZ7" s="531"/>
      <c r="TWA7" s="531"/>
      <c r="TWB7" s="531"/>
      <c r="TWC7" s="531"/>
      <c r="TWD7" s="531"/>
      <c r="TWE7" s="531"/>
      <c r="TWF7" s="531"/>
      <c r="TWG7" s="531"/>
      <c r="TWH7" s="531"/>
      <c r="TWI7" s="531"/>
      <c r="TWJ7" s="531"/>
      <c r="TWK7" s="531"/>
      <c r="TWL7" s="531"/>
      <c r="TWM7" s="531"/>
      <c r="TWN7" s="531"/>
      <c r="TWO7" s="531"/>
      <c r="TWP7" s="531"/>
      <c r="TWQ7" s="531"/>
      <c r="TWR7" s="531"/>
      <c r="TWS7" s="531"/>
      <c r="TWT7" s="531"/>
      <c r="TWU7" s="531"/>
      <c r="TWV7" s="531"/>
      <c r="TWW7" s="531"/>
      <c r="TWX7" s="531"/>
      <c r="TWY7" s="531"/>
      <c r="TWZ7" s="531"/>
      <c r="TXA7" s="531"/>
      <c r="TXB7" s="531"/>
      <c r="TXC7" s="531"/>
      <c r="TXD7" s="531"/>
      <c r="TXE7" s="531"/>
      <c r="TXF7" s="531"/>
      <c r="TXG7" s="531"/>
      <c r="TXH7" s="531"/>
      <c r="TXI7" s="531"/>
      <c r="TXJ7" s="531"/>
      <c r="TXK7" s="531"/>
      <c r="TXL7" s="531"/>
      <c r="TXM7" s="531"/>
      <c r="TXN7" s="531"/>
      <c r="TXO7" s="531"/>
      <c r="TXP7" s="531"/>
      <c r="TXQ7" s="531"/>
      <c r="TXR7" s="531"/>
      <c r="TXS7" s="531"/>
      <c r="TXT7" s="531"/>
      <c r="TXU7" s="531"/>
      <c r="TXV7" s="531"/>
      <c r="TXW7" s="531"/>
      <c r="TXX7" s="531"/>
      <c r="TXY7" s="531"/>
      <c r="TXZ7" s="531"/>
      <c r="TYA7" s="531"/>
      <c r="TYB7" s="531"/>
      <c r="TYC7" s="531"/>
      <c r="TYD7" s="531"/>
      <c r="TYE7" s="531"/>
      <c r="TYF7" s="531"/>
      <c r="TYG7" s="531"/>
      <c r="TYH7" s="531"/>
      <c r="TYI7" s="531"/>
      <c r="TYJ7" s="531"/>
      <c r="TYK7" s="531"/>
      <c r="TYL7" s="531"/>
      <c r="TYM7" s="531"/>
      <c r="TYN7" s="531"/>
      <c r="TYO7" s="531"/>
      <c r="TYP7" s="531"/>
      <c r="TYQ7" s="531"/>
      <c r="TYR7" s="531"/>
      <c r="TYS7" s="531"/>
      <c r="TYT7" s="531"/>
      <c r="TYU7" s="531"/>
      <c r="TYV7" s="531"/>
      <c r="TYW7" s="531"/>
      <c r="TYX7" s="531"/>
      <c r="TYY7" s="531"/>
      <c r="TYZ7" s="531"/>
      <c r="TZA7" s="531"/>
      <c r="TZB7" s="531"/>
      <c r="TZC7" s="531"/>
      <c r="TZD7" s="531"/>
      <c r="TZE7" s="531"/>
      <c r="TZF7" s="531"/>
      <c r="TZG7" s="531"/>
      <c r="TZH7" s="531"/>
      <c r="TZI7" s="531"/>
      <c r="TZJ7" s="531"/>
      <c r="TZK7" s="531"/>
      <c r="TZL7" s="531"/>
      <c r="TZM7" s="531"/>
      <c r="TZN7" s="531"/>
      <c r="TZO7" s="531"/>
      <c r="TZP7" s="531"/>
      <c r="TZQ7" s="531"/>
      <c r="TZR7" s="531"/>
      <c r="TZS7" s="531"/>
      <c r="TZT7" s="531"/>
      <c r="TZU7" s="531"/>
      <c r="TZV7" s="531"/>
      <c r="TZW7" s="531"/>
      <c r="TZX7" s="531"/>
      <c r="TZY7" s="531"/>
      <c r="TZZ7" s="531"/>
      <c r="UAA7" s="531"/>
      <c r="UAB7" s="531"/>
      <c r="UAC7" s="531"/>
      <c r="UAD7" s="531"/>
      <c r="UAE7" s="531"/>
      <c r="UAF7" s="531"/>
      <c r="UAG7" s="531"/>
      <c r="UAH7" s="531"/>
      <c r="UAI7" s="531"/>
      <c r="UAJ7" s="531"/>
      <c r="UAK7" s="531"/>
      <c r="UAL7" s="531"/>
      <c r="UAM7" s="531"/>
      <c r="UAN7" s="531"/>
      <c r="UAO7" s="531"/>
      <c r="UAP7" s="531"/>
      <c r="UAQ7" s="531"/>
      <c r="UAR7" s="531"/>
      <c r="UAS7" s="531"/>
      <c r="UAT7" s="531"/>
      <c r="UAU7" s="531"/>
      <c r="UAV7" s="531"/>
      <c r="UAW7" s="531"/>
      <c r="UAX7" s="531"/>
      <c r="UAY7" s="531"/>
      <c r="UAZ7" s="531"/>
      <c r="UBA7" s="531"/>
      <c r="UBB7" s="531"/>
      <c r="UBC7" s="531"/>
      <c r="UBD7" s="531"/>
      <c r="UBE7" s="531"/>
      <c r="UBF7" s="531"/>
      <c r="UBG7" s="531"/>
      <c r="UBH7" s="531"/>
      <c r="UBI7" s="531"/>
      <c r="UBJ7" s="531"/>
      <c r="UBK7" s="531"/>
      <c r="UBL7" s="531"/>
      <c r="UBM7" s="531"/>
      <c r="UBN7" s="531"/>
      <c r="UBO7" s="531"/>
      <c r="UBP7" s="531"/>
      <c r="UBQ7" s="531"/>
      <c r="UBR7" s="531"/>
      <c r="UBS7" s="531"/>
      <c r="UBT7" s="531"/>
      <c r="UBU7" s="531"/>
      <c r="UBV7" s="531"/>
      <c r="UBW7" s="531"/>
      <c r="UBX7" s="531"/>
      <c r="UBY7" s="531"/>
      <c r="UBZ7" s="531"/>
      <c r="UCA7" s="531"/>
      <c r="UCB7" s="531"/>
      <c r="UCC7" s="531"/>
      <c r="UCD7" s="531"/>
      <c r="UCE7" s="531"/>
      <c r="UCF7" s="531"/>
      <c r="UCG7" s="531"/>
      <c r="UCH7" s="531"/>
      <c r="UCI7" s="531"/>
      <c r="UCJ7" s="531"/>
      <c r="UCK7" s="531"/>
      <c r="UCL7" s="531"/>
      <c r="UCM7" s="531"/>
      <c r="UCN7" s="531"/>
      <c r="UCO7" s="531"/>
      <c r="UCP7" s="531"/>
      <c r="UCQ7" s="531"/>
      <c r="UCR7" s="531"/>
      <c r="UCS7" s="531"/>
      <c r="UCT7" s="531"/>
      <c r="UCU7" s="531"/>
      <c r="UCV7" s="531"/>
      <c r="UCW7" s="531"/>
      <c r="UCX7" s="531"/>
      <c r="UCY7" s="531"/>
      <c r="UCZ7" s="531"/>
      <c r="UDA7" s="531"/>
      <c r="UDB7" s="531"/>
      <c r="UDC7" s="531"/>
      <c r="UDD7" s="531"/>
      <c r="UDE7" s="531"/>
      <c r="UDF7" s="531"/>
      <c r="UDG7" s="531"/>
      <c r="UDH7" s="531"/>
      <c r="UDI7" s="531"/>
      <c r="UDJ7" s="531"/>
      <c r="UDK7" s="531"/>
      <c r="UDL7" s="531"/>
      <c r="UDM7" s="531"/>
      <c r="UDN7" s="531"/>
      <c r="UDO7" s="531"/>
      <c r="UDP7" s="531"/>
      <c r="UDQ7" s="531"/>
      <c r="UDR7" s="531"/>
      <c r="UDS7" s="531"/>
      <c r="UDT7" s="531"/>
      <c r="UDU7" s="531"/>
      <c r="UDV7" s="531"/>
      <c r="UDW7" s="531"/>
      <c r="UDX7" s="531"/>
      <c r="UDY7" s="531"/>
      <c r="UDZ7" s="531"/>
      <c r="UEA7" s="531"/>
      <c r="UEB7" s="531"/>
      <c r="UEC7" s="531"/>
      <c r="UED7" s="531"/>
      <c r="UEE7" s="531"/>
      <c r="UEF7" s="531"/>
      <c r="UEG7" s="531"/>
      <c r="UEH7" s="531"/>
      <c r="UEI7" s="531"/>
      <c r="UEJ7" s="531"/>
      <c r="UEK7" s="531"/>
      <c r="UEL7" s="531"/>
      <c r="UEM7" s="531"/>
      <c r="UEN7" s="531"/>
      <c r="UEO7" s="531"/>
      <c r="UEP7" s="531"/>
      <c r="UEQ7" s="531"/>
      <c r="UER7" s="531"/>
      <c r="UES7" s="531"/>
      <c r="UET7" s="531"/>
      <c r="UEU7" s="531"/>
      <c r="UEV7" s="531"/>
      <c r="UEW7" s="531"/>
      <c r="UEX7" s="531"/>
      <c r="UEY7" s="531"/>
      <c r="UEZ7" s="531"/>
      <c r="UFA7" s="531"/>
      <c r="UFB7" s="531"/>
      <c r="UFC7" s="531"/>
      <c r="UFD7" s="531"/>
      <c r="UFE7" s="531"/>
      <c r="UFF7" s="531"/>
      <c r="UFG7" s="531"/>
      <c r="UFH7" s="531"/>
      <c r="UFI7" s="531"/>
      <c r="UFJ7" s="531"/>
      <c r="UFK7" s="531"/>
      <c r="UFL7" s="531"/>
      <c r="UFM7" s="531"/>
      <c r="UFN7" s="531"/>
      <c r="UFO7" s="531"/>
      <c r="UFP7" s="531"/>
      <c r="UFQ7" s="531"/>
      <c r="UFR7" s="531"/>
      <c r="UFS7" s="531"/>
      <c r="UFT7" s="531"/>
      <c r="UFU7" s="531"/>
      <c r="UFV7" s="531"/>
      <c r="UFW7" s="531"/>
      <c r="UFX7" s="531"/>
      <c r="UFY7" s="531"/>
      <c r="UFZ7" s="531"/>
      <c r="UGA7" s="531"/>
      <c r="UGB7" s="531"/>
      <c r="UGC7" s="531"/>
      <c r="UGD7" s="531"/>
      <c r="UGE7" s="531"/>
      <c r="UGF7" s="531"/>
      <c r="UGG7" s="531"/>
      <c r="UGH7" s="531"/>
      <c r="UGI7" s="531"/>
      <c r="UGJ7" s="531"/>
      <c r="UGK7" s="531"/>
      <c r="UGL7" s="531"/>
      <c r="UGM7" s="531"/>
      <c r="UGN7" s="531"/>
      <c r="UGO7" s="531"/>
      <c r="UGP7" s="531"/>
      <c r="UGQ7" s="531"/>
      <c r="UGR7" s="531"/>
      <c r="UGS7" s="531"/>
      <c r="UGT7" s="531"/>
      <c r="UGU7" s="531"/>
      <c r="UGV7" s="531"/>
      <c r="UGW7" s="531"/>
      <c r="UGX7" s="531"/>
      <c r="UGY7" s="531"/>
      <c r="UGZ7" s="531"/>
      <c r="UHA7" s="531"/>
      <c r="UHB7" s="531"/>
      <c r="UHC7" s="531"/>
      <c r="UHD7" s="531"/>
      <c r="UHE7" s="531"/>
      <c r="UHF7" s="531"/>
      <c r="UHG7" s="531"/>
      <c r="UHH7" s="531"/>
      <c r="UHI7" s="531"/>
      <c r="UHJ7" s="531"/>
      <c r="UHK7" s="531"/>
      <c r="UHL7" s="531"/>
      <c r="UHM7" s="531"/>
      <c r="UHN7" s="531"/>
      <c r="UHO7" s="531"/>
      <c r="UHP7" s="531"/>
      <c r="UHQ7" s="531"/>
      <c r="UHR7" s="531"/>
      <c r="UHS7" s="531"/>
      <c r="UHT7" s="531"/>
      <c r="UHU7" s="531"/>
      <c r="UHV7" s="531"/>
      <c r="UHW7" s="531"/>
      <c r="UHX7" s="531"/>
      <c r="UHY7" s="531"/>
      <c r="UHZ7" s="531"/>
      <c r="UIA7" s="531"/>
      <c r="UIB7" s="531"/>
      <c r="UIC7" s="531"/>
      <c r="UID7" s="531"/>
      <c r="UIE7" s="531"/>
      <c r="UIF7" s="531"/>
      <c r="UIG7" s="531"/>
      <c r="UIH7" s="531"/>
      <c r="UII7" s="531"/>
      <c r="UIJ7" s="531"/>
      <c r="UIK7" s="531"/>
      <c r="UIL7" s="531"/>
      <c r="UIM7" s="531"/>
      <c r="UIN7" s="531"/>
      <c r="UIO7" s="531"/>
      <c r="UIP7" s="531"/>
      <c r="UIQ7" s="531"/>
      <c r="UIR7" s="531"/>
      <c r="UIS7" s="531"/>
      <c r="UIT7" s="531"/>
      <c r="UIU7" s="531"/>
      <c r="UIV7" s="531"/>
      <c r="UIW7" s="531"/>
      <c r="UIX7" s="531"/>
      <c r="UIY7" s="531"/>
      <c r="UIZ7" s="531"/>
      <c r="UJA7" s="531"/>
      <c r="UJB7" s="531"/>
      <c r="UJC7" s="531"/>
      <c r="UJD7" s="531"/>
      <c r="UJE7" s="531"/>
      <c r="UJF7" s="531"/>
      <c r="UJG7" s="531"/>
      <c r="UJH7" s="531"/>
      <c r="UJI7" s="531"/>
      <c r="UJJ7" s="531"/>
      <c r="UJK7" s="531"/>
      <c r="UJL7" s="531"/>
      <c r="UJM7" s="531"/>
      <c r="UJN7" s="531"/>
      <c r="UJO7" s="531"/>
      <c r="UJP7" s="531"/>
      <c r="UJQ7" s="531"/>
      <c r="UJR7" s="531"/>
      <c r="UJS7" s="531"/>
      <c r="UJT7" s="531"/>
      <c r="UJU7" s="531"/>
      <c r="UJV7" s="531"/>
      <c r="UJW7" s="531"/>
      <c r="UJX7" s="531"/>
      <c r="UJY7" s="531"/>
      <c r="UJZ7" s="531"/>
      <c r="UKA7" s="531"/>
      <c r="UKB7" s="531"/>
      <c r="UKC7" s="531"/>
      <c r="UKD7" s="531"/>
      <c r="UKE7" s="531"/>
      <c r="UKF7" s="531"/>
      <c r="UKG7" s="531"/>
      <c r="UKH7" s="531"/>
      <c r="UKI7" s="531"/>
      <c r="UKJ7" s="531"/>
      <c r="UKK7" s="531"/>
      <c r="UKL7" s="531"/>
      <c r="UKM7" s="531"/>
      <c r="UKN7" s="531"/>
      <c r="UKO7" s="531"/>
      <c r="UKP7" s="531"/>
      <c r="UKQ7" s="531"/>
      <c r="UKR7" s="531"/>
      <c r="UKS7" s="531"/>
      <c r="UKT7" s="531"/>
      <c r="UKU7" s="531"/>
      <c r="UKV7" s="531"/>
      <c r="UKW7" s="531"/>
      <c r="UKX7" s="531"/>
      <c r="UKY7" s="531"/>
      <c r="UKZ7" s="531"/>
      <c r="ULA7" s="531"/>
      <c r="ULB7" s="531"/>
      <c r="ULC7" s="531"/>
      <c r="ULD7" s="531"/>
      <c r="ULE7" s="531"/>
      <c r="ULF7" s="531"/>
      <c r="ULG7" s="531"/>
      <c r="ULH7" s="531"/>
      <c r="ULI7" s="531"/>
      <c r="ULJ7" s="531"/>
      <c r="ULK7" s="531"/>
      <c r="ULL7" s="531"/>
      <c r="ULM7" s="531"/>
      <c r="ULN7" s="531"/>
      <c r="ULO7" s="531"/>
      <c r="ULP7" s="531"/>
      <c r="ULQ7" s="531"/>
      <c r="ULR7" s="531"/>
      <c r="ULS7" s="531"/>
      <c r="ULT7" s="531"/>
      <c r="ULU7" s="531"/>
      <c r="ULV7" s="531"/>
      <c r="ULW7" s="531"/>
      <c r="ULX7" s="531"/>
      <c r="ULY7" s="531"/>
      <c r="ULZ7" s="531"/>
      <c r="UMA7" s="531"/>
      <c r="UMB7" s="531"/>
      <c r="UMC7" s="531"/>
      <c r="UMD7" s="531"/>
      <c r="UME7" s="531"/>
      <c r="UMF7" s="531"/>
      <c r="UMG7" s="531"/>
      <c r="UMH7" s="531"/>
      <c r="UMI7" s="531"/>
      <c r="UMJ7" s="531"/>
      <c r="UMK7" s="531"/>
      <c r="UML7" s="531"/>
      <c r="UMM7" s="531"/>
      <c r="UMN7" s="531"/>
      <c r="UMO7" s="531"/>
      <c r="UMP7" s="531"/>
      <c r="UMQ7" s="531"/>
      <c r="UMR7" s="531"/>
      <c r="UMS7" s="531"/>
      <c r="UMT7" s="531"/>
      <c r="UMU7" s="531"/>
      <c r="UMV7" s="531"/>
      <c r="UMW7" s="531"/>
      <c r="UMX7" s="531"/>
      <c r="UMY7" s="531"/>
      <c r="UMZ7" s="531"/>
      <c r="UNA7" s="531"/>
      <c r="UNB7" s="531"/>
      <c r="UNC7" s="531"/>
      <c r="UND7" s="531"/>
      <c r="UNE7" s="531"/>
      <c r="UNF7" s="531"/>
      <c r="UNG7" s="531"/>
      <c r="UNH7" s="531"/>
      <c r="UNI7" s="531"/>
      <c r="UNJ7" s="531"/>
      <c r="UNK7" s="531"/>
      <c r="UNL7" s="531"/>
      <c r="UNM7" s="531"/>
      <c r="UNN7" s="531"/>
      <c r="UNO7" s="531"/>
      <c r="UNP7" s="531"/>
      <c r="UNQ7" s="531"/>
      <c r="UNR7" s="531"/>
      <c r="UNS7" s="531"/>
      <c r="UNT7" s="531"/>
      <c r="UNU7" s="531"/>
      <c r="UNV7" s="531"/>
      <c r="UNW7" s="531"/>
      <c r="UNX7" s="531"/>
      <c r="UNY7" s="531"/>
      <c r="UNZ7" s="531"/>
      <c r="UOA7" s="531"/>
      <c r="UOB7" s="531"/>
      <c r="UOC7" s="531"/>
      <c r="UOD7" s="531"/>
      <c r="UOE7" s="531"/>
      <c r="UOF7" s="531"/>
      <c r="UOG7" s="531"/>
      <c r="UOH7" s="531"/>
      <c r="UOI7" s="531"/>
      <c r="UOJ7" s="531"/>
      <c r="UOK7" s="531"/>
      <c r="UOL7" s="531"/>
      <c r="UOM7" s="531"/>
      <c r="UON7" s="531"/>
      <c r="UOO7" s="531"/>
      <c r="UOP7" s="531"/>
      <c r="UOQ7" s="531"/>
      <c r="UOR7" s="531"/>
      <c r="UOS7" s="531"/>
      <c r="UOT7" s="531"/>
      <c r="UOU7" s="531"/>
      <c r="UOV7" s="531"/>
      <c r="UOW7" s="531"/>
      <c r="UOX7" s="531"/>
      <c r="UOY7" s="531"/>
      <c r="UOZ7" s="531"/>
      <c r="UPA7" s="531"/>
      <c r="UPB7" s="531"/>
      <c r="UPC7" s="531"/>
      <c r="UPD7" s="531"/>
      <c r="UPE7" s="531"/>
      <c r="UPF7" s="531"/>
      <c r="UPG7" s="531"/>
      <c r="UPH7" s="531"/>
      <c r="UPI7" s="531"/>
      <c r="UPJ7" s="531"/>
      <c r="UPK7" s="531"/>
      <c r="UPL7" s="531"/>
      <c r="UPM7" s="531"/>
      <c r="UPN7" s="531"/>
      <c r="UPO7" s="531"/>
      <c r="UPP7" s="531"/>
      <c r="UPQ7" s="531"/>
      <c r="UPR7" s="531"/>
      <c r="UPS7" s="531"/>
      <c r="UPT7" s="531"/>
      <c r="UPU7" s="531"/>
      <c r="UPV7" s="531"/>
      <c r="UPW7" s="531"/>
      <c r="UPX7" s="531"/>
      <c r="UPY7" s="531"/>
      <c r="UPZ7" s="531"/>
      <c r="UQA7" s="531"/>
      <c r="UQB7" s="531"/>
      <c r="UQC7" s="531"/>
      <c r="UQD7" s="531"/>
      <c r="UQE7" s="531"/>
      <c r="UQF7" s="531"/>
      <c r="UQG7" s="531"/>
      <c r="UQH7" s="531"/>
      <c r="UQI7" s="531"/>
      <c r="UQJ7" s="531"/>
      <c r="UQK7" s="531"/>
      <c r="UQL7" s="531"/>
      <c r="UQM7" s="531"/>
      <c r="UQN7" s="531"/>
      <c r="UQO7" s="531"/>
      <c r="UQP7" s="531"/>
      <c r="UQQ7" s="531"/>
      <c r="UQR7" s="531"/>
      <c r="UQS7" s="531"/>
      <c r="UQT7" s="531"/>
      <c r="UQU7" s="531"/>
      <c r="UQV7" s="531"/>
      <c r="UQW7" s="531"/>
      <c r="UQX7" s="531"/>
      <c r="UQY7" s="531"/>
      <c r="UQZ7" s="531"/>
      <c r="URA7" s="531"/>
      <c r="URB7" s="531"/>
      <c r="URC7" s="531"/>
      <c r="URD7" s="531"/>
      <c r="URE7" s="531"/>
      <c r="URF7" s="531"/>
      <c r="URG7" s="531"/>
      <c r="URH7" s="531"/>
      <c r="URI7" s="531"/>
      <c r="URJ7" s="531"/>
      <c r="URK7" s="531"/>
      <c r="URL7" s="531"/>
      <c r="URM7" s="531"/>
      <c r="URN7" s="531"/>
      <c r="URO7" s="531"/>
      <c r="URP7" s="531"/>
      <c r="URQ7" s="531"/>
      <c r="URR7" s="531"/>
      <c r="URS7" s="531"/>
      <c r="URT7" s="531"/>
      <c r="URU7" s="531"/>
      <c r="URV7" s="531"/>
      <c r="URW7" s="531"/>
      <c r="URX7" s="531"/>
      <c r="URY7" s="531"/>
      <c r="URZ7" s="531"/>
      <c r="USA7" s="531"/>
      <c r="USB7" s="531"/>
      <c r="USC7" s="531"/>
      <c r="USD7" s="531"/>
      <c r="USE7" s="531"/>
      <c r="USF7" s="531"/>
      <c r="USG7" s="531"/>
      <c r="USH7" s="531"/>
      <c r="USI7" s="531"/>
      <c r="USJ7" s="531"/>
      <c r="USK7" s="531"/>
      <c r="USL7" s="531"/>
      <c r="USM7" s="531"/>
      <c r="USN7" s="531"/>
      <c r="USO7" s="531"/>
      <c r="USP7" s="531"/>
      <c r="USQ7" s="531"/>
      <c r="USR7" s="531"/>
      <c r="USS7" s="531"/>
      <c r="UST7" s="531"/>
      <c r="USU7" s="531"/>
      <c r="USV7" s="531"/>
      <c r="USW7" s="531"/>
      <c r="USX7" s="531"/>
      <c r="USY7" s="531"/>
      <c r="USZ7" s="531"/>
      <c r="UTA7" s="531"/>
      <c r="UTB7" s="531"/>
      <c r="UTC7" s="531"/>
      <c r="UTD7" s="531"/>
      <c r="UTE7" s="531"/>
      <c r="UTF7" s="531"/>
      <c r="UTG7" s="531"/>
      <c r="UTH7" s="531"/>
      <c r="UTI7" s="531"/>
      <c r="UTJ7" s="531"/>
      <c r="UTK7" s="531"/>
      <c r="UTL7" s="531"/>
      <c r="UTM7" s="531"/>
      <c r="UTN7" s="531"/>
      <c r="UTO7" s="531"/>
      <c r="UTP7" s="531"/>
      <c r="UTQ7" s="531"/>
      <c r="UTR7" s="531"/>
      <c r="UTS7" s="531"/>
      <c r="UTT7" s="531"/>
      <c r="UTU7" s="531"/>
      <c r="UTV7" s="531"/>
      <c r="UTW7" s="531"/>
      <c r="UTX7" s="531"/>
      <c r="UTY7" s="531"/>
      <c r="UTZ7" s="531"/>
      <c r="UUA7" s="531"/>
      <c r="UUB7" s="531"/>
      <c r="UUC7" s="531"/>
      <c r="UUD7" s="531"/>
      <c r="UUE7" s="531"/>
      <c r="UUF7" s="531"/>
      <c r="UUG7" s="531"/>
      <c r="UUH7" s="531"/>
      <c r="UUI7" s="531"/>
      <c r="UUJ7" s="531"/>
      <c r="UUK7" s="531"/>
      <c r="UUL7" s="531"/>
      <c r="UUM7" s="531"/>
      <c r="UUN7" s="531"/>
      <c r="UUO7" s="531"/>
      <c r="UUP7" s="531"/>
      <c r="UUQ7" s="531"/>
      <c r="UUR7" s="531"/>
      <c r="UUS7" s="531"/>
      <c r="UUT7" s="531"/>
      <c r="UUU7" s="531"/>
      <c r="UUV7" s="531"/>
      <c r="UUW7" s="531"/>
      <c r="UUX7" s="531"/>
      <c r="UUY7" s="531"/>
      <c r="UUZ7" s="531"/>
      <c r="UVA7" s="531"/>
      <c r="UVB7" s="531"/>
      <c r="UVC7" s="531"/>
      <c r="UVD7" s="531"/>
      <c r="UVE7" s="531"/>
      <c r="UVF7" s="531"/>
      <c r="UVG7" s="531"/>
      <c r="UVH7" s="531"/>
      <c r="UVI7" s="531"/>
      <c r="UVJ7" s="531"/>
      <c r="UVK7" s="531"/>
      <c r="UVL7" s="531"/>
      <c r="UVM7" s="531"/>
      <c r="UVN7" s="531"/>
      <c r="UVO7" s="531"/>
      <c r="UVP7" s="531"/>
      <c r="UVQ7" s="531"/>
      <c r="UVR7" s="531"/>
      <c r="UVS7" s="531"/>
      <c r="UVT7" s="531"/>
      <c r="UVU7" s="531"/>
      <c r="UVV7" s="531"/>
      <c r="UVW7" s="531"/>
      <c r="UVX7" s="531"/>
      <c r="UVY7" s="531"/>
      <c r="UVZ7" s="531"/>
      <c r="UWA7" s="531"/>
      <c r="UWB7" s="531"/>
      <c r="UWC7" s="531"/>
      <c r="UWD7" s="531"/>
      <c r="UWE7" s="531"/>
      <c r="UWF7" s="531"/>
      <c r="UWG7" s="531"/>
      <c r="UWH7" s="531"/>
      <c r="UWI7" s="531"/>
      <c r="UWJ7" s="531"/>
      <c r="UWK7" s="531"/>
      <c r="UWL7" s="531"/>
      <c r="UWM7" s="531"/>
      <c r="UWN7" s="531"/>
      <c r="UWO7" s="531"/>
      <c r="UWP7" s="531"/>
      <c r="UWQ7" s="531"/>
      <c r="UWR7" s="531"/>
      <c r="UWS7" s="531"/>
      <c r="UWT7" s="531"/>
      <c r="UWU7" s="531"/>
      <c r="UWV7" s="531"/>
      <c r="UWW7" s="531"/>
      <c r="UWX7" s="531"/>
      <c r="UWY7" s="531"/>
      <c r="UWZ7" s="531"/>
      <c r="UXA7" s="531"/>
      <c r="UXB7" s="531"/>
      <c r="UXC7" s="531"/>
      <c r="UXD7" s="531"/>
      <c r="UXE7" s="531"/>
      <c r="UXF7" s="531"/>
      <c r="UXG7" s="531"/>
      <c r="UXH7" s="531"/>
      <c r="UXI7" s="531"/>
      <c r="UXJ7" s="531"/>
      <c r="UXK7" s="531"/>
      <c r="UXL7" s="531"/>
      <c r="UXM7" s="531"/>
      <c r="UXN7" s="531"/>
      <c r="UXO7" s="531"/>
      <c r="UXP7" s="531"/>
      <c r="UXQ7" s="531"/>
      <c r="UXR7" s="531"/>
      <c r="UXS7" s="531"/>
      <c r="UXT7" s="531"/>
      <c r="UXU7" s="531"/>
      <c r="UXV7" s="531"/>
      <c r="UXW7" s="531"/>
      <c r="UXX7" s="531"/>
      <c r="UXY7" s="531"/>
      <c r="UXZ7" s="531"/>
      <c r="UYA7" s="531"/>
      <c r="UYB7" s="531"/>
      <c r="UYC7" s="531"/>
      <c r="UYD7" s="531"/>
      <c r="UYE7" s="531"/>
      <c r="UYF7" s="531"/>
      <c r="UYG7" s="531"/>
      <c r="UYH7" s="531"/>
      <c r="UYI7" s="531"/>
      <c r="UYJ7" s="531"/>
      <c r="UYK7" s="531"/>
      <c r="UYL7" s="531"/>
      <c r="UYM7" s="531"/>
      <c r="UYN7" s="531"/>
      <c r="UYO7" s="531"/>
      <c r="UYP7" s="531"/>
      <c r="UYQ7" s="531"/>
      <c r="UYR7" s="531"/>
      <c r="UYS7" s="531"/>
      <c r="UYT7" s="531"/>
      <c r="UYU7" s="531"/>
      <c r="UYV7" s="531"/>
      <c r="UYW7" s="531"/>
      <c r="UYX7" s="531"/>
      <c r="UYY7" s="531"/>
      <c r="UYZ7" s="531"/>
      <c r="UZA7" s="531"/>
      <c r="UZB7" s="531"/>
      <c r="UZC7" s="531"/>
      <c r="UZD7" s="531"/>
      <c r="UZE7" s="531"/>
      <c r="UZF7" s="531"/>
      <c r="UZG7" s="531"/>
      <c r="UZH7" s="531"/>
      <c r="UZI7" s="531"/>
      <c r="UZJ7" s="531"/>
      <c r="UZK7" s="531"/>
      <c r="UZL7" s="531"/>
      <c r="UZM7" s="531"/>
      <c r="UZN7" s="531"/>
      <c r="UZO7" s="531"/>
      <c r="UZP7" s="531"/>
      <c r="UZQ7" s="531"/>
      <c r="UZR7" s="531"/>
      <c r="UZS7" s="531"/>
      <c r="UZT7" s="531"/>
      <c r="UZU7" s="531"/>
      <c r="UZV7" s="531"/>
      <c r="UZW7" s="531"/>
      <c r="UZX7" s="531"/>
      <c r="UZY7" s="531"/>
      <c r="UZZ7" s="531"/>
      <c r="VAA7" s="531"/>
      <c r="VAB7" s="531"/>
      <c r="VAC7" s="531"/>
      <c r="VAD7" s="531"/>
      <c r="VAE7" s="531"/>
      <c r="VAF7" s="531"/>
      <c r="VAG7" s="531"/>
      <c r="VAH7" s="531"/>
      <c r="VAI7" s="531"/>
      <c r="VAJ7" s="531"/>
      <c r="VAK7" s="531"/>
      <c r="VAL7" s="531"/>
      <c r="VAM7" s="531"/>
      <c r="VAN7" s="531"/>
      <c r="VAO7" s="531"/>
      <c r="VAP7" s="531"/>
      <c r="VAQ7" s="531"/>
      <c r="VAR7" s="531"/>
      <c r="VAS7" s="531"/>
      <c r="VAT7" s="531"/>
      <c r="VAU7" s="531"/>
      <c r="VAV7" s="531"/>
      <c r="VAW7" s="531"/>
      <c r="VAX7" s="531"/>
      <c r="VAY7" s="531"/>
      <c r="VAZ7" s="531"/>
      <c r="VBA7" s="531"/>
      <c r="VBB7" s="531"/>
      <c r="VBC7" s="531"/>
      <c r="VBD7" s="531"/>
      <c r="VBE7" s="531"/>
      <c r="VBF7" s="531"/>
      <c r="VBG7" s="531"/>
      <c r="VBH7" s="531"/>
      <c r="VBI7" s="531"/>
      <c r="VBJ7" s="531"/>
      <c r="VBK7" s="531"/>
      <c r="VBL7" s="531"/>
      <c r="VBM7" s="531"/>
      <c r="VBN7" s="531"/>
      <c r="VBO7" s="531"/>
      <c r="VBP7" s="531"/>
      <c r="VBQ7" s="531"/>
      <c r="VBR7" s="531"/>
      <c r="VBS7" s="531"/>
      <c r="VBT7" s="531"/>
      <c r="VBU7" s="531"/>
      <c r="VBV7" s="531"/>
      <c r="VBW7" s="531"/>
      <c r="VBX7" s="531"/>
      <c r="VBY7" s="531"/>
      <c r="VBZ7" s="531"/>
      <c r="VCA7" s="531"/>
      <c r="VCB7" s="531"/>
      <c r="VCC7" s="531"/>
      <c r="VCD7" s="531"/>
      <c r="VCE7" s="531"/>
      <c r="VCF7" s="531"/>
      <c r="VCG7" s="531"/>
      <c r="VCH7" s="531"/>
      <c r="VCI7" s="531"/>
      <c r="VCJ7" s="531"/>
      <c r="VCK7" s="531"/>
      <c r="VCL7" s="531"/>
      <c r="VCM7" s="531"/>
      <c r="VCN7" s="531"/>
      <c r="VCO7" s="531"/>
      <c r="VCP7" s="531"/>
      <c r="VCQ7" s="531"/>
      <c r="VCR7" s="531"/>
      <c r="VCS7" s="531"/>
      <c r="VCT7" s="531"/>
      <c r="VCU7" s="531"/>
      <c r="VCV7" s="531"/>
      <c r="VCW7" s="531"/>
      <c r="VCX7" s="531"/>
      <c r="VCY7" s="531"/>
      <c r="VCZ7" s="531"/>
      <c r="VDA7" s="531"/>
      <c r="VDB7" s="531"/>
      <c r="VDC7" s="531"/>
      <c r="VDD7" s="531"/>
      <c r="VDE7" s="531"/>
      <c r="VDF7" s="531"/>
      <c r="VDG7" s="531"/>
      <c r="VDH7" s="531"/>
      <c r="VDI7" s="531"/>
      <c r="VDJ7" s="531"/>
      <c r="VDK7" s="531"/>
      <c r="VDL7" s="531"/>
      <c r="VDM7" s="531"/>
      <c r="VDN7" s="531"/>
      <c r="VDO7" s="531"/>
      <c r="VDP7" s="531"/>
      <c r="VDQ7" s="531"/>
      <c r="VDR7" s="531"/>
      <c r="VDS7" s="531"/>
      <c r="VDT7" s="531"/>
      <c r="VDU7" s="531"/>
      <c r="VDV7" s="531"/>
      <c r="VDW7" s="531"/>
      <c r="VDX7" s="531"/>
      <c r="VDY7" s="531"/>
      <c r="VDZ7" s="531"/>
      <c r="VEA7" s="531"/>
      <c r="VEB7" s="531"/>
      <c r="VEC7" s="531"/>
      <c r="VED7" s="531"/>
      <c r="VEE7" s="531"/>
      <c r="VEF7" s="531"/>
      <c r="VEG7" s="531"/>
      <c r="VEH7" s="531"/>
      <c r="VEI7" s="531"/>
      <c r="VEJ7" s="531"/>
      <c r="VEK7" s="531"/>
      <c r="VEL7" s="531"/>
      <c r="VEM7" s="531"/>
      <c r="VEN7" s="531"/>
      <c r="VEO7" s="531"/>
      <c r="VEP7" s="531"/>
      <c r="VEQ7" s="531"/>
      <c r="VER7" s="531"/>
      <c r="VES7" s="531"/>
      <c r="VET7" s="531"/>
      <c r="VEU7" s="531"/>
      <c r="VEV7" s="531"/>
      <c r="VEW7" s="531"/>
      <c r="VEX7" s="531"/>
      <c r="VEY7" s="531"/>
      <c r="VEZ7" s="531"/>
      <c r="VFA7" s="531"/>
      <c r="VFB7" s="531"/>
      <c r="VFC7" s="531"/>
      <c r="VFD7" s="531"/>
      <c r="VFE7" s="531"/>
      <c r="VFF7" s="531"/>
      <c r="VFG7" s="531"/>
      <c r="VFH7" s="531"/>
      <c r="VFI7" s="531"/>
      <c r="VFJ7" s="531"/>
      <c r="VFK7" s="531"/>
      <c r="VFL7" s="531"/>
      <c r="VFM7" s="531"/>
      <c r="VFN7" s="531"/>
      <c r="VFO7" s="531"/>
      <c r="VFP7" s="531"/>
      <c r="VFQ7" s="531"/>
      <c r="VFR7" s="531"/>
      <c r="VFS7" s="531"/>
      <c r="VFT7" s="531"/>
      <c r="VFU7" s="531"/>
      <c r="VFV7" s="531"/>
      <c r="VFW7" s="531"/>
      <c r="VFX7" s="531"/>
      <c r="VFY7" s="531"/>
      <c r="VFZ7" s="531"/>
      <c r="VGA7" s="531"/>
      <c r="VGB7" s="531"/>
      <c r="VGC7" s="531"/>
      <c r="VGD7" s="531"/>
      <c r="VGE7" s="531"/>
      <c r="VGF7" s="531"/>
      <c r="VGG7" s="531"/>
      <c r="VGH7" s="531"/>
      <c r="VGI7" s="531"/>
      <c r="VGJ7" s="531"/>
      <c r="VGK7" s="531"/>
      <c r="VGL7" s="531"/>
      <c r="VGM7" s="531"/>
      <c r="VGN7" s="531"/>
      <c r="VGO7" s="531"/>
      <c r="VGP7" s="531"/>
      <c r="VGQ7" s="531"/>
      <c r="VGR7" s="531"/>
      <c r="VGS7" s="531"/>
      <c r="VGT7" s="531"/>
      <c r="VGU7" s="531"/>
      <c r="VGV7" s="531"/>
      <c r="VGW7" s="531"/>
      <c r="VGX7" s="531"/>
      <c r="VGY7" s="531"/>
      <c r="VGZ7" s="531"/>
      <c r="VHA7" s="531"/>
      <c r="VHB7" s="531"/>
      <c r="VHC7" s="531"/>
      <c r="VHD7" s="531"/>
      <c r="VHE7" s="531"/>
      <c r="VHF7" s="531"/>
      <c r="VHG7" s="531"/>
      <c r="VHH7" s="531"/>
      <c r="VHI7" s="531"/>
      <c r="VHJ7" s="531"/>
      <c r="VHK7" s="531"/>
      <c r="VHL7" s="531"/>
      <c r="VHM7" s="531"/>
      <c r="VHN7" s="531"/>
      <c r="VHO7" s="531"/>
      <c r="VHP7" s="531"/>
      <c r="VHQ7" s="531"/>
      <c r="VHR7" s="531"/>
      <c r="VHS7" s="531"/>
      <c r="VHT7" s="531"/>
      <c r="VHU7" s="531"/>
      <c r="VHV7" s="531"/>
      <c r="VHW7" s="531"/>
      <c r="VHX7" s="531"/>
      <c r="VHY7" s="531"/>
      <c r="VHZ7" s="531"/>
      <c r="VIA7" s="531"/>
      <c r="VIB7" s="531"/>
      <c r="VIC7" s="531"/>
      <c r="VID7" s="531"/>
      <c r="VIE7" s="531"/>
      <c r="VIF7" s="531"/>
      <c r="VIG7" s="531"/>
      <c r="VIH7" s="531"/>
      <c r="VII7" s="531"/>
      <c r="VIJ7" s="531"/>
      <c r="VIK7" s="531"/>
      <c r="VIL7" s="531"/>
      <c r="VIM7" s="531"/>
      <c r="VIN7" s="531"/>
      <c r="VIO7" s="531"/>
      <c r="VIP7" s="531"/>
      <c r="VIQ7" s="531"/>
      <c r="VIR7" s="531"/>
      <c r="VIS7" s="531"/>
      <c r="VIT7" s="531"/>
      <c r="VIU7" s="531"/>
      <c r="VIV7" s="531"/>
      <c r="VIW7" s="531"/>
      <c r="VIX7" s="531"/>
      <c r="VIY7" s="531"/>
      <c r="VIZ7" s="531"/>
      <c r="VJA7" s="531"/>
      <c r="VJB7" s="531"/>
      <c r="VJC7" s="531"/>
      <c r="VJD7" s="531"/>
      <c r="VJE7" s="531"/>
      <c r="VJF7" s="531"/>
      <c r="VJG7" s="531"/>
      <c r="VJH7" s="531"/>
      <c r="VJI7" s="531"/>
      <c r="VJJ7" s="531"/>
      <c r="VJK7" s="531"/>
      <c r="VJL7" s="531"/>
      <c r="VJM7" s="531"/>
      <c r="VJN7" s="531"/>
      <c r="VJO7" s="531"/>
      <c r="VJP7" s="531"/>
      <c r="VJQ7" s="531"/>
      <c r="VJR7" s="531"/>
      <c r="VJS7" s="531"/>
      <c r="VJT7" s="531"/>
      <c r="VJU7" s="531"/>
      <c r="VJV7" s="531"/>
      <c r="VJW7" s="531"/>
      <c r="VJX7" s="531"/>
      <c r="VJY7" s="531"/>
      <c r="VJZ7" s="531"/>
      <c r="VKA7" s="531"/>
      <c r="VKB7" s="531"/>
      <c r="VKC7" s="531"/>
      <c r="VKD7" s="531"/>
      <c r="VKE7" s="531"/>
      <c r="VKF7" s="531"/>
      <c r="VKG7" s="531"/>
      <c r="VKH7" s="531"/>
      <c r="VKI7" s="531"/>
      <c r="VKJ7" s="531"/>
      <c r="VKK7" s="531"/>
      <c r="VKL7" s="531"/>
      <c r="VKM7" s="531"/>
      <c r="VKN7" s="531"/>
      <c r="VKO7" s="531"/>
      <c r="VKP7" s="531"/>
      <c r="VKQ7" s="531"/>
      <c r="VKR7" s="531"/>
      <c r="VKS7" s="531"/>
      <c r="VKT7" s="531"/>
      <c r="VKU7" s="531"/>
      <c r="VKV7" s="531"/>
      <c r="VKW7" s="531"/>
      <c r="VKX7" s="531"/>
      <c r="VKY7" s="531"/>
      <c r="VKZ7" s="531"/>
      <c r="VLA7" s="531"/>
      <c r="VLB7" s="531"/>
      <c r="VLC7" s="531"/>
      <c r="VLD7" s="531"/>
      <c r="VLE7" s="531"/>
      <c r="VLF7" s="531"/>
      <c r="VLG7" s="531"/>
      <c r="VLH7" s="531"/>
      <c r="VLI7" s="531"/>
      <c r="VLJ7" s="531"/>
      <c r="VLK7" s="531"/>
      <c r="VLL7" s="531"/>
      <c r="VLM7" s="531"/>
      <c r="VLN7" s="531"/>
      <c r="VLO7" s="531"/>
      <c r="VLP7" s="531"/>
      <c r="VLQ7" s="531"/>
      <c r="VLR7" s="531"/>
      <c r="VLS7" s="531"/>
      <c r="VLT7" s="531"/>
      <c r="VLU7" s="531"/>
      <c r="VLV7" s="531"/>
      <c r="VLW7" s="531"/>
      <c r="VLX7" s="531"/>
      <c r="VLY7" s="531"/>
      <c r="VLZ7" s="531"/>
      <c r="VMA7" s="531"/>
      <c r="VMB7" s="531"/>
      <c r="VMC7" s="531"/>
      <c r="VMD7" s="531"/>
      <c r="VME7" s="531"/>
      <c r="VMF7" s="531"/>
      <c r="VMG7" s="531"/>
      <c r="VMH7" s="531"/>
      <c r="VMI7" s="531"/>
      <c r="VMJ7" s="531"/>
      <c r="VMK7" s="531"/>
      <c r="VML7" s="531"/>
      <c r="VMM7" s="531"/>
      <c r="VMN7" s="531"/>
      <c r="VMO7" s="531"/>
      <c r="VMP7" s="531"/>
      <c r="VMQ7" s="531"/>
      <c r="VMR7" s="531"/>
      <c r="VMS7" s="531"/>
      <c r="VMT7" s="531"/>
      <c r="VMU7" s="531"/>
      <c r="VMV7" s="531"/>
      <c r="VMW7" s="531"/>
      <c r="VMX7" s="531"/>
      <c r="VMY7" s="531"/>
      <c r="VMZ7" s="531"/>
      <c r="VNA7" s="531"/>
      <c r="VNB7" s="531"/>
      <c r="VNC7" s="531"/>
      <c r="VND7" s="531"/>
      <c r="VNE7" s="531"/>
      <c r="VNF7" s="531"/>
      <c r="VNG7" s="531"/>
      <c r="VNH7" s="531"/>
      <c r="VNI7" s="531"/>
      <c r="VNJ7" s="531"/>
      <c r="VNK7" s="531"/>
      <c r="VNL7" s="531"/>
      <c r="VNM7" s="531"/>
      <c r="VNN7" s="531"/>
      <c r="VNO7" s="531"/>
      <c r="VNP7" s="531"/>
      <c r="VNQ7" s="531"/>
      <c r="VNR7" s="531"/>
      <c r="VNS7" s="531"/>
      <c r="VNT7" s="531"/>
      <c r="VNU7" s="531"/>
      <c r="VNV7" s="531"/>
      <c r="VNW7" s="531"/>
      <c r="VNX7" s="531"/>
      <c r="VNY7" s="531"/>
      <c r="VNZ7" s="531"/>
      <c r="VOA7" s="531"/>
      <c r="VOB7" s="531"/>
      <c r="VOC7" s="531"/>
      <c r="VOD7" s="531"/>
      <c r="VOE7" s="531"/>
      <c r="VOF7" s="531"/>
      <c r="VOG7" s="531"/>
      <c r="VOH7" s="531"/>
      <c r="VOI7" s="531"/>
      <c r="VOJ7" s="531"/>
      <c r="VOK7" s="531"/>
      <c r="VOL7" s="531"/>
      <c r="VOM7" s="531"/>
      <c r="VON7" s="531"/>
      <c r="VOO7" s="531"/>
      <c r="VOP7" s="531"/>
      <c r="VOQ7" s="531"/>
      <c r="VOR7" s="531"/>
      <c r="VOS7" s="531"/>
      <c r="VOT7" s="531"/>
      <c r="VOU7" s="531"/>
      <c r="VOV7" s="531"/>
      <c r="VOW7" s="531"/>
      <c r="VOX7" s="531"/>
      <c r="VOY7" s="531"/>
      <c r="VOZ7" s="531"/>
      <c r="VPA7" s="531"/>
      <c r="VPB7" s="531"/>
      <c r="VPC7" s="531"/>
      <c r="VPD7" s="531"/>
      <c r="VPE7" s="531"/>
      <c r="VPF7" s="531"/>
      <c r="VPG7" s="531"/>
      <c r="VPH7" s="531"/>
      <c r="VPI7" s="531"/>
      <c r="VPJ7" s="531"/>
      <c r="VPK7" s="531"/>
      <c r="VPL7" s="531"/>
      <c r="VPM7" s="531"/>
      <c r="VPN7" s="531"/>
      <c r="VPO7" s="531"/>
      <c r="VPP7" s="531"/>
      <c r="VPQ7" s="531"/>
      <c r="VPR7" s="531"/>
      <c r="VPS7" s="531"/>
      <c r="VPT7" s="531"/>
      <c r="VPU7" s="531"/>
      <c r="VPV7" s="531"/>
      <c r="VPW7" s="531"/>
      <c r="VPX7" s="531"/>
      <c r="VPY7" s="531"/>
      <c r="VPZ7" s="531"/>
      <c r="VQA7" s="531"/>
      <c r="VQB7" s="531"/>
      <c r="VQC7" s="531"/>
      <c r="VQD7" s="531"/>
      <c r="VQE7" s="531"/>
      <c r="VQF7" s="531"/>
      <c r="VQG7" s="531"/>
      <c r="VQH7" s="531"/>
      <c r="VQI7" s="531"/>
      <c r="VQJ7" s="531"/>
      <c r="VQK7" s="531"/>
      <c r="VQL7" s="531"/>
      <c r="VQM7" s="531"/>
      <c r="VQN7" s="531"/>
      <c r="VQO7" s="531"/>
      <c r="VQP7" s="531"/>
      <c r="VQQ7" s="531"/>
      <c r="VQR7" s="531"/>
      <c r="VQS7" s="531"/>
      <c r="VQT7" s="531"/>
      <c r="VQU7" s="531"/>
      <c r="VQV7" s="531"/>
      <c r="VQW7" s="531"/>
      <c r="VQX7" s="531"/>
      <c r="VQY7" s="531"/>
      <c r="VQZ7" s="531"/>
      <c r="VRA7" s="531"/>
      <c r="VRB7" s="531"/>
      <c r="VRC7" s="531"/>
      <c r="VRD7" s="531"/>
      <c r="VRE7" s="531"/>
      <c r="VRF7" s="531"/>
      <c r="VRG7" s="531"/>
      <c r="VRH7" s="531"/>
      <c r="VRI7" s="531"/>
      <c r="VRJ7" s="531"/>
      <c r="VRK7" s="531"/>
      <c r="VRL7" s="531"/>
      <c r="VRM7" s="531"/>
      <c r="VRN7" s="531"/>
      <c r="VRO7" s="531"/>
      <c r="VRP7" s="531"/>
      <c r="VRQ7" s="531"/>
      <c r="VRR7" s="531"/>
      <c r="VRS7" s="531"/>
      <c r="VRT7" s="531"/>
      <c r="VRU7" s="531"/>
      <c r="VRV7" s="531"/>
      <c r="VRW7" s="531"/>
      <c r="VRX7" s="531"/>
      <c r="VRY7" s="531"/>
      <c r="VRZ7" s="531"/>
      <c r="VSA7" s="531"/>
      <c r="VSB7" s="531"/>
      <c r="VSC7" s="531"/>
      <c r="VSD7" s="531"/>
      <c r="VSE7" s="531"/>
      <c r="VSF7" s="531"/>
      <c r="VSG7" s="531"/>
      <c r="VSH7" s="531"/>
      <c r="VSI7" s="531"/>
      <c r="VSJ7" s="531"/>
      <c r="VSK7" s="531"/>
      <c r="VSL7" s="531"/>
      <c r="VSM7" s="531"/>
      <c r="VSN7" s="531"/>
      <c r="VSO7" s="531"/>
      <c r="VSP7" s="531"/>
      <c r="VSQ7" s="531"/>
      <c r="VSR7" s="531"/>
      <c r="VSS7" s="531"/>
      <c r="VST7" s="531"/>
      <c r="VSU7" s="531"/>
      <c r="VSV7" s="531"/>
      <c r="VSW7" s="531"/>
      <c r="VSX7" s="531"/>
      <c r="VSY7" s="531"/>
      <c r="VSZ7" s="531"/>
      <c r="VTA7" s="531"/>
      <c r="VTB7" s="531"/>
      <c r="VTC7" s="531"/>
      <c r="VTD7" s="531"/>
      <c r="VTE7" s="531"/>
      <c r="VTF7" s="531"/>
      <c r="VTG7" s="531"/>
      <c r="VTH7" s="531"/>
      <c r="VTI7" s="531"/>
      <c r="VTJ7" s="531"/>
      <c r="VTK7" s="531"/>
      <c r="VTL7" s="531"/>
      <c r="VTM7" s="531"/>
      <c r="VTN7" s="531"/>
      <c r="VTO7" s="531"/>
      <c r="VTP7" s="531"/>
      <c r="VTQ7" s="531"/>
      <c r="VTR7" s="531"/>
      <c r="VTS7" s="531"/>
      <c r="VTT7" s="531"/>
      <c r="VTU7" s="531"/>
      <c r="VTV7" s="531"/>
      <c r="VTW7" s="531"/>
      <c r="VTX7" s="531"/>
      <c r="VTY7" s="531"/>
      <c r="VTZ7" s="531"/>
      <c r="VUA7" s="531"/>
      <c r="VUB7" s="531"/>
      <c r="VUC7" s="531"/>
      <c r="VUD7" s="531"/>
      <c r="VUE7" s="531"/>
      <c r="VUF7" s="531"/>
      <c r="VUG7" s="531"/>
      <c r="VUH7" s="531"/>
      <c r="VUI7" s="531"/>
      <c r="VUJ7" s="531"/>
      <c r="VUK7" s="531"/>
      <c r="VUL7" s="531"/>
      <c r="VUM7" s="531"/>
      <c r="VUN7" s="531"/>
      <c r="VUO7" s="531"/>
      <c r="VUP7" s="531"/>
      <c r="VUQ7" s="531"/>
      <c r="VUR7" s="531"/>
      <c r="VUS7" s="531"/>
      <c r="VUT7" s="531"/>
      <c r="VUU7" s="531"/>
      <c r="VUV7" s="531"/>
      <c r="VUW7" s="531"/>
      <c r="VUX7" s="531"/>
      <c r="VUY7" s="531"/>
      <c r="VUZ7" s="531"/>
      <c r="VVA7" s="531"/>
      <c r="VVB7" s="531"/>
      <c r="VVC7" s="531"/>
      <c r="VVD7" s="531"/>
      <c r="VVE7" s="531"/>
      <c r="VVF7" s="531"/>
      <c r="VVG7" s="531"/>
      <c r="VVH7" s="531"/>
      <c r="VVI7" s="531"/>
      <c r="VVJ7" s="531"/>
      <c r="VVK7" s="531"/>
      <c r="VVL7" s="531"/>
      <c r="VVM7" s="531"/>
      <c r="VVN7" s="531"/>
      <c r="VVO7" s="531"/>
      <c r="VVP7" s="531"/>
      <c r="VVQ7" s="531"/>
      <c r="VVR7" s="531"/>
      <c r="VVS7" s="531"/>
      <c r="VVT7" s="531"/>
      <c r="VVU7" s="531"/>
      <c r="VVV7" s="531"/>
      <c r="VVW7" s="531"/>
      <c r="VVX7" s="531"/>
      <c r="VVY7" s="531"/>
      <c r="VVZ7" s="531"/>
      <c r="VWA7" s="531"/>
      <c r="VWB7" s="531"/>
      <c r="VWC7" s="531"/>
      <c r="VWD7" s="531"/>
      <c r="VWE7" s="531"/>
      <c r="VWF7" s="531"/>
      <c r="VWG7" s="531"/>
      <c r="VWH7" s="531"/>
      <c r="VWI7" s="531"/>
      <c r="VWJ7" s="531"/>
      <c r="VWK7" s="531"/>
      <c r="VWL7" s="531"/>
      <c r="VWM7" s="531"/>
      <c r="VWN7" s="531"/>
      <c r="VWO7" s="531"/>
      <c r="VWP7" s="531"/>
      <c r="VWQ7" s="531"/>
      <c r="VWR7" s="531"/>
      <c r="VWS7" s="531"/>
      <c r="VWT7" s="531"/>
      <c r="VWU7" s="531"/>
      <c r="VWV7" s="531"/>
      <c r="VWW7" s="531"/>
      <c r="VWX7" s="531"/>
      <c r="VWY7" s="531"/>
      <c r="VWZ7" s="531"/>
      <c r="VXA7" s="531"/>
      <c r="VXB7" s="531"/>
      <c r="VXC7" s="531"/>
      <c r="VXD7" s="531"/>
      <c r="VXE7" s="531"/>
      <c r="VXF7" s="531"/>
      <c r="VXG7" s="531"/>
      <c r="VXH7" s="531"/>
      <c r="VXI7" s="531"/>
      <c r="VXJ7" s="531"/>
      <c r="VXK7" s="531"/>
      <c r="VXL7" s="531"/>
      <c r="VXM7" s="531"/>
      <c r="VXN7" s="531"/>
      <c r="VXO7" s="531"/>
      <c r="VXP7" s="531"/>
      <c r="VXQ7" s="531"/>
      <c r="VXR7" s="531"/>
      <c r="VXS7" s="531"/>
      <c r="VXT7" s="531"/>
      <c r="VXU7" s="531"/>
      <c r="VXV7" s="531"/>
      <c r="VXW7" s="531"/>
      <c r="VXX7" s="531"/>
      <c r="VXY7" s="531"/>
      <c r="VXZ7" s="531"/>
      <c r="VYA7" s="531"/>
      <c r="VYB7" s="531"/>
      <c r="VYC7" s="531"/>
      <c r="VYD7" s="531"/>
      <c r="VYE7" s="531"/>
      <c r="VYF7" s="531"/>
      <c r="VYG7" s="531"/>
      <c r="VYH7" s="531"/>
      <c r="VYI7" s="531"/>
      <c r="VYJ7" s="531"/>
      <c r="VYK7" s="531"/>
      <c r="VYL7" s="531"/>
      <c r="VYM7" s="531"/>
      <c r="VYN7" s="531"/>
      <c r="VYO7" s="531"/>
      <c r="VYP7" s="531"/>
      <c r="VYQ7" s="531"/>
      <c r="VYR7" s="531"/>
      <c r="VYS7" s="531"/>
      <c r="VYT7" s="531"/>
      <c r="VYU7" s="531"/>
      <c r="VYV7" s="531"/>
      <c r="VYW7" s="531"/>
      <c r="VYX7" s="531"/>
      <c r="VYY7" s="531"/>
      <c r="VYZ7" s="531"/>
      <c r="VZA7" s="531"/>
      <c r="VZB7" s="531"/>
      <c r="VZC7" s="531"/>
      <c r="VZD7" s="531"/>
      <c r="VZE7" s="531"/>
      <c r="VZF7" s="531"/>
      <c r="VZG7" s="531"/>
      <c r="VZH7" s="531"/>
      <c r="VZI7" s="531"/>
      <c r="VZJ7" s="531"/>
      <c r="VZK7" s="531"/>
      <c r="VZL7" s="531"/>
      <c r="VZM7" s="531"/>
      <c r="VZN7" s="531"/>
      <c r="VZO7" s="531"/>
      <c r="VZP7" s="531"/>
      <c r="VZQ7" s="531"/>
      <c r="VZR7" s="531"/>
      <c r="VZS7" s="531"/>
      <c r="VZT7" s="531"/>
      <c r="VZU7" s="531"/>
      <c r="VZV7" s="531"/>
      <c r="VZW7" s="531"/>
      <c r="VZX7" s="531"/>
      <c r="VZY7" s="531"/>
      <c r="VZZ7" s="531"/>
      <c r="WAA7" s="531"/>
      <c r="WAB7" s="531"/>
      <c r="WAC7" s="531"/>
      <c r="WAD7" s="531"/>
      <c r="WAE7" s="531"/>
      <c r="WAF7" s="531"/>
      <c r="WAG7" s="531"/>
      <c r="WAH7" s="531"/>
      <c r="WAI7" s="531"/>
      <c r="WAJ7" s="531"/>
      <c r="WAK7" s="531"/>
      <c r="WAL7" s="531"/>
      <c r="WAM7" s="531"/>
      <c r="WAN7" s="531"/>
      <c r="WAO7" s="531"/>
      <c r="WAP7" s="531"/>
      <c r="WAQ7" s="531"/>
      <c r="WAR7" s="531"/>
      <c r="WAS7" s="531"/>
      <c r="WAT7" s="531"/>
      <c r="WAU7" s="531"/>
      <c r="WAV7" s="531"/>
      <c r="WAW7" s="531"/>
      <c r="WAX7" s="531"/>
      <c r="WAY7" s="531"/>
      <c r="WAZ7" s="531"/>
      <c r="WBA7" s="531"/>
      <c r="WBB7" s="531"/>
      <c r="WBC7" s="531"/>
      <c r="WBD7" s="531"/>
      <c r="WBE7" s="531"/>
      <c r="WBF7" s="531"/>
      <c r="WBG7" s="531"/>
      <c r="WBH7" s="531"/>
      <c r="WBI7" s="531"/>
      <c r="WBJ7" s="531"/>
      <c r="WBK7" s="531"/>
      <c r="WBL7" s="531"/>
      <c r="WBM7" s="531"/>
      <c r="WBN7" s="531"/>
      <c r="WBO7" s="531"/>
      <c r="WBP7" s="531"/>
      <c r="WBQ7" s="531"/>
      <c r="WBR7" s="531"/>
      <c r="WBS7" s="531"/>
      <c r="WBT7" s="531"/>
      <c r="WBU7" s="531"/>
      <c r="WBV7" s="531"/>
      <c r="WBW7" s="531"/>
      <c r="WBX7" s="531"/>
      <c r="WBY7" s="531"/>
      <c r="WBZ7" s="531"/>
      <c r="WCA7" s="531"/>
      <c r="WCB7" s="531"/>
      <c r="WCC7" s="531"/>
      <c r="WCD7" s="531"/>
      <c r="WCE7" s="531"/>
      <c r="WCF7" s="531"/>
      <c r="WCG7" s="531"/>
      <c r="WCH7" s="531"/>
      <c r="WCI7" s="531"/>
      <c r="WCJ7" s="531"/>
      <c r="WCK7" s="531"/>
      <c r="WCL7" s="531"/>
      <c r="WCM7" s="531"/>
      <c r="WCN7" s="531"/>
      <c r="WCO7" s="531"/>
      <c r="WCP7" s="531"/>
      <c r="WCQ7" s="531"/>
      <c r="WCR7" s="531"/>
      <c r="WCS7" s="531"/>
      <c r="WCT7" s="531"/>
      <c r="WCU7" s="531"/>
      <c r="WCV7" s="531"/>
      <c r="WCW7" s="531"/>
      <c r="WCX7" s="531"/>
      <c r="WCY7" s="531"/>
      <c r="WCZ7" s="531"/>
      <c r="WDA7" s="531"/>
      <c r="WDB7" s="531"/>
      <c r="WDC7" s="531"/>
      <c r="WDD7" s="531"/>
      <c r="WDE7" s="531"/>
      <c r="WDF7" s="531"/>
      <c r="WDG7" s="531"/>
      <c r="WDH7" s="531"/>
      <c r="WDI7" s="531"/>
      <c r="WDJ7" s="531"/>
      <c r="WDK7" s="531"/>
      <c r="WDL7" s="531"/>
      <c r="WDM7" s="531"/>
      <c r="WDN7" s="531"/>
      <c r="WDO7" s="531"/>
      <c r="WDP7" s="531"/>
      <c r="WDQ7" s="531"/>
      <c r="WDR7" s="531"/>
      <c r="WDS7" s="531"/>
      <c r="WDT7" s="531"/>
      <c r="WDU7" s="531"/>
      <c r="WDV7" s="531"/>
      <c r="WDW7" s="531"/>
      <c r="WDX7" s="531"/>
      <c r="WDY7" s="531"/>
      <c r="WDZ7" s="531"/>
      <c r="WEA7" s="531"/>
      <c r="WEB7" s="531"/>
      <c r="WEC7" s="531"/>
      <c r="WED7" s="531"/>
      <c r="WEE7" s="531"/>
      <c r="WEF7" s="531"/>
      <c r="WEG7" s="531"/>
      <c r="WEH7" s="531"/>
      <c r="WEI7" s="531"/>
      <c r="WEJ7" s="531"/>
      <c r="WEK7" s="531"/>
      <c r="WEL7" s="531"/>
      <c r="WEM7" s="531"/>
      <c r="WEN7" s="531"/>
      <c r="WEO7" s="531"/>
      <c r="WEP7" s="531"/>
      <c r="WEQ7" s="531"/>
      <c r="WER7" s="531"/>
      <c r="WES7" s="531"/>
      <c r="WET7" s="531"/>
      <c r="WEU7" s="531"/>
      <c r="WEV7" s="531"/>
      <c r="WEW7" s="531"/>
      <c r="WEX7" s="531"/>
      <c r="WEY7" s="531"/>
      <c r="WEZ7" s="531"/>
      <c r="WFA7" s="531"/>
      <c r="WFB7" s="531"/>
      <c r="WFC7" s="531"/>
      <c r="WFD7" s="531"/>
      <c r="WFE7" s="531"/>
      <c r="WFF7" s="531"/>
      <c r="WFG7" s="531"/>
      <c r="WFH7" s="531"/>
      <c r="WFI7" s="531"/>
      <c r="WFJ7" s="531"/>
      <c r="WFK7" s="531"/>
      <c r="WFL7" s="531"/>
      <c r="WFM7" s="531"/>
      <c r="WFN7" s="531"/>
      <c r="WFO7" s="531"/>
      <c r="WFP7" s="531"/>
      <c r="WFQ7" s="531"/>
      <c r="WFR7" s="531"/>
      <c r="WFS7" s="531"/>
      <c r="WFT7" s="531"/>
      <c r="WFU7" s="531"/>
      <c r="WFV7" s="531"/>
      <c r="WFW7" s="531"/>
      <c r="WFX7" s="531"/>
      <c r="WFY7" s="531"/>
      <c r="WFZ7" s="531"/>
      <c r="WGA7" s="531"/>
      <c r="WGB7" s="531"/>
      <c r="WGC7" s="531"/>
      <c r="WGD7" s="531"/>
      <c r="WGE7" s="531"/>
      <c r="WGF7" s="531"/>
      <c r="WGG7" s="531"/>
      <c r="WGH7" s="531"/>
      <c r="WGI7" s="531"/>
      <c r="WGJ7" s="531"/>
      <c r="WGK7" s="531"/>
      <c r="WGL7" s="531"/>
      <c r="WGM7" s="531"/>
      <c r="WGN7" s="531"/>
      <c r="WGO7" s="531"/>
      <c r="WGP7" s="531"/>
      <c r="WGQ7" s="531"/>
      <c r="WGR7" s="531"/>
      <c r="WGS7" s="531"/>
      <c r="WGT7" s="531"/>
      <c r="WGU7" s="531"/>
      <c r="WGV7" s="531"/>
      <c r="WGW7" s="531"/>
      <c r="WGX7" s="531"/>
      <c r="WGY7" s="531"/>
      <c r="WGZ7" s="531"/>
      <c r="WHA7" s="531"/>
      <c r="WHB7" s="531"/>
      <c r="WHC7" s="531"/>
      <c r="WHD7" s="531"/>
      <c r="WHE7" s="531"/>
      <c r="WHF7" s="531"/>
      <c r="WHG7" s="531"/>
      <c r="WHH7" s="531"/>
      <c r="WHI7" s="531"/>
      <c r="WHJ7" s="531"/>
      <c r="WHK7" s="531"/>
      <c r="WHL7" s="531"/>
      <c r="WHM7" s="531"/>
      <c r="WHN7" s="531"/>
      <c r="WHO7" s="531"/>
      <c r="WHP7" s="531"/>
      <c r="WHQ7" s="531"/>
      <c r="WHR7" s="531"/>
      <c r="WHS7" s="531"/>
      <c r="WHT7" s="531"/>
      <c r="WHU7" s="531"/>
      <c r="WHV7" s="531"/>
      <c r="WHW7" s="531"/>
      <c r="WHX7" s="531"/>
      <c r="WHY7" s="531"/>
      <c r="WHZ7" s="531"/>
      <c r="WIA7" s="531"/>
      <c r="WIB7" s="531"/>
      <c r="WIC7" s="531"/>
      <c r="WID7" s="531"/>
      <c r="WIE7" s="531"/>
      <c r="WIF7" s="531"/>
      <c r="WIG7" s="531"/>
      <c r="WIH7" s="531"/>
      <c r="WII7" s="531"/>
      <c r="WIJ7" s="531"/>
      <c r="WIK7" s="531"/>
      <c r="WIL7" s="531"/>
      <c r="WIM7" s="531"/>
      <c r="WIN7" s="531"/>
      <c r="WIO7" s="531"/>
      <c r="WIP7" s="531"/>
      <c r="WIQ7" s="531"/>
      <c r="WIR7" s="531"/>
      <c r="WIS7" s="531"/>
      <c r="WIT7" s="531"/>
      <c r="WIU7" s="531"/>
      <c r="WIV7" s="531"/>
      <c r="WIW7" s="531"/>
      <c r="WIX7" s="531"/>
      <c r="WIY7" s="531"/>
      <c r="WIZ7" s="531"/>
      <c r="WJA7" s="531"/>
      <c r="WJB7" s="531"/>
      <c r="WJC7" s="531"/>
      <c r="WJD7" s="531"/>
      <c r="WJE7" s="531"/>
      <c r="WJF7" s="531"/>
      <c r="WJG7" s="531"/>
      <c r="WJH7" s="531"/>
      <c r="WJI7" s="531"/>
      <c r="WJJ7" s="531"/>
      <c r="WJK7" s="531"/>
      <c r="WJL7" s="531"/>
      <c r="WJM7" s="531"/>
      <c r="WJN7" s="531"/>
      <c r="WJO7" s="531"/>
      <c r="WJP7" s="531"/>
      <c r="WJQ7" s="531"/>
      <c r="WJR7" s="531"/>
      <c r="WJS7" s="531"/>
      <c r="WJT7" s="531"/>
      <c r="WJU7" s="531"/>
      <c r="WJV7" s="531"/>
      <c r="WJW7" s="531"/>
      <c r="WJX7" s="531"/>
      <c r="WJY7" s="531"/>
      <c r="WJZ7" s="531"/>
      <c r="WKA7" s="531"/>
      <c r="WKB7" s="531"/>
      <c r="WKC7" s="531"/>
      <c r="WKD7" s="531"/>
      <c r="WKE7" s="531"/>
      <c r="WKF7" s="531"/>
      <c r="WKG7" s="531"/>
      <c r="WKH7" s="531"/>
      <c r="WKI7" s="531"/>
      <c r="WKJ7" s="531"/>
      <c r="WKK7" s="531"/>
      <c r="WKL7" s="531"/>
      <c r="WKM7" s="531"/>
      <c r="WKN7" s="531"/>
      <c r="WKO7" s="531"/>
      <c r="WKP7" s="531"/>
      <c r="WKQ7" s="531"/>
      <c r="WKR7" s="531"/>
      <c r="WKS7" s="531"/>
      <c r="WKT7" s="531"/>
      <c r="WKU7" s="531"/>
      <c r="WKV7" s="531"/>
      <c r="WKW7" s="531"/>
      <c r="WKX7" s="531"/>
      <c r="WKY7" s="531"/>
      <c r="WKZ7" s="531"/>
      <c r="WLA7" s="531"/>
      <c r="WLB7" s="531"/>
      <c r="WLC7" s="531"/>
      <c r="WLD7" s="531"/>
      <c r="WLE7" s="531"/>
      <c r="WLF7" s="531"/>
      <c r="WLG7" s="531"/>
      <c r="WLH7" s="531"/>
      <c r="WLI7" s="531"/>
      <c r="WLJ7" s="531"/>
      <c r="WLK7" s="531"/>
      <c r="WLL7" s="531"/>
      <c r="WLM7" s="531"/>
      <c r="WLN7" s="531"/>
      <c r="WLO7" s="531"/>
      <c r="WLP7" s="531"/>
      <c r="WLQ7" s="531"/>
      <c r="WLR7" s="531"/>
      <c r="WLS7" s="531"/>
      <c r="WLT7" s="531"/>
      <c r="WLU7" s="531"/>
      <c r="WLV7" s="531"/>
      <c r="WLW7" s="531"/>
      <c r="WLX7" s="531"/>
      <c r="WLY7" s="531"/>
      <c r="WLZ7" s="531"/>
      <c r="WMA7" s="531"/>
      <c r="WMB7" s="531"/>
      <c r="WMC7" s="531"/>
      <c r="WMD7" s="531"/>
      <c r="WME7" s="531"/>
      <c r="WMF7" s="531"/>
      <c r="WMG7" s="531"/>
      <c r="WMH7" s="531"/>
      <c r="WMI7" s="531"/>
      <c r="WMJ7" s="531"/>
      <c r="WMK7" s="531"/>
      <c r="WML7" s="531"/>
      <c r="WMM7" s="531"/>
      <c r="WMN7" s="531"/>
      <c r="WMO7" s="531"/>
      <c r="WMP7" s="531"/>
      <c r="WMQ7" s="531"/>
      <c r="WMR7" s="531"/>
      <c r="WMS7" s="531"/>
      <c r="WMT7" s="531"/>
      <c r="WMU7" s="531"/>
      <c r="WMV7" s="531"/>
      <c r="WMW7" s="531"/>
      <c r="WMX7" s="531"/>
      <c r="WMY7" s="531"/>
      <c r="WMZ7" s="531"/>
      <c r="WNA7" s="531"/>
      <c r="WNB7" s="531"/>
      <c r="WNC7" s="531"/>
      <c r="WND7" s="531"/>
      <c r="WNE7" s="531"/>
      <c r="WNF7" s="531"/>
      <c r="WNG7" s="531"/>
      <c r="WNH7" s="531"/>
      <c r="WNI7" s="531"/>
      <c r="WNJ7" s="531"/>
      <c r="WNK7" s="531"/>
      <c r="WNL7" s="531"/>
      <c r="WNM7" s="531"/>
      <c r="WNN7" s="531"/>
      <c r="WNO7" s="531"/>
      <c r="WNP7" s="531"/>
      <c r="WNQ7" s="531"/>
      <c r="WNR7" s="531"/>
      <c r="WNS7" s="531"/>
      <c r="WNT7" s="531"/>
      <c r="WNU7" s="531"/>
      <c r="WNV7" s="531"/>
      <c r="WNW7" s="531"/>
      <c r="WNX7" s="531"/>
      <c r="WNY7" s="531"/>
      <c r="WNZ7" s="531"/>
      <c r="WOA7" s="531"/>
      <c r="WOB7" s="531"/>
      <c r="WOC7" s="531"/>
      <c r="WOD7" s="531"/>
      <c r="WOE7" s="531"/>
      <c r="WOF7" s="531"/>
      <c r="WOG7" s="531"/>
      <c r="WOH7" s="531"/>
      <c r="WOI7" s="531"/>
      <c r="WOJ7" s="531"/>
      <c r="WOK7" s="531"/>
      <c r="WOL7" s="531"/>
      <c r="WOM7" s="531"/>
      <c r="WON7" s="531"/>
      <c r="WOO7" s="531"/>
      <c r="WOP7" s="531"/>
      <c r="WOQ7" s="531"/>
      <c r="WOR7" s="531"/>
      <c r="WOS7" s="531"/>
      <c r="WOT7" s="531"/>
      <c r="WOU7" s="531"/>
      <c r="WOV7" s="531"/>
      <c r="WOW7" s="531"/>
      <c r="WOX7" s="531"/>
      <c r="WOY7" s="531"/>
      <c r="WOZ7" s="531"/>
      <c r="WPA7" s="531"/>
      <c r="WPB7" s="531"/>
      <c r="WPC7" s="531"/>
      <c r="WPD7" s="531"/>
      <c r="WPE7" s="531"/>
      <c r="WPF7" s="531"/>
      <c r="WPG7" s="531"/>
      <c r="WPH7" s="531"/>
      <c r="WPI7" s="531"/>
      <c r="WPJ7" s="531"/>
      <c r="WPK7" s="531"/>
      <c r="WPL7" s="531"/>
      <c r="WPM7" s="531"/>
      <c r="WPN7" s="531"/>
      <c r="WPO7" s="531"/>
      <c r="WPP7" s="531"/>
      <c r="WPQ7" s="531"/>
      <c r="WPR7" s="531"/>
      <c r="WPS7" s="531"/>
      <c r="WPT7" s="531"/>
      <c r="WPU7" s="531"/>
      <c r="WPV7" s="531"/>
      <c r="WPW7" s="531"/>
      <c r="WPX7" s="531"/>
      <c r="WPY7" s="531"/>
      <c r="WPZ7" s="531"/>
      <c r="WQA7" s="531"/>
      <c r="WQB7" s="531"/>
      <c r="WQC7" s="531"/>
      <c r="WQD7" s="531"/>
      <c r="WQE7" s="531"/>
      <c r="WQF7" s="531"/>
      <c r="WQG7" s="531"/>
      <c r="WQH7" s="531"/>
      <c r="WQI7" s="531"/>
      <c r="WQJ7" s="531"/>
      <c r="WQK7" s="531"/>
      <c r="WQL7" s="531"/>
      <c r="WQM7" s="531"/>
      <c r="WQN7" s="531"/>
      <c r="WQO7" s="531"/>
      <c r="WQP7" s="531"/>
      <c r="WQQ7" s="531"/>
      <c r="WQR7" s="531"/>
      <c r="WQS7" s="531"/>
      <c r="WQT7" s="531"/>
      <c r="WQU7" s="531"/>
      <c r="WQV7" s="531"/>
      <c r="WQW7" s="531"/>
      <c r="WQX7" s="531"/>
      <c r="WQY7" s="531"/>
      <c r="WQZ7" s="531"/>
      <c r="WRA7" s="531"/>
      <c r="WRB7" s="531"/>
      <c r="WRC7" s="531"/>
      <c r="WRD7" s="531"/>
      <c r="WRE7" s="531"/>
      <c r="WRF7" s="531"/>
      <c r="WRG7" s="531"/>
      <c r="WRH7" s="531"/>
      <c r="WRI7" s="531"/>
      <c r="WRJ7" s="531"/>
      <c r="WRK7" s="531"/>
      <c r="WRL7" s="531"/>
      <c r="WRM7" s="531"/>
      <c r="WRN7" s="531"/>
      <c r="WRO7" s="531"/>
      <c r="WRP7" s="531"/>
      <c r="WRQ7" s="531"/>
      <c r="WRR7" s="531"/>
      <c r="WRS7" s="531"/>
      <c r="WRT7" s="531"/>
      <c r="WRU7" s="531"/>
      <c r="WRV7" s="531"/>
      <c r="WRW7" s="531"/>
      <c r="WRX7" s="531"/>
      <c r="WRY7" s="531"/>
      <c r="WRZ7" s="531"/>
      <c r="WSA7" s="531"/>
      <c r="WSB7" s="531"/>
      <c r="WSC7" s="531"/>
      <c r="WSD7" s="531"/>
      <c r="WSE7" s="531"/>
      <c r="WSF7" s="531"/>
      <c r="WSG7" s="531"/>
      <c r="WSH7" s="531"/>
      <c r="WSI7" s="531"/>
      <c r="WSJ7" s="531"/>
      <c r="WSK7" s="531"/>
      <c r="WSL7" s="531"/>
      <c r="WSM7" s="531"/>
      <c r="WSN7" s="531"/>
      <c r="WSO7" s="531"/>
      <c r="WSP7" s="531"/>
      <c r="WSQ7" s="531"/>
      <c r="WSR7" s="531"/>
      <c r="WSS7" s="531"/>
      <c r="WST7" s="531"/>
      <c r="WSU7" s="531"/>
      <c r="WSV7" s="531"/>
      <c r="WSW7" s="531"/>
      <c r="WSX7" s="531"/>
      <c r="WSY7" s="531"/>
      <c r="WSZ7" s="531"/>
      <c r="WTA7" s="531"/>
      <c r="WTB7" s="531"/>
      <c r="WTC7" s="531"/>
      <c r="WTD7" s="531"/>
      <c r="WTE7" s="531"/>
      <c r="WTF7" s="531"/>
      <c r="WTG7" s="531"/>
      <c r="WTH7" s="531"/>
      <c r="WTI7" s="531"/>
      <c r="WTJ7" s="531"/>
      <c r="WTK7" s="531"/>
      <c r="WTL7" s="531"/>
      <c r="WTM7" s="531"/>
      <c r="WTN7" s="531"/>
      <c r="WTO7" s="531"/>
      <c r="WTP7" s="531"/>
      <c r="WTQ7" s="531"/>
      <c r="WTR7" s="531"/>
      <c r="WTS7" s="531"/>
      <c r="WTT7" s="531"/>
      <c r="WTU7" s="531"/>
      <c r="WTV7" s="531"/>
      <c r="WTW7" s="531"/>
      <c r="WTX7" s="531"/>
      <c r="WTY7" s="531"/>
      <c r="WTZ7" s="531"/>
      <c r="WUA7" s="531"/>
      <c r="WUB7" s="531"/>
      <c r="WUC7" s="531"/>
      <c r="WUD7" s="531"/>
      <c r="WUE7" s="531"/>
      <c r="WUF7" s="531"/>
      <c r="WUG7" s="531"/>
      <c r="WUH7" s="531"/>
      <c r="WUI7" s="531"/>
      <c r="WUJ7" s="531"/>
      <c r="WUK7" s="531"/>
      <c r="WUL7" s="531"/>
      <c r="WUM7" s="531"/>
      <c r="WUN7" s="531"/>
      <c r="WUO7" s="531"/>
      <c r="WUP7" s="531"/>
      <c r="WUQ7" s="531"/>
      <c r="WUR7" s="531"/>
      <c r="WUS7" s="531"/>
      <c r="WUT7" s="531"/>
      <c r="WUU7" s="531"/>
      <c r="WUV7" s="531"/>
      <c r="WUW7" s="531"/>
      <c r="WUX7" s="531"/>
      <c r="WUY7" s="531"/>
      <c r="WUZ7" s="531"/>
      <c r="WVA7" s="531"/>
      <c r="WVB7" s="531"/>
      <c r="WVC7" s="531"/>
      <c r="WVD7" s="531"/>
      <c r="WVE7" s="531"/>
      <c r="WVF7" s="531"/>
      <c r="WVG7" s="531"/>
      <c r="WVH7" s="531"/>
      <c r="WVI7" s="531"/>
      <c r="WVJ7" s="531"/>
      <c r="WVK7" s="531"/>
      <c r="WVL7" s="531"/>
      <c r="WVM7" s="531"/>
      <c r="WVN7" s="531"/>
      <c r="WVO7" s="531"/>
      <c r="WVP7" s="531"/>
      <c r="WVQ7" s="531"/>
      <c r="WVR7" s="531"/>
      <c r="WVS7" s="531"/>
      <c r="WVT7" s="531"/>
      <c r="WVU7" s="531"/>
      <c r="WVV7" s="531"/>
      <c r="WVW7" s="531"/>
      <c r="WVX7" s="531"/>
      <c r="WVY7" s="531"/>
      <c r="WVZ7" s="531"/>
      <c r="WWA7" s="531"/>
      <c r="WWB7" s="531"/>
      <c r="WWC7" s="531"/>
      <c r="WWD7" s="531"/>
      <c r="WWE7" s="531"/>
      <c r="WWF7" s="531"/>
      <c r="WWG7" s="531"/>
      <c r="WWH7" s="531"/>
      <c r="WWI7" s="531"/>
      <c r="WWJ7" s="531"/>
      <c r="WWK7" s="531"/>
      <c r="WWL7" s="531"/>
      <c r="WWM7" s="531"/>
      <c r="WWN7" s="531"/>
      <c r="WWO7" s="531"/>
      <c r="WWP7" s="531"/>
      <c r="WWQ7" s="531"/>
      <c r="WWR7" s="531"/>
      <c r="WWS7" s="531"/>
      <c r="WWT7" s="531"/>
      <c r="WWU7" s="531"/>
      <c r="WWV7" s="531"/>
      <c r="WWW7" s="531"/>
      <c r="WWX7" s="531"/>
      <c r="WWY7" s="531"/>
      <c r="WWZ7" s="531"/>
      <c r="WXA7" s="531"/>
      <c r="WXB7" s="531"/>
      <c r="WXC7" s="531"/>
      <c r="WXD7" s="531"/>
      <c r="WXE7" s="531"/>
      <c r="WXF7" s="531"/>
      <c r="WXG7" s="531"/>
      <c r="WXH7" s="531"/>
      <c r="WXI7" s="531"/>
      <c r="WXJ7" s="531"/>
      <c r="WXK7" s="531"/>
      <c r="WXL7" s="531"/>
      <c r="WXM7" s="531"/>
      <c r="WXN7" s="531"/>
      <c r="WXO7" s="531"/>
      <c r="WXP7" s="531"/>
      <c r="WXQ7" s="531"/>
      <c r="WXR7" s="531"/>
      <c r="WXS7" s="531"/>
      <c r="WXT7" s="531"/>
      <c r="WXU7" s="531"/>
      <c r="WXV7" s="531"/>
      <c r="WXW7" s="531"/>
      <c r="WXX7" s="531"/>
      <c r="WXY7" s="531"/>
      <c r="WXZ7" s="531"/>
      <c r="WYA7" s="531"/>
      <c r="WYB7" s="531"/>
      <c r="WYC7" s="531"/>
      <c r="WYD7" s="531"/>
      <c r="WYE7" s="531"/>
      <c r="WYF7" s="531"/>
      <c r="WYG7" s="531"/>
      <c r="WYH7" s="531"/>
      <c r="WYI7" s="531"/>
      <c r="WYJ7" s="531"/>
      <c r="WYK7" s="531"/>
      <c r="WYL7" s="531"/>
      <c r="WYM7" s="531"/>
      <c r="WYN7" s="531"/>
      <c r="WYO7" s="531"/>
      <c r="WYP7" s="531"/>
      <c r="WYQ7" s="531"/>
      <c r="WYR7" s="531"/>
      <c r="WYS7" s="531"/>
      <c r="WYT7" s="531"/>
      <c r="WYU7" s="531"/>
      <c r="WYV7" s="531"/>
      <c r="WYW7" s="531"/>
      <c r="WYX7" s="531"/>
      <c r="WYY7" s="531"/>
      <c r="WYZ7" s="531"/>
      <c r="WZA7" s="531"/>
      <c r="WZB7" s="531"/>
      <c r="WZC7" s="531"/>
      <c r="WZD7" s="531"/>
      <c r="WZE7" s="531"/>
      <c r="WZF7" s="531"/>
      <c r="WZG7" s="531"/>
      <c r="WZH7" s="531"/>
      <c r="WZI7" s="531"/>
      <c r="WZJ7" s="531"/>
      <c r="WZK7" s="531"/>
      <c r="WZL7" s="531"/>
      <c r="WZM7" s="531"/>
      <c r="WZN7" s="531"/>
      <c r="WZO7" s="531"/>
      <c r="WZP7" s="531"/>
      <c r="WZQ7" s="531"/>
      <c r="WZR7" s="531"/>
      <c r="WZS7" s="531"/>
      <c r="WZT7" s="531"/>
      <c r="WZU7" s="531"/>
      <c r="WZV7" s="531"/>
      <c r="WZW7" s="531"/>
      <c r="WZX7" s="531"/>
      <c r="WZY7" s="531"/>
      <c r="WZZ7" s="531"/>
      <c r="XAA7" s="531"/>
      <c r="XAB7" s="531"/>
      <c r="XAC7" s="531"/>
      <c r="XAD7" s="531"/>
      <c r="XAE7" s="531"/>
      <c r="XAF7" s="531"/>
      <c r="XAG7" s="531"/>
      <c r="XAH7" s="531"/>
      <c r="XAI7" s="531"/>
      <c r="XAJ7" s="531"/>
      <c r="XAK7" s="531"/>
      <c r="XAL7" s="531"/>
      <c r="XAM7" s="531"/>
      <c r="XAN7" s="531"/>
      <c r="XAO7" s="531"/>
      <c r="XAP7" s="531"/>
      <c r="XAQ7" s="531"/>
      <c r="XAR7" s="531"/>
      <c r="XAS7" s="531"/>
      <c r="XAT7" s="531"/>
      <c r="XAU7" s="531"/>
      <c r="XAV7" s="531"/>
      <c r="XAW7" s="531"/>
      <c r="XAX7" s="531"/>
      <c r="XAY7" s="531"/>
      <c r="XAZ7" s="531"/>
      <c r="XBA7" s="531"/>
      <c r="XBB7" s="531"/>
      <c r="XBC7" s="531"/>
      <c r="XBD7" s="531"/>
      <c r="XBE7" s="531"/>
      <c r="XBF7" s="531"/>
      <c r="XBG7" s="531"/>
      <c r="XBH7" s="531"/>
      <c r="XBI7" s="531"/>
      <c r="XBJ7" s="531"/>
      <c r="XBK7" s="531"/>
      <c r="XBL7" s="531"/>
      <c r="XBM7" s="531"/>
      <c r="XBN7" s="531"/>
      <c r="XBO7" s="531"/>
      <c r="XBP7" s="531"/>
      <c r="XBQ7" s="531"/>
      <c r="XBR7" s="531"/>
      <c r="XBS7" s="531"/>
      <c r="XBT7" s="531"/>
      <c r="XBU7" s="531"/>
      <c r="XBV7" s="531"/>
      <c r="XBW7" s="531"/>
      <c r="XBX7" s="531"/>
      <c r="XBY7" s="531"/>
      <c r="XBZ7" s="531"/>
      <c r="XCA7" s="531"/>
      <c r="XCB7" s="531"/>
      <c r="XCC7" s="531"/>
      <c r="XCD7" s="531"/>
      <c r="XCE7" s="531"/>
      <c r="XCF7" s="531"/>
      <c r="XCG7" s="531"/>
      <c r="XCH7" s="531"/>
      <c r="XCI7" s="531"/>
      <c r="XCJ7" s="531"/>
      <c r="XCK7" s="531"/>
      <c r="XCL7" s="531"/>
      <c r="XCM7" s="531"/>
      <c r="XCN7" s="531"/>
      <c r="XCO7" s="531"/>
      <c r="XCP7" s="531"/>
      <c r="XCQ7" s="531"/>
      <c r="XCR7" s="531"/>
      <c r="XCS7" s="531"/>
      <c r="XCT7" s="531"/>
      <c r="XCU7" s="531"/>
      <c r="XCV7" s="531"/>
      <c r="XCW7" s="531"/>
      <c r="XCX7" s="531"/>
      <c r="XCY7" s="531"/>
      <c r="XCZ7" s="531"/>
      <c r="XDA7" s="531"/>
      <c r="XDB7" s="531"/>
      <c r="XDC7" s="531"/>
      <c r="XDD7" s="531"/>
      <c r="XDE7" s="531"/>
      <c r="XDF7" s="531"/>
      <c r="XDG7" s="531"/>
      <c r="XDH7" s="531"/>
      <c r="XDI7" s="531"/>
      <c r="XDJ7" s="531"/>
      <c r="XDK7" s="531"/>
      <c r="XDL7" s="531"/>
      <c r="XDM7" s="531"/>
      <c r="XDN7" s="531"/>
      <c r="XDO7" s="531"/>
      <c r="XDP7" s="531"/>
      <c r="XDQ7" s="531"/>
      <c r="XDR7" s="531"/>
      <c r="XDS7" s="531"/>
      <c r="XDT7" s="531"/>
      <c r="XDU7" s="531"/>
      <c r="XDV7" s="531"/>
      <c r="XDW7" s="531"/>
      <c r="XDX7" s="531"/>
      <c r="XDY7" s="531"/>
      <c r="XDZ7" s="531"/>
      <c r="XEA7" s="531"/>
      <c r="XEB7" s="531"/>
      <c r="XEC7" s="531"/>
      <c r="XED7" s="531"/>
      <c r="XEE7" s="531"/>
      <c r="XEF7" s="531"/>
      <c r="XEG7" s="531"/>
      <c r="XEH7" s="531"/>
      <c r="XEI7" s="531"/>
      <c r="XEJ7" s="531"/>
      <c r="XEK7" s="531"/>
      <c r="XEL7" s="531"/>
      <c r="XEM7" s="531"/>
      <c r="XEN7" s="531"/>
      <c r="XEO7" s="531"/>
      <c r="XEP7" s="531"/>
      <c r="XEQ7" s="531"/>
      <c r="XER7" s="531"/>
      <c r="XES7" s="531"/>
      <c r="XET7" s="531"/>
      <c r="XEU7" s="531"/>
      <c r="XEV7" s="531"/>
      <c r="XEW7" s="531"/>
      <c r="XEX7" s="531"/>
      <c r="XEY7" s="531"/>
      <c r="XEZ7" s="531"/>
      <c r="XFA7" s="531"/>
      <c r="XFB7" s="531"/>
    </row>
    <row r="8" spans="1:16382" x14ac:dyDescent="0.2">
      <c r="A8" s="857"/>
      <c r="C8" s="537" t="s">
        <v>132</v>
      </c>
      <c r="D8" s="538"/>
      <c r="E8" s="539">
        <f>E4/(1+$D$7)^E3</f>
        <v>92.592592592592581</v>
      </c>
      <c r="F8" s="539">
        <f t="shared" ref="F8:BQ8" si="4">F4/(1+$D$7)^F3</f>
        <v>87.44855967078189</v>
      </c>
      <c r="G8" s="539">
        <f t="shared" si="4"/>
        <v>82.590306355738448</v>
      </c>
      <c r="H8" s="539">
        <f t="shared" si="4"/>
        <v>78.001956002641862</v>
      </c>
      <c r="I8" s="539">
        <f t="shared" si="4"/>
        <v>73.668514002495087</v>
      </c>
      <c r="J8" s="539">
        <f t="shared" si="4"/>
        <v>69.575818780134242</v>
      </c>
      <c r="K8" s="539">
        <f t="shared" si="4"/>
        <v>65.710495514571235</v>
      </c>
      <c r="L8" s="539">
        <f t="shared" si="4"/>
        <v>62.059912430428383</v>
      </c>
      <c r="M8" s="539">
        <f t="shared" si="4"/>
        <v>58.612139517626801</v>
      </c>
      <c r="N8" s="539">
        <f t="shared" si="4"/>
        <v>55.355909544425309</v>
      </c>
      <c r="O8" s="539">
        <f t="shared" si="4"/>
        <v>52.280581236401687</v>
      </c>
      <c r="P8" s="539">
        <f t="shared" si="4"/>
        <v>49.376104501046029</v>
      </c>
      <c r="Q8" s="539">
        <f t="shared" si="4"/>
        <v>46.632987584321256</v>
      </c>
      <c r="R8" s="539">
        <f t="shared" si="4"/>
        <v>44.042266051858959</v>
      </c>
      <c r="S8" s="539">
        <f t="shared" si="4"/>
        <v>41.595473493422347</v>
      </c>
      <c r="T8" s="539">
        <f t="shared" si="4"/>
        <v>39.284613854898886</v>
      </c>
      <c r="U8" s="539">
        <f t="shared" si="4"/>
        <v>37.102135307404502</v>
      </c>
      <c r="V8" s="539">
        <f t="shared" si="4"/>
        <v>35.040905568104257</v>
      </c>
      <c r="W8" s="539">
        <f t="shared" si="4"/>
        <v>33.094188592098462</v>
      </c>
      <c r="X8" s="539">
        <f t="shared" si="4"/>
        <v>31.255622559204102</v>
      </c>
      <c r="Y8" s="539">
        <f t="shared" si="4"/>
        <v>29.519199083692765</v>
      </c>
      <c r="Z8" s="539">
        <f t="shared" si="4"/>
        <v>27.879243579043163</v>
      </c>
      <c r="AA8" s="539">
        <f t="shared" si="4"/>
        <v>26.330396713540765</v>
      </c>
      <c r="AB8" s="539">
        <f t="shared" si="4"/>
        <v>24.867596896121832</v>
      </c>
      <c r="AC8" s="539">
        <f t="shared" si="4"/>
        <v>23.486063735226171</v>
      </c>
      <c r="AD8" s="539">
        <f t="shared" si="4"/>
        <v>22.181282416602496</v>
      </c>
      <c r="AE8" s="539">
        <f t="shared" si="4"/>
        <v>20.948988949013469</v>
      </c>
      <c r="AF8" s="539">
        <f t="shared" si="4"/>
        <v>19.78515622962383</v>
      </c>
      <c r="AG8" s="539">
        <f t="shared" si="4"/>
        <v>18.685980883533617</v>
      </c>
      <c r="AH8" s="539">
        <f t="shared" si="4"/>
        <v>17.647870834448415</v>
      </c>
      <c r="AI8" s="539">
        <f t="shared" si="4"/>
        <v>16.667433565867945</v>
      </c>
      <c r="AJ8" s="539">
        <f t="shared" si="4"/>
        <v>15.741465034430837</v>
      </c>
      <c r="AK8" s="539">
        <f t="shared" si="4"/>
        <v>14.86693919918468</v>
      </c>
      <c r="AL8" s="539">
        <f t="shared" si="4"/>
        <v>14.040998132563308</v>
      </c>
      <c r="AM8" s="539">
        <f t="shared" si="4"/>
        <v>13.260942680754235</v>
      </c>
      <c r="AN8" s="539">
        <f t="shared" si="4"/>
        <v>12.524223642934555</v>
      </c>
      <c r="AO8" s="539">
        <f t="shared" si="4"/>
        <v>11.828433440549301</v>
      </c>
      <c r="AP8" s="539">
        <f t="shared" si="4"/>
        <v>11.171298249407672</v>
      </c>
      <c r="AQ8" s="539">
        <f t="shared" si="4"/>
        <v>10.550670568885023</v>
      </c>
      <c r="AR8" s="539">
        <f t="shared" si="4"/>
        <v>9.9645222039469665</v>
      </c>
      <c r="AS8" s="539">
        <f t="shared" si="4"/>
        <v>9.4109376370610232</v>
      </c>
      <c r="AT8" s="539">
        <f t="shared" si="4"/>
        <v>8.8881077683354111</v>
      </c>
      <c r="AU8" s="539">
        <f t="shared" si="4"/>
        <v>8.3943240034278883</v>
      </c>
      <c r="AV8" s="539">
        <f t="shared" si="4"/>
        <v>7.9279726699041158</v>
      </c>
      <c r="AW8" s="539">
        <f t="shared" si="4"/>
        <v>7.4875297437983317</v>
      </c>
      <c r="AX8" s="539">
        <f t="shared" si="4"/>
        <v>7.0715558691428679</v>
      </c>
      <c r="AY8" s="539">
        <f t="shared" si="4"/>
        <v>6.6786916541904855</v>
      </c>
      <c r="AZ8" s="539">
        <f t="shared" si="4"/>
        <v>6.3076532289576823</v>
      </c>
      <c r="BA8" s="539">
        <f t="shared" si="4"/>
        <v>5.9572280495711434</v>
      </c>
      <c r="BB8" s="539">
        <f t="shared" si="4"/>
        <v>5.6262709357060796</v>
      </c>
      <c r="BC8" s="539">
        <f t="shared" si="4"/>
        <v>5.3137003281668518</v>
      </c>
      <c r="BD8" s="539">
        <f t="shared" si="4"/>
        <v>5.0184947543798053</v>
      </c>
      <c r="BE8" s="539">
        <f t="shared" si="4"/>
        <v>4.739689490247593</v>
      </c>
      <c r="BF8" s="539">
        <f t="shared" si="4"/>
        <v>4.4763734074560597</v>
      </c>
      <c r="BG8" s="539">
        <f t="shared" si="4"/>
        <v>4.2276859959307238</v>
      </c>
      <c r="BH8" s="539">
        <f t="shared" si="4"/>
        <v>3.9928145517123501</v>
      </c>
      <c r="BI8" s="539">
        <f t="shared" si="4"/>
        <v>3.770991521061664</v>
      </c>
      <c r="BJ8" s="539">
        <f t="shared" si="4"/>
        <v>3.561491992113794</v>
      </c>
      <c r="BK8" s="539">
        <f t="shared" si="4"/>
        <v>3.3636313258852502</v>
      </c>
      <c r="BL8" s="539">
        <f t="shared" si="4"/>
        <v>3.1767629188916247</v>
      </c>
      <c r="BM8" s="539">
        <f t="shared" si="4"/>
        <v>3.000276090064312</v>
      </c>
      <c r="BN8" s="539">
        <f t="shared" si="4"/>
        <v>2.8335940850607391</v>
      </c>
      <c r="BO8" s="539">
        <f t="shared" si="4"/>
        <v>2.6761721914462533</v>
      </c>
      <c r="BP8" s="539">
        <f t="shared" si="4"/>
        <v>2.527495958588128</v>
      </c>
      <c r="BQ8" s="539">
        <f t="shared" si="4"/>
        <v>2.3870795164443424</v>
      </c>
      <c r="BR8" s="539">
        <f t="shared" ref="BR8:EC8" si="5">BR4/(1+$D$7)^BR3</f>
        <v>2.2544639877529904</v>
      </c>
      <c r="BS8" s="539">
        <f t="shared" si="5"/>
        <v>2.1292159884333799</v>
      </c>
      <c r="BT8" s="539">
        <f t="shared" si="5"/>
        <v>2.0109262112981918</v>
      </c>
      <c r="BU8" s="539">
        <f t="shared" si="5"/>
        <v>1.8992080884482925</v>
      </c>
      <c r="BV8" s="539">
        <f t="shared" si="5"/>
        <v>1.7936965279789427</v>
      </c>
      <c r="BW8" s="539">
        <f t="shared" si="5"/>
        <v>1.6940467208690015</v>
      </c>
      <c r="BX8" s="539">
        <f t="shared" si="5"/>
        <v>1.5999330141540569</v>
      </c>
      <c r="BY8" s="539">
        <f t="shared" si="5"/>
        <v>1.5110478467010535</v>
      </c>
      <c r="BZ8" s="539">
        <f t="shared" si="5"/>
        <v>1.4271007441065506</v>
      </c>
      <c r="CA8" s="539">
        <f t="shared" si="5"/>
        <v>1.3478173694339644</v>
      </c>
      <c r="CB8" s="539">
        <f t="shared" si="5"/>
        <v>1.2729386266876332</v>
      </c>
      <c r="CC8" s="539">
        <f t="shared" si="5"/>
        <v>1.2022198140938758</v>
      </c>
      <c r="CD8" s="539">
        <f t="shared" si="5"/>
        <v>1.1354298244219936</v>
      </c>
      <c r="CE8" s="539">
        <f t="shared" si="5"/>
        <v>1.0723503897318827</v>
      </c>
      <c r="CF8" s="539">
        <f t="shared" si="5"/>
        <v>1.0127753680801115</v>
      </c>
      <c r="CG8" s="539">
        <f t="shared" si="5"/>
        <v>0.95651006985343867</v>
      </c>
      <c r="CH8" s="539">
        <f t="shared" si="5"/>
        <v>0.90337062152824754</v>
      </c>
      <c r="CI8" s="539">
        <f t="shared" si="5"/>
        <v>0.85318336477667811</v>
      </c>
      <c r="CJ8" s="539">
        <f t="shared" si="5"/>
        <v>0.80578428895575149</v>
      </c>
      <c r="CK8" s="539">
        <f t="shared" si="5"/>
        <v>0.7610184951248764</v>
      </c>
      <c r="CL8" s="539">
        <f t="shared" si="5"/>
        <v>0.71873968984016101</v>
      </c>
      <c r="CM8" s="539">
        <f t="shared" si="5"/>
        <v>0.67880970707126309</v>
      </c>
      <c r="CN8" s="539">
        <f t="shared" si="5"/>
        <v>0.64109805667841513</v>
      </c>
      <c r="CO8" s="539">
        <f t="shared" si="5"/>
        <v>0.60548149797405859</v>
      </c>
      <c r="CP8" s="539">
        <f t="shared" si="5"/>
        <v>0.57184363697549989</v>
      </c>
      <c r="CQ8" s="539">
        <f t="shared" si="5"/>
        <v>0.54007454603241656</v>
      </c>
      <c r="CR8" s="539">
        <f t="shared" si="5"/>
        <v>0.51007040458617114</v>
      </c>
      <c r="CS8" s="539">
        <f t="shared" si="5"/>
        <v>0.48173315988693932</v>
      </c>
      <c r="CT8" s="539">
        <f t="shared" si="5"/>
        <v>0.45497020655988707</v>
      </c>
      <c r="CU8" s="539">
        <f t="shared" si="5"/>
        <v>0.42969408397322667</v>
      </c>
      <c r="CV8" s="539">
        <f t="shared" si="5"/>
        <v>0.40582219041915851</v>
      </c>
      <c r="CW8" s="539">
        <f t="shared" si="5"/>
        <v>0.38327651317364975</v>
      </c>
      <c r="CX8" s="539">
        <f t="shared" si="5"/>
        <v>0.3619833735528914</v>
      </c>
      <c r="CY8" s="539">
        <f t="shared" si="5"/>
        <v>0.34187318613328627</v>
      </c>
      <c r="CZ8" s="539">
        <f t="shared" si="5"/>
        <v>0.32288023134810362</v>
      </c>
      <c r="DA8" s="539">
        <f t="shared" si="5"/>
        <v>0.30494244071765347</v>
      </c>
      <c r="DB8" s="539">
        <f t="shared" si="5"/>
        <v>0.28800119401111712</v>
      </c>
      <c r="DC8" s="539">
        <f t="shared" si="5"/>
        <v>0.27200112767716622</v>
      </c>
      <c r="DD8" s="539">
        <f t="shared" si="5"/>
        <v>0.25688995391732367</v>
      </c>
      <c r="DE8" s="539">
        <f t="shared" si="5"/>
        <v>0.24261828981080566</v>
      </c>
      <c r="DF8" s="539">
        <f t="shared" si="5"/>
        <v>0.22913949593242755</v>
      </c>
      <c r="DG8" s="539">
        <f t="shared" si="5"/>
        <v>0.2164095239361816</v>
      </c>
      <c r="DH8" s="539">
        <f t="shared" si="5"/>
        <v>0.20438677260639371</v>
      </c>
      <c r="DI8" s="539">
        <f t="shared" si="5"/>
        <v>0.19303195190603853</v>
      </c>
      <c r="DJ8" s="539">
        <f t="shared" si="5"/>
        <v>0.18230795457792523</v>
      </c>
      <c r="DK8" s="539">
        <f t="shared" si="5"/>
        <v>0.17217973487915159</v>
      </c>
      <c r="DL8" s="539">
        <f t="shared" si="5"/>
        <v>0.16261419405253208</v>
      </c>
      <c r="DM8" s="539">
        <f t="shared" si="5"/>
        <v>0.15358007216072475</v>
      </c>
      <c r="DN8" s="539">
        <f t="shared" si="5"/>
        <v>0.14504784592957334</v>
      </c>
      <c r="DO8" s="539">
        <f t="shared" si="5"/>
        <v>0.13698963226681926</v>
      </c>
      <c r="DP8" s="539">
        <f t="shared" si="5"/>
        <v>0.12937909714088486</v>
      </c>
      <c r="DQ8" s="539">
        <f t="shared" si="5"/>
        <v>0.12219136952194681</v>
      </c>
      <c r="DR8" s="539">
        <f t="shared" si="5"/>
        <v>0.11540296010406088</v>
      </c>
      <c r="DS8" s="539">
        <f t="shared" si="5"/>
        <v>0.10899168454272416</v>
      </c>
      <c r="DT8" s="539">
        <f t="shared" si="5"/>
        <v>0.10293659095701727</v>
      </c>
      <c r="DU8" s="539">
        <f t="shared" si="5"/>
        <v>9.7217891459405195E-2</v>
      </c>
      <c r="DV8" s="539">
        <f t="shared" si="5"/>
        <v>9.1816897489438248E-2</v>
      </c>
      <c r="DW8" s="539">
        <f t="shared" si="5"/>
        <v>8.6715958740025009E-2</v>
      </c>
      <c r="DX8" s="539">
        <f t="shared" si="5"/>
        <v>8.1898405476690278E-2</v>
      </c>
      <c r="DY8" s="539">
        <f t="shared" si="5"/>
        <v>7.7348494061318593E-2</v>
      </c>
      <c r="DZ8" s="539">
        <f t="shared" si="5"/>
        <v>7.3051355502356433E-2</v>
      </c>
      <c r="EA8" s="539">
        <f t="shared" si="5"/>
        <v>6.899294686333661E-2</v>
      </c>
      <c r="EB8" s="539">
        <f t="shared" si="5"/>
        <v>6.5160005370929017E-2</v>
      </c>
      <c r="EC8" s="539">
        <f t="shared" si="5"/>
        <v>6.154000507254407E-2</v>
      </c>
      <c r="ED8" s="539">
        <f t="shared" ref="ED8:GO8" si="6">ED4/(1+$D$7)^ED3</f>
        <v>5.8121115901847174E-2</v>
      </c>
      <c r="EE8" s="539">
        <f t="shared" si="6"/>
        <v>5.4892165018411217E-2</v>
      </c>
      <c r="EF8" s="539">
        <f t="shared" si="6"/>
        <v>5.1842600295166137E-2</v>
      </c>
      <c r="EG8" s="539">
        <f t="shared" si="6"/>
        <v>4.8962455834323577E-2</v>
      </c>
      <c r="EH8" s="539">
        <f t="shared" si="6"/>
        <v>4.6242319399083374E-2</v>
      </c>
      <c r="EI8" s="539">
        <f t="shared" si="6"/>
        <v>4.3673301654689849E-2</v>
      </c>
      <c r="EJ8" s="539">
        <f t="shared" si="6"/>
        <v>4.1247007118318198E-2</v>
      </c>
      <c r="EK8" s="539">
        <f t="shared" si="6"/>
        <v>3.8955506722856068E-2</v>
      </c>
      <c r="EL8" s="539">
        <f t="shared" si="6"/>
        <v>3.6791311904919619E-2</v>
      </c>
      <c r="EM8" s="539">
        <f t="shared" si="6"/>
        <v>3.4747350132424082E-2</v>
      </c>
      <c r="EN8" s="539">
        <f t="shared" si="6"/>
        <v>3.2816941791733854E-2</v>
      </c>
      <c r="EO8" s="539">
        <f t="shared" si="6"/>
        <v>3.0993778358859747E-2</v>
      </c>
      <c r="EP8" s="539">
        <f t="shared" si="6"/>
        <v>2.9271901783367534E-2</v>
      </c>
      <c r="EQ8" s="539">
        <f t="shared" si="6"/>
        <v>2.7645685017624891E-2</v>
      </c>
      <c r="ER8" s="539">
        <f t="shared" si="6"/>
        <v>2.6109813627756842E-2</v>
      </c>
      <c r="ES8" s="539">
        <f t="shared" si="6"/>
        <v>2.4659268426214798E-2</v>
      </c>
      <c r="ET8" s="539">
        <f t="shared" si="6"/>
        <v>2.3289309069202863E-2</v>
      </c>
      <c r="EU8" s="539">
        <f t="shared" si="6"/>
        <v>2.1995458565358259E-2</v>
      </c>
      <c r="EV8" s="539">
        <f t="shared" si="6"/>
        <v>2.0773488645060578E-2</v>
      </c>
      <c r="EW8" s="539">
        <f t="shared" si="6"/>
        <v>1.9619405942557216E-2</v>
      </c>
      <c r="EX8" s="539">
        <f t="shared" si="6"/>
        <v>1.8529438945748475E-2</v>
      </c>
      <c r="EY8" s="539">
        <f t="shared" si="6"/>
        <v>1.7500025670984673E-2</v>
      </c>
      <c r="EZ8" s="539">
        <f t="shared" si="6"/>
        <v>1.6527802022596638E-2</v>
      </c>
      <c r="FA8" s="539">
        <f t="shared" si="6"/>
        <v>1.5609590799119041E-2</v>
      </c>
      <c r="FB8" s="539">
        <f t="shared" si="6"/>
        <v>1.4742391310279098E-2</v>
      </c>
      <c r="FC8" s="539">
        <f t="shared" si="6"/>
        <v>1.3923369570819145E-2</v>
      </c>
      <c r="FD8" s="539">
        <f t="shared" si="6"/>
        <v>1.3149849039106971E-2</v>
      </c>
      <c r="FE8" s="539">
        <f t="shared" si="6"/>
        <v>1.2419301870267694E-2</v>
      </c>
      <c r="FF8" s="539">
        <f t="shared" si="6"/>
        <v>1.172934065525282E-2</v>
      </c>
      <c r="FG8" s="539">
        <f t="shared" si="6"/>
        <v>1.1077710618849884E-2</v>
      </c>
      <c r="FH8" s="539">
        <f t="shared" si="6"/>
        <v>1.0462282251136001E-2</v>
      </c>
      <c r="FI8" s="539">
        <f t="shared" si="6"/>
        <v>9.8810443482951118E-3</v>
      </c>
      <c r="FJ8" s="539">
        <f t="shared" si="6"/>
        <v>9.332097440056494E-3</v>
      </c>
      <c r="FK8" s="539">
        <f t="shared" si="6"/>
        <v>8.8136475822755776E-3</v>
      </c>
      <c r="FL8" s="539">
        <f t="shared" si="6"/>
        <v>8.324000494371377E-3</v>
      </c>
      <c r="FM8" s="539">
        <f t="shared" si="6"/>
        <v>7.8615560224618557E-3</v>
      </c>
      <c r="FN8" s="539">
        <f t="shared" si="6"/>
        <v>7.4248029101028632E-3</v>
      </c>
      <c r="FO8" s="539">
        <f t="shared" si="6"/>
        <v>7.0123138595415942E-3</v>
      </c>
      <c r="FP8" s="539">
        <f t="shared" si="6"/>
        <v>6.6227408673448385E-3</v>
      </c>
      <c r="FQ8" s="539">
        <f t="shared" si="6"/>
        <v>6.2548108191590136E-3</v>
      </c>
      <c r="FR8" s="539">
        <f t="shared" si="6"/>
        <v>5.9073213292057366E-3</v>
      </c>
      <c r="FS8" s="539">
        <f t="shared" si="6"/>
        <v>5.5791368109165285E-3</v>
      </c>
      <c r="FT8" s="539">
        <f t="shared" si="6"/>
        <v>5.2691847658656102E-3</v>
      </c>
      <c r="FU8" s="539">
        <f t="shared" si="6"/>
        <v>4.9764522788730758E-3</v>
      </c>
      <c r="FV8" s="539">
        <f t="shared" si="6"/>
        <v>4.6999827078245708E-3</v>
      </c>
      <c r="FW8" s="539">
        <f t="shared" si="6"/>
        <v>4.4388725573898721E-3</v>
      </c>
      <c r="FX8" s="539">
        <f t="shared" si="6"/>
        <v>4.192268526423769E-3</v>
      </c>
      <c r="FY8" s="539">
        <f t="shared" si="6"/>
        <v>3.959364719400226E-3</v>
      </c>
      <c r="FZ8" s="539">
        <f t="shared" si="6"/>
        <v>3.7394000127668795E-3</v>
      </c>
      <c r="GA8" s="539">
        <f t="shared" si="6"/>
        <v>3.5316555676131634E-3</v>
      </c>
      <c r="GB8" s="539">
        <f t="shared" si="6"/>
        <v>3.3354524805235437E-3</v>
      </c>
      <c r="GC8" s="539">
        <f t="shared" si="6"/>
        <v>3.1501495649389026E-3</v>
      </c>
      <c r="GD8" s="539">
        <f t="shared" si="6"/>
        <v>2.9751412557756291E-3</v>
      </c>
      <c r="GE8" s="539">
        <f t="shared" si="6"/>
        <v>2.8098556304547609E-3</v>
      </c>
      <c r="GF8" s="539">
        <f t="shared" si="6"/>
        <v>2.6537525398739412E-3</v>
      </c>
      <c r="GG8" s="539">
        <f t="shared" si="6"/>
        <v>2.5063218432142772E-3</v>
      </c>
      <c r="GH8" s="539">
        <f t="shared" si="6"/>
        <v>2.3670817408134844E-3</v>
      </c>
      <c r="GI8" s="539">
        <f t="shared" si="6"/>
        <v>2.2355771996571796E-3</v>
      </c>
      <c r="GJ8" s="539">
        <f t="shared" si="6"/>
        <v>2.1113784663428919E-3</v>
      </c>
      <c r="GK8" s="539">
        <f t="shared" si="6"/>
        <v>1.9940796626571758E-3</v>
      </c>
      <c r="GL8" s="539">
        <f t="shared" si="6"/>
        <v>1.8832974591762211E-3</v>
      </c>
      <c r="GM8" s="539">
        <f t="shared" si="6"/>
        <v>1.7786698225553197E-3</v>
      </c>
      <c r="GN8" s="539">
        <f t="shared" si="6"/>
        <v>1.6798548324133576E-3</v>
      </c>
      <c r="GO8" s="539">
        <f t="shared" si="6"/>
        <v>1.5865295639459487E-3</v>
      </c>
      <c r="GP8" s="539">
        <f t="shared" ref="GP8:GV8" si="7">GP4/(1+$D$7)^GP3</f>
        <v>1.4983890326156183E-3</v>
      </c>
      <c r="GQ8" s="539">
        <f t="shared" si="7"/>
        <v>1.415145197470306E-3</v>
      </c>
      <c r="GR8" s="539">
        <f t="shared" si="7"/>
        <v>1.3365260198330666E-3</v>
      </c>
      <c r="GS8" s="539">
        <f t="shared" si="7"/>
        <v>1.2622745742867851E-3</v>
      </c>
      <c r="GT8" s="539">
        <f t="shared" si="7"/>
        <v>1.19214820904863E-3</v>
      </c>
      <c r="GU8" s="539">
        <f t="shared" si="7"/>
        <v>1.1259177529903729E-3</v>
      </c>
      <c r="GV8" s="539">
        <f t="shared" si="7"/>
        <v>1.0633667667131299E-3</v>
      </c>
      <c r="GW8" s="531"/>
      <c r="GX8" s="531"/>
      <c r="GY8" s="531"/>
      <c r="GZ8" s="531"/>
      <c r="HA8" s="531"/>
      <c r="HB8" s="531"/>
      <c r="HC8" s="531"/>
      <c r="HD8" s="531"/>
      <c r="HE8" s="531"/>
      <c r="HF8" s="531"/>
      <c r="HG8" s="531"/>
      <c r="HH8" s="531"/>
      <c r="HI8" s="531"/>
      <c r="HJ8" s="531"/>
      <c r="HK8" s="531"/>
      <c r="HL8" s="531"/>
      <c r="HM8" s="531"/>
      <c r="HN8" s="531"/>
      <c r="HO8" s="531"/>
      <c r="HP8" s="531"/>
      <c r="HQ8" s="531"/>
      <c r="HR8" s="531"/>
      <c r="HS8" s="531"/>
      <c r="HT8" s="531"/>
      <c r="HU8" s="531"/>
      <c r="HV8" s="531"/>
      <c r="HW8" s="531"/>
      <c r="HX8" s="531"/>
      <c r="HY8" s="531"/>
      <c r="HZ8" s="531"/>
      <c r="IA8" s="531"/>
      <c r="IB8" s="531"/>
      <c r="IC8" s="531"/>
      <c r="ID8" s="531"/>
      <c r="IE8" s="531"/>
      <c r="IF8" s="531"/>
      <c r="IG8" s="531"/>
      <c r="IH8" s="531"/>
      <c r="II8" s="531"/>
      <c r="IJ8" s="531"/>
      <c r="IK8" s="531"/>
      <c r="IL8" s="531"/>
      <c r="IM8" s="531"/>
      <c r="IN8" s="531"/>
      <c r="IO8" s="531"/>
      <c r="IP8" s="531"/>
      <c r="IQ8" s="531"/>
      <c r="IR8" s="531"/>
      <c r="IS8" s="531"/>
      <c r="IT8" s="531"/>
      <c r="IU8" s="531"/>
      <c r="IV8" s="531"/>
      <c r="IW8" s="531"/>
      <c r="IX8" s="531"/>
      <c r="IY8" s="531"/>
      <c r="IZ8" s="531"/>
      <c r="JA8" s="531"/>
      <c r="JB8" s="531"/>
      <c r="JC8" s="531"/>
      <c r="JD8" s="531"/>
      <c r="JE8" s="531"/>
      <c r="JF8" s="531"/>
      <c r="JG8" s="531"/>
      <c r="JH8" s="531"/>
      <c r="JI8" s="531"/>
      <c r="JJ8" s="531"/>
      <c r="JK8" s="531"/>
      <c r="JL8" s="531"/>
      <c r="JM8" s="531"/>
      <c r="JN8" s="531"/>
      <c r="JO8" s="531"/>
      <c r="JP8" s="531"/>
      <c r="JQ8" s="531"/>
      <c r="JR8" s="531"/>
      <c r="JS8" s="531"/>
      <c r="JT8" s="531"/>
      <c r="JU8" s="531"/>
      <c r="JV8" s="531"/>
      <c r="JW8" s="531"/>
      <c r="JX8" s="531"/>
      <c r="JY8" s="531"/>
      <c r="JZ8" s="531"/>
      <c r="KA8" s="531"/>
      <c r="KB8" s="531"/>
      <c r="KC8" s="531"/>
      <c r="KD8" s="531"/>
      <c r="KE8" s="531"/>
      <c r="KF8" s="531"/>
      <c r="KG8" s="531"/>
      <c r="KH8" s="531"/>
      <c r="KI8" s="531"/>
      <c r="KJ8" s="531"/>
      <c r="KK8" s="531"/>
      <c r="KL8" s="531"/>
      <c r="KM8" s="531"/>
      <c r="KN8" s="531"/>
      <c r="KO8" s="531"/>
      <c r="KP8" s="531"/>
      <c r="KQ8" s="531"/>
      <c r="KR8" s="531"/>
      <c r="KS8" s="531"/>
      <c r="KT8" s="531"/>
      <c r="KU8" s="531"/>
      <c r="KV8" s="531"/>
      <c r="KW8" s="531"/>
      <c r="KX8" s="531"/>
      <c r="KY8" s="531"/>
      <c r="KZ8" s="531"/>
      <c r="LA8" s="531"/>
      <c r="LB8" s="531"/>
      <c r="LC8" s="531"/>
      <c r="LD8" s="531"/>
      <c r="LE8" s="531"/>
      <c r="LF8" s="531"/>
      <c r="LG8" s="531"/>
      <c r="LH8" s="531"/>
      <c r="LI8" s="531"/>
      <c r="LJ8" s="531"/>
      <c r="LK8" s="531"/>
      <c r="LL8" s="531"/>
      <c r="LM8" s="531"/>
      <c r="LN8" s="531"/>
      <c r="LO8" s="531"/>
      <c r="LP8" s="531"/>
      <c r="LQ8" s="531"/>
      <c r="LR8" s="531"/>
      <c r="LS8" s="531"/>
      <c r="LT8" s="531"/>
      <c r="LU8" s="531"/>
      <c r="LV8" s="531"/>
      <c r="LW8" s="531"/>
      <c r="LX8" s="531"/>
      <c r="LY8" s="531"/>
      <c r="LZ8" s="531"/>
      <c r="MA8" s="531"/>
      <c r="MB8" s="531"/>
      <c r="MC8" s="531"/>
      <c r="MD8" s="531"/>
      <c r="ME8" s="531"/>
      <c r="MF8" s="531"/>
      <c r="MG8" s="531"/>
      <c r="MH8" s="531"/>
      <c r="MI8" s="531"/>
      <c r="MJ8" s="531"/>
      <c r="MK8" s="531"/>
      <c r="ML8" s="531"/>
      <c r="MM8" s="531"/>
      <c r="MN8" s="531"/>
      <c r="MO8" s="531"/>
      <c r="MP8" s="531"/>
      <c r="MQ8" s="531"/>
      <c r="MR8" s="531"/>
      <c r="MS8" s="531"/>
      <c r="MT8" s="531"/>
      <c r="MU8" s="531"/>
      <c r="MV8" s="531"/>
      <c r="MW8" s="531"/>
      <c r="MX8" s="531"/>
      <c r="MY8" s="531"/>
      <c r="MZ8" s="531"/>
      <c r="NA8" s="531"/>
      <c r="NB8" s="531"/>
      <c r="NC8" s="531"/>
      <c r="ND8" s="531"/>
      <c r="NE8" s="531"/>
      <c r="NF8" s="531"/>
      <c r="NG8" s="531"/>
      <c r="NH8" s="531"/>
      <c r="NI8" s="531"/>
      <c r="NJ8" s="531"/>
      <c r="NK8" s="531"/>
      <c r="NL8" s="531"/>
      <c r="NM8" s="531"/>
      <c r="NN8" s="531"/>
      <c r="NO8" s="531"/>
      <c r="NP8" s="531"/>
      <c r="NQ8" s="531"/>
      <c r="NR8" s="531"/>
      <c r="NS8" s="531"/>
      <c r="NT8" s="531"/>
      <c r="NU8" s="531"/>
      <c r="NV8" s="531"/>
      <c r="NW8" s="531"/>
      <c r="NX8" s="531"/>
      <c r="NY8" s="531"/>
      <c r="NZ8" s="531"/>
      <c r="OA8" s="531"/>
      <c r="OB8" s="531"/>
      <c r="OC8" s="531"/>
      <c r="OD8" s="531"/>
      <c r="OE8" s="531"/>
      <c r="OF8" s="531"/>
      <c r="OG8" s="531"/>
      <c r="OH8" s="531"/>
      <c r="OI8" s="531"/>
      <c r="OJ8" s="531"/>
      <c r="OK8" s="531"/>
      <c r="OL8" s="531"/>
      <c r="OM8" s="531"/>
      <c r="ON8" s="531"/>
      <c r="OO8" s="531"/>
      <c r="OP8" s="531"/>
      <c r="OQ8" s="531"/>
      <c r="OR8" s="531"/>
      <c r="OS8" s="531"/>
      <c r="OT8" s="531"/>
      <c r="OU8" s="531"/>
      <c r="OV8" s="531"/>
      <c r="OW8" s="531"/>
      <c r="OX8" s="531"/>
      <c r="OY8" s="531"/>
      <c r="OZ8" s="531"/>
      <c r="PA8" s="531"/>
      <c r="PB8" s="531"/>
      <c r="PC8" s="531"/>
      <c r="PD8" s="531"/>
      <c r="PE8" s="531"/>
      <c r="PF8" s="531"/>
      <c r="PG8" s="531"/>
      <c r="PH8" s="531"/>
      <c r="PI8" s="531"/>
      <c r="PJ8" s="531"/>
      <c r="PK8" s="531"/>
      <c r="PL8" s="531"/>
      <c r="PM8" s="531"/>
      <c r="PN8" s="531"/>
      <c r="PO8" s="531"/>
      <c r="PP8" s="531"/>
      <c r="PQ8" s="531"/>
      <c r="PR8" s="531"/>
      <c r="PS8" s="531"/>
      <c r="PT8" s="531"/>
      <c r="PU8" s="531"/>
      <c r="PV8" s="531"/>
      <c r="PW8" s="531"/>
      <c r="PX8" s="531"/>
      <c r="PY8" s="531"/>
      <c r="PZ8" s="531"/>
      <c r="QA8" s="531"/>
      <c r="QB8" s="531"/>
      <c r="QC8" s="531"/>
      <c r="QD8" s="531"/>
      <c r="QE8" s="531"/>
      <c r="QF8" s="531"/>
      <c r="QG8" s="531"/>
      <c r="QH8" s="531"/>
      <c r="QI8" s="531"/>
      <c r="QJ8" s="531"/>
      <c r="QK8" s="531"/>
      <c r="QL8" s="531"/>
      <c r="QM8" s="531"/>
      <c r="QN8" s="531"/>
      <c r="QO8" s="531"/>
      <c r="QP8" s="531"/>
      <c r="QQ8" s="531"/>
      <c r="QR8" s="531"/>
      <c r="QS8" s="531"/>
      <c r="QT8" s="531"/>
      <c r="QU8" s="531"/>
      <c r="QV8" s="531"/>
      <c r="QW8" s="531"/>
      <c r="QX8" s="531"/>
      <c r="QY8" s="531"/>
      <c r="QZ8" s="531"/>
      <c r="RA8" s="531"/>
      <c r="RB8" s="531"/>
      <c r="RC8" s="531"/>
      <c r="RD8" s="531"/>
      <c r="RE8" s="531"/>
      <c r="RF8" s="531"/>
      <c r="RG8" s="531"/>
      <c r="RH8" s="531"/>
      <c r="RI8" s="531"/>
      <c r="RJ8" s="531"/>
      <c r="RK8" s="531"/>
      <c r="RL8" s="531"/>
      <c r="RM8" s="531"/>
      <c r="RN8" s="531"/>
      <c r="RO8" s="531"/>
      <c r="RP8" s="531"/>
      <c r="RQ8" s="531"/>
      <c r="RR8" s="531"/>
      <c r="RS8" s="531"/>
      <c r="RT8" s="531"/>
      <c r="RU8" s="531"/>
      <c r="RV8" s="531"/>
      <c r="RW8" s="531"/>
      <c r="RX8" s="531"/>
      <c r="RY8" s="531"/>
      <c r="RZ8" s="531"/>
      <c r="SA8" s="531"/>
      <c r="SB8" s="531"/>
      <c r="SC8" s="531"/>
      <c r="SD8" s="531"/>
      <c r="SE8" s="531"/>
      <c r="SF8" s="531"/>
      <c r="SG8" s="531"/>
      <c r="SH8" s="531"/>
      <c r="SI8" s="531"/>
      <c r="SJ8" s="531"/>
      <c r="SK8" s="531"/>
      <c r="SL8" s="531"/>
      <c r="SM8" s="531"/>
      <c r="SN8" s="531"/>
      <c r="SO8" s="531"/>
      <c r="SP8" s="531"/>
      <c r="SQ8" s="531"/>
      <c r="SR8" s="531"/>
      <c r="SS8" s="531"/>
      <c r="ST8" s="531"/>
      <c r="SU8" s="531"/>
      <c r="SV8" s="531"/>
      <c r="SW8" s="531"/>
      <c r="SX8" s="531"/>
      <c r="SY8" s="531"/>
      <c r="SZ8" s="531"/>
      <c r="TA8" s="531"/>
      <c r="TB8" s="531"/>
      <c r="TC8" s="531"/>
      <c r="TD8" s="531"/>
      <c r="TE8" s="531"/>
      <c r="TF8" s="531"/>
      <c r="TG8" s="531"/>
      <c r="TH8" s="531"/>
      <c r="TI8" s="531"/>
      <c r="TJ8" s="531"/>
      <c r="TK8" s="531"/>
      <c r="TL8" s="531"/>
      <c r="TM8" s="531"/>
      <c r="TN8" s="531"/>
      <c r="TO8" s="531"/>
      <c r="TP8" s="531"/>
      <c r="TQ8" s="531"/>
      <c r="TR8" s="531"/>
      <c r="TS8" s="531"/>
      <c r="TT8" s="531"/>
      <c r="TU8" s="531"/>
      <c r="TV8" s="531"/>
      <c r="TW8" s="531"/>
      <c r="TX8" s="531"/>
      <c r="TY8" s="531"/>
      <c r="TZ8" s="531"/>
      <c r="UA8" s="531"/>
      <c r="UB8" s="531"/>
      <c r="UC8" s="531"/>
      <c r="UD8" s="531"/>
      <c r="UE8" s="531"/>
      <c r="UF8" s="531"/>
      <c r="UG8" s="531"/>
      <c r="UH8" s="531"/>
      <c r="UI8" s="531"/>
      <c r="UJ8" s="531"/>
      <c r="UK8" s="531"/>
      <c r="UL8" s="531"/>
      <c r="UM8" s="531"/>
      <c r="UN8" s="531"/>
      <c r="UO8" s="531"/>
      <c r="UP8" s="531"/>
      <c r="UQ8" s="531"/>
      <c r="UR8" s="531"/>
      <c r="US8" s="531"/>
      <c r="UT8" s="531"/>
      <c r="UU8" s="531"/>
      <c r="UV8" s="531"/>
      <c r="UW8" s="531"/>
      <c r="UX8" s="531"/>
      <c r="UY8" s="531"/>
      <c r="UZ8" s="531"/>
      <c r="VA8" s="531"/>
      <c r="VB8" s="531"/>
      <c r="VC8" s="531"/>
      <c r="VD8" s="531"/>
      <c r="VE8" s="531"/>
      <c r="VF8" s="531"/>
      <c r="VG8" s="531"/>
      <c r="VH8" s="531"/>
      <c r="VI8" s="531"/>
      <c r="VJ8" s="531"/>
      <c r="VK8" s="531"/>
      <c r="VL8" s="531"/>
      <c r="VM8" s="531"/>
      <c r="VN8" s="531"/>
      <c r="VO8" s="531"/>
      <c r="VP8" s="531"/>
      <c r="VQ8" s="531"/>
      <c r="VR8" s="531"/>
      <c r="VS8" s="531"/>
      <c r="VT8" s="531"/>
      <c r="VU8" s="531"/>
      <c r="VV8" s="531"/>
      <c r="VW8" s="531"/>
      <c r="VX8" s="531"/>
      <c r="VY8" s="531"/>
      <c r="VZ8" s="531"/>
      <c r="WA8" s="531"/>
      <c r="WB8" s="531"/>
      <c r="WC8" s="531"/>
      <c r="WD8" s="531"/>
      <c r="WE8" s="531"/>
      <c r="WF8" s="531"/>
      <c r="WG8" s="531"/>
      <c r="WH8" s="531"/>
      <c r="WI8" s="531"/>
      <c r="WJ8" s="531"/>
      <c r="WK8" s="531"/>
      <c r="WL8" s="531"/>
      <c r="WM8" s="531"/>
      <c r="WN8" s="531"/>
      <c r="WO8" s="531"/>
      <c r="WP8" s="531"/>
      <c r="WQ8" s="531"/>
      <c r="WR8" s="531"/>
      <c r="WS8" s="531"/>
      <c r="WT8" s="531"/>
      <c r="WU8" s="531"/>
      <c r="WV8" s="531"/>
      <c r="WW8" s="531"/>
      <c r="WX8" s="531"/>
      <c r="WY8" s="531"/>
      <c r="WZ8" s="531"/>
      <c r="XA8" s="531"/>
      <c r="XB8" s="531"/>
      <c r="XC8" s="531"/>
      <c r="XD8" s="531"/>
      <c r="XE8" s="531"/>
      <c r="XF8" s="531"/>
      <c r="XG8" s="531"/>
      <c r="XH8" s="531"/>
      <c r="XI8" s="531"/>
      <c r="XJ8" s="531"/>
      <c r="XK8" s="531"/>
      <c r="XL8" s="531"/>
      <c r="XM8" s="531"/>
      <c r="XN8" s="531"/>
      <c r="XO8" s="531"/>
      <c r="XP8" s="531"/>
      <c r="XQ8" s="531"/>
      <c r="XR8" s="531"/>
      <c r="XS8" s="531"/>
      <c r="XT8" s="531"/>
      <c r="XU8" s="531"/>
      <c r="XV8" s="531"/>
      <c r="XW8" s="531"/>
      <c r="XX8" s="531"/>
      <c r="XY8" s="531"/>
      <c r="XZ8" s="531"/>
      <c r="YA8" s="531"/>
      <c r="YB8" s="531"/>
      <c r="YC8" s="531"/>
      <c r="YD8" s="531"/>
      <c r="YE8" s="531"/>
      <c r="YF8" s="531"/>
      <c r="YG8" s="531"/>
      <c r="YH8" s="531"/>
      <c r="YI8" s="531"/>
      <c r="YJ8" s="531"/>
      <c r="YK8" s="531"/>
      <c r="YL8" s="531"/>
      <c r="YM8" s="531"/>
      <c r="YN8" s="531"/>
      <c r="YO8" s="531"/>
      <c r="YP8" s="531"/>
      <c r="YQ8" s="531"/>
      <c r="YR8" s="531"/>
      <c r="YS8" s="531"/>
      <c r="YT8" s="531"/>
      <c r="YU8" s="531"/>
      <c r="YV8" s="531"/>
      <c r="YW8" s="531"/>
      <c r="YX8" s="531"/>
      <c r="YY8" s="531"/>
      <c r="YZ8" s="531"/>
      <c r="ZA8" s="531"/>
      <c r="ZB8" s="531"/>
      <c r="ZC8" s="531"/>
      <c r="ZD8" s="531"/>
      <c r="ZE8" s="531"/>
      <c r="ZF8" s="531"/>
      <c r="ZG8" s="531"/>
      <c r="ZH8" s="531"/>
      <c r="ZI8" s="531"/>
      <c r="ZJ8" s="531"/>
      <c r="ZK8" s="531"/>
      <c r="ZL8" s="531"/>
      <c r="ZM8" s="531"/>
      <c r="ZN8" s="531"/>
      <c r="ZO8" s="531"/>
      <c r="ZP8" s="531"/>
      <c r="ZQ8" s="531"/>
      <c r="ZR8" s="531"/>
      <c r="ZS8" s="531"/>
      <c r="ZT8" s="531"/>
      <c r="ZU8" s="531"/>
      <c r="ZV8" s="531"/>
      <c r="ZW8" s="531"/>
      <c r="ZX8" s="531"/>
      <c r="ZY8" s="531"/>
      <c r="ZZ8" s="531"/>
      <c r="AAA8" s="531"/>
      <c r="AAB8" s="531"/>
      <c r="AAC8" s="531"/>
      <c r="AAD8" s="531"/>
      <c r="AAE8" s="531"/>
      <c r="AAF8" s="531"/>
      <c r="AAG8" s="531"/>
      <c r="AAH8" s="531"/>
      <c r="AAI8" s="531"/>
      <c r="AAJ8" s="531"/>
      <c r="AAK8" s="531"/>
      <c r="AAL8" s="531"/>
      <c r="AAM8" s="531"/>
      <c r="AAN8" s="531"/>
      <c r="AAO8" s="531"/>
      <c r="AAP8" s="531"/>
      <c r="AAQ8" s="531"/>
      <c r="AAR8" s="531"/>
      <c r="AAS8" s="531"/>
      <c r="AAT8" s="531"/>
      <c r="AAU8" s="531"/>
      <c r="AAV8" s="531"/>
      <c r="AAW8" s="531"/>
      <c r="AAX8" s="531"/>
      <c r="AAY8" s="531"/>
      <c r="AAZ8" s="531"/>
      <c r="ABA8" s="531"/>
      <c r="ABB8" s="531"/>
      <c r="ABC8" s="531"/>
      <c r="ABD8" s="531"/>
      <c r="ABE8" s="531"/>
      <c r="ABF8" s="531"/>
      <c r="ABG8" s="531"/>
      <c r="ABH8" s="531"/>
      <c r="ABI8" s="531"/>
      <c r="ABJ8" s="531"/>
      <c r="ABK8" s="531"/>
      <c r="ABL8" s="531"/>
      <c r="ABM8" s="531"/>
      <c r="ABN8" s="531"/>
      <c r="ABO8" s="531"/>
      <c r="ABP8" s="531"/>
      <c r="ABQ8" s="531"/>
      <c r="ABR8" s="531"/>
      <c r="ABS8" s="531"/>
      <c r="ABT8" s="531"/>
      <c r="ABU8" s="531"/>
      <c r="ABV8" s="531"/>
      <c r="ABW8" s="531"/>
      <c r="ABX8" s="531"/>
      <c r="ABY8" s="531"/>
      <c r="ABZ8" s="531"/>
      <c r="ACA8" s="531"/>
      <c r="ACB8" s="531"/>
      <c r="ACC8" s="531"/>
      <c r="ACD8" s="531"/>
      <c r="ACE8" s="531"/>
      <c r="ACF8" s="531"/>
      <c r="ACG8" s="531"/>
      <c r="ACH8" s="531"/>
      <c r="ACI8" s="531"/>
      <c r="ACJ8" s="531"/>
      <c r="ACK8" s="531"/>
      <c r="ACL8" s="531"/>
      <c r="ACM8" s="531"/>
      <c r="ACN8" s="531"/>
      <c r="ACO8" s="531"/>
      <c r="ACP8" s="531"/>
      <c r="ACQ8" s="531"/>
      <c r="ACR8" s="531"/>
      <c r="ACS8" s="531"/>
      <c r="ACT8" s="531"/>
      <c r="ACU8" s="531"/>
      <c r="ACV8" s="531"/>
      <c r="ACW8" s="531"/>
      <c r="ACX8" s="531"/>
      <c r="ACY8" s="531"/>
      <c r="ACZ8" s="531"/>
      <c r="ADA8" s="531"/>
      <c r="ADB8" s="531"/>
      <c r="ADC8" s="531"/>
      <c r="ADD8" s="531"/>
      <c r="ADE8" s="531"/>
      <c r="ADF8" s="531"/>
      <c r="ADG8" s="531"/>
      <c r="ADH8" s="531"/>
      <c r="ADI8" s="531"/>
      <c r="ADJ8" s="531"/>
      <c r="ADK8" s="531"/>
      <c r="ADL8" s="531"/>
      <c r="ADM8" s="531"/>
      <c r="ADN8" s="531"/>
      <c r="ADO8" s="531"/>
      <c r="ADP8" s="531"/>
      <c r="ADQ8" s="531"/>
      <c r="ADR8" s="531"/>
      <c r="ADS8" s="531"/>
      <c r="ADT8" s="531"/>
      <c r="ADU8" s="531"/>
      <c r="ADV8" s="531"/>
      <c r="ADW8" s="531"/>
      <c r="ADX8" s="531"/>
      <c r="ADY8" s="531"/>
      <c r="ADZ8" s="531"/>
      <c r="AEA8" s="531"/>
      <c r="AEB8" s="531"/>
      <c r="AEC8" s="531"/>
      <c r="AED8" s="531"/>
      <c r="AEE8" s="531"/>
      <c r="AEF8" s="531"/>
      <c r="AEG8" s="531"/>
      <c r="AEH8" s="531"/>
      <c r="AEI8" s="531"/>
      <c r="AEJ8" s="531"/>
      <c r="AEK8" s="531"/>
      <c r="AEL8" s="531"/>
      <c r="AEM8" s="531"/>
      <c r="AEN8" s="531"/>
      <c r="AEO8" s="531"/>
      <c r="AEP8" s="531"/>
      <c r="AEQ8" s="531"/>
      <c r="AER8" s="531"/>
      <c r="AES8" s="531"/>
      <c r="AET8" s="531"/>
      <c r="AEU8" s="531"/>
      <c r="AEV8" s="531"/>
      <c r="AEW8" s="531"/>
      <c r="AEX8" s="531"/>
      <c r="AEY8" s="531"/>
      <c r="AEZ8" s="531"/>
      <c r="AFA8" s="531"/>
      <c r="AFB8" s="531"/>
      <c r="AFC8" s="531"/>
      <c r="AFD8" s="531"/>
      <c r="AFE8" s="531"/>
      <c r="AFF8" s="531"/>
      <c r="AFG8" s="531"/>
      <c r="AFH8" s="531"/>
      <c r="AFI8" s="531"/>
      <c r="AFJ8" s="531"/>
      <c r="AFK8" s="531"/>
      <c r="AFL8" s="531"/>
      <c r="AFM8" s="531"/>
      <c r="AFN8" s="531"/>
      <c r="AFO8" s="531"/>
      <c r="AFP8" s="531"/>
      <c r="AFQ8" s="531"/>
      <c r="AFR8" s="531"/>
      <c r="AFS8" s="531"/>
      <c r="AFT8" s="531"/>
      <c r="AFU8" s="531"/>
      <c r="AFV8" s="531"/>
      <c r="AFW8" s="531"/>
      <c r="AFX8" s="531"/>
      <c r="AFY8" s="531"/>
      <c r="AFZ8" s="531"/>
      <c r="AGA8" s="531"/>
      <c r="AGB8" s="531"/>
      <c r="AGC8" s="531"/>
      <c r="AGD8" s="531"/>
      <c r="AGE8" s="531"/>
      <c r="AGF8" s="531"/>
      <c r="AGG8" s="531"/>
      <c r="AGH8" s="531"/>
      <c r="AGI8" s="531"/>
      <c r="AGJ8" s="531"/>
      <c r="AGK8" s="531"/>
      <c r="AGL8" s="531"/>
      <c r="AGM8" s="531"/>
      <c r="AGN8" s="531"/>
      <c r="AGO8" s="531"/>
      <c r="AGP8" s="531"/>
      <c r="AGQ8" s="531"/>
      <c r="AGR8" s="531"/>
      <c r="AGS8" s="531"/>
      <c r="AGT8" s="531"/>
      <c r="AGU8" s="531"/>
      <c r="AGV8" s="531"/>
      <c r="AGW8" s="531"/>
      <c r="AGX8" s="531"/>
      <c r="AGY8" s="531"/>
      <c r="AGZ8" s="531"/>
      <c r="AHA8" s="531"/>
      <c r="AHB8" s="531"/>
      <c r="AHC8" s="531"/>
      <c r="AHD8" s="531"/>
      <c r="AHE8" s="531"/>
      <c r="AHF8" s="531"/>
      <c r="AHG8" s="531"/>
      <c r="AHH8" s="531"/>
      <c r="AHI8" s="531"/>
      <c r="AHJ8" s="531"/>
      <c r="AHK8" s="531"/>
      <c r="AHL8" s="531"/>
      <c r="AHM8" s="531"/>
      <c r="AHN8" s="531"/>
      <c r="AHO8" s="531"/>
      <c r="AHP8" s="531"/>
      <c r="AHQ8" s="531"/>
      <c r="AHR8" s="531"/>
      <c r="AHS8" s="531"/>
      <c r="AHT8" s="531"/>
      <c r="AHU8" s="531"/>
      <c r="AHV8" s="531"/>
      <c r="AHW8" s="531"/>
      <c r="AHX8" s="531"/>
      <c r="AHY8" s="531"/>
      <c r="AHZ8" s="531"/>
      <c r="AIA8" s="531"/>
      <c r="AIB8" s="531"/>
      <c r="AIC8" s="531"/>
      <c r="AID8" s="531"/>
      <c r="AIE8" s="531"/>
      <c r="AIF8" s="531"/>
      <c r="AIG8" s="531"/>
      <c r="AIH8" s="531"/>
      <c r="AII8" s="531"/>
      <c r="AIJ8" s="531"/>
      <c r="AIK8" s="531"/>
      <c r="AIL8" s="531"/>
      <c r="AIM8" s="531"/>
      <c r="AIN8" s="531"/>
      <c r="AIO8" s="531"/>
      <c r="AIP8" s="531"/>
      <c r="AIQ8" s="531"/>
      <c r="AIR8" s="531"/>
      <c r="AIS8" s="531"/>
      <c r="AIT8" s="531"/>
      <c r="AIU8" s="531"/>
      <c r="AIV8" s="531"/>
      <c r="AIW8" s="531"/>
      <c r="AIX8" s="531"/>
      <c r="AIY8" s="531"/>
      <c r="AIZ8" s="531"/>
      <c r="AJA8" s="531"/>
      <c r="AJB8" s="531"/>
      <c r="AJC8" s="531"/>
      <c r="AJD8" s="531"/>
      <c r="AJE8" s="531"/>
      <c r="AJF8" s="531"/>
      <c r="AJG8" s="531"/>
      <c r="AJH8" s="531"/>
      <c r="AJI8" s="531"/>
      <c r="AJJ8" s="531"/>
      <c r="AJK8" s="531"/>
      <c r="AJL8" s="531"/>
      <c r="AJM8" s="531"/>
      <c r="AJN8" s="531"/>
      <c r="AJO8" s="531"/>
      <c r="AJP8" s="531"/>
      <c r="AJQ8" s="531"/>
      <c r="AJR8" s="531"/>
      <c r="AJS8" s="531"/>
      <c r="AJT8" s="531"/>
      <c r="AJU8" s="531"/>
      <c r="AJV8" s="531"/>
      <c r="AJW8" s="531"/>
      <c r="AJX8" s="531"/>
      <c r="AJY8" s="531"/>
      <c r="AJZ8" s="531"/>
      <c r="AKA8" s="531"/>
      <c r="AKB8" s="531"/>
      <c r="AKC8" s="531"/>
      <c r="AKD8" s="531"/>
      <c r="AKE8" s="531"/>
      <c r="AKF8" s="531"/>
      <c r="AKG8" s="531"/>
      <c r="AKH8" s="531"/>
      <c r="AKI8" s="531"/>
      <c r="AKJ8" s="531"/>
      <c r="AKK8" s="531"/>
      <c r="AKL8" s="531"/>
      <c r="AKM8" s="531"/>
      <c r="AKN8" s="531"/>
      <c r="AKO8" s="531"/>
      <c r="AKP8" s="531"/>
      <c r="AKQ8" s="531"/>
      <c r="AKR8" s="531"/>
      <c r="AKS8" s="531"/>
      <c r="AKT8" s="531"/>
      <c r="AKU8" s="531"/>
      <c r="AKV8" s="531"/>
      <c r="AKW8" s="531"/>
      <c r="AKX8" s="531"/>
      <c r="AKY8" s="531"/>
      <c r="AKZ8" s="531"/>
      <c r="ALA8" s="531"/>
      <c r="ALB8" s="531"/>
      <c r="ALC8" s="531"/>
      <c r="ALD8" s="531"/>
      <c r="ALE8" s="531"/>
      <c r="ALF8" s="531"/>
      <c r="ALG8" s="531"/>
      <c r="ALH8" s="531"/>
      <c r="ALI8" s="531"/>
      <c r="ALJ8" s="531"/>
      <c r="ALK8" s="531"/>
      <c r="ALL8" s="531"/>
      <c r="ALM8" s="531"/>
      <c r="ALN8" s="531"/>
      <c r="ALO8" s="531"/>
      <c r="ALP8" s="531"/>
      <c r="ALQ8" s="531"/>
      <c r="ALR8" s="531"/>
      <c r="ALS8" s="531"/>
      <c r="ALT8" s="531"/>
      <c r="ALU8" s="531"/>
      <c r="ALV8" s="531"/>
      <c r="ALW8" s="531"/>
      <c r="ALX8" s="531"/>
      <c r="ALY8" s="531"/>
      <c r="ALZ8" s="531"/>
      <c r="AMA8" s="531"/>
      <c r="AMB8" s="531"/>
      <c r="AMC8" s="531"/>
      <c r="AMD8" s="531"/>
      <c r="AME8" s="531"/>
      <c r="AMF8" s="531"/>
      <c r="AMG8" s="531"/>
      <c r="AMH8" s="531"/>
      <c r="AMI8" s="531"/>
      <c r="AMJ8" s="531"/>
      <c r="AMK8" s="531"/>
      <c r="AML8" s="531"/>
      <c r="AMM8" s="531"/>
      <c r="AMN8" s="531"/>
      <c r="AMO8" s="531"/>
      <c r="AMP8" s="531"/>
      <c r="AMQ8" s="531"/>
      <c r="AMR8" s="531"/>
      <c r="AMS8" s="531"/>
      <c r="AMT8" s="531"/>
      <c r="AMU8" s="531"/>
      <c r="AMV8" s="531"/>
      <c r="AMW8" s="531"/>
      <c r="AMX8" s="531"/>
      <c r="AMY8" s="531"/>
      <c r="AMZ8" s="531"/>
      <c r="ANA8" s="531"/>
      <c r="ANB8" s="531"/>
      <c r="ANC8" s="531"/>
      <c r="AND8" s="531"/>
      <c r="ANE8" s="531"/>
      <c r="ANF8" s="531"/>
      <c r="ANG8" s="531"/>
      <c r="ANH8" s="531"/>
      <c r="ANI8" s="531"/>
      <c r="ANJ8" s="531"/>
      <c r="ANK8" s="531"/>
      <c r="ANL8" s="531"/>
      <c r="ANM8" s="531"/>
      <c r="ANN8" s="531"/>
      <c r="ANO8" s="531"/>
      <c r="ANP8" s="531"/>
      <c r="ANQ8" s="531"/>
      <c r="ANR8" s="531"/>
      <c r="ANS8" s="531"/>
      <c r="ANT8" s="531"/>
      <c r="ANU8" s="531"/>
      <c r="ANV8" s="531"/>
      <c r="ANW8" s="531"/>
      <c r="ANX8" s="531"/>
      <c r="ANY8" s="531"/>
      <c r="ANZ8" s="531"/>
      <c r="AOA8" s="531"/>
      <c r="AOB8" s="531"/>
      <c r="AOC8" s="531"/>
      <c r="AOD8" s="531"/>
      <c r="AOE8" s="531"/>
      <c r="AOF8" s="531"/>
      <c r="AOG8" s="531"/>
      <c r="AOH8" s="531"/>
      <c r="AOI8" s="531"/>
      <c r="AOJ8" s="531"/>
      <c r="AOK8" s="531"/>
      <c r="AOL8" s="531"/>
      <c r="AOM8" s="531"/>
      <c r="AON8" s="531"/>
      <c r="AOO8" s="531"/>
      <c r="AOP8" s="531"/>
      <c r="AOQ8" s="531"/>
      <c r="AOR8" s="531"/>
      <c r="AOS8" s="531"/>
      <c r="AOT8" s="531"/>
      <c r="AOU8" s="531"/>
      <c r="AOV8" s="531"/>
      <c r="AOW8" s="531"/>
      <c r="AOX8" s="531"/>
      <c r="AOY8" s="531"/>
      <c r="AOZ8" s="531"/>
      <c r="APA8" s="531"/>
      <c r="APB8" s="531"/>
      <c r="APC8" s="531"/>
      <c r="APD8" s="531"/>
      <c r="APE8" s="531"/>
      <c r="APF8" s="531"/>
      <c r="APG8" s="531"/>
      <c r="APH8" s="531"/>
      <c r="API8" s="531"/>
      <c r="APJ8" s="531"/>
      <c r="APK8" s="531"/>
      <c r="APL8" s="531"/>
      <c r="APM8" s="531"/>
      <c r="APN8" s="531"/>
      <c r="APO8" s="531"/>
      <c r="APP8" s="531"/>
      <c r="APQ8" s="531"/>
      <c r="APR8" s="531"/>
      <c r="APS8" s="531"/>
      <c r="APT8" s="531"/>
      <c r="APU8" s="531"/>
      <c r="APV8" s="531"/>
      <c r="APW8" s="531"/>
      <c r="APX8" s="531"/>
      <c r="APY8" s="531"/>
      <c r="APZ8" s="531"/>
      <c r="AQA8" s="531"/>
      <c r="AQB8" s="531"/>
      <c r="AQC8" s="531"/>
      <c r="AQD8" s="531"/>
      <c r="AQE8" s="531"/>
      <c r="AQF8" s="531"/>
      <c r="AQG8" s="531"/>
      <c r="AQH8" s="531"/>
      <c r="AQI8" s="531"/>
      <c r="AQJ8" s="531"/>
      <c r="AQK8" s="531"/>
      <c r="AQL8" s="531"/>
      <c r="AQM8" s="531"/>
      <c r="AQN8" s="531"/>
      <c r="AQO8" s="531"/>
      <c r="AQP8" s="531"/>
      <c r="AQQ8" s="531"/>
      <c r="AQR8" s="531"/>
      <c r="AQS8" s="531"/>
      <c r="AQT8" s="531"/>
      <c r="AQU8" s="531"/>
      <c r="AQV8" s="531"/>
      <c r="AQW8" s="531"/>
      <c r="AQX8" s="531"/>
      <c r="AQY8" s="531"/>
      <c r="AQZ8" s="531"/>
      <c r="ARA8" s="531"/>
      <c r="ARB8" s="531"/>
      <c r="ARC8" s="531"/>
      <c r="ARD8" s="531"/>
      <c r="ARE8" s="531"/>
      <c r="ARF8" s="531"/>
      <c r="ARG8" s="531"/>
      <c r="ARH8" s="531"/>
      <c r="ARI8" s="531"/>
      <c r="ARJ8" s="531"/>
      <c r="ARK8" s="531"/>
      <c r="ARL8" s="531"/>
      <c r="ARM8" s="531"/>
      <c r="ARN8" s="531"/>
      <c r="ARO8" s="531"/>
      <c r="ARP8" s="531"/>
      <c r="ARQ8" s="531"/>
      <c r="ARR8" s="531"/>
      <c r="ARS8" s="531"/>
      <c r="ART8" s="531"/>
      <c r="ARU8" s="531"/>
      <c r="ARV8" s="531"/>
      <c r="ARW8" s="531"/>
      <c r="ARX8" s="531"/>
      <c r="ARY8" s="531"/>
      <c r="ARZ8" s="531"/>
      <c r="ASA8" s="531"/>
      <c r="ASB8" s="531"/>
      <c r="ASC8" s="531"/>
      <c r="ASD8" s="531"/>
      <c r="ASE8" s="531"/>
      <c r="ASF8" s="531"/>
      <c r="ASG8" s="531"/>
      <c r="ASH8" s="531"/>
      <c r="ASI8" s="531"/>
      <c r="ASJ8" s="531"/>
      <c r="ASK8" s="531"/>
      <c r="ASL8" s="531"/>
      <c r="ASM8" s="531"/>
      <c r="ASN8" s="531"/>
      <c r="ASO8" s="531"/>
      <c r="ASP8" s="531"/>
      <c r="ASQ8" s="531"/>
      <c r="ASR8" s="531"/>
      <c r="ASS8" s="531"/>
      <c r="AST8" s="531"/>
      <c r="ASU8" s="531"/>
      <c r="ASV8" s="531"/>
      <c r="ASW8" s="531"/>
      <c r="ASX8" s="531"/>
      <c r="ASY8" s="531"/>
      <c r="ASZ8" s="531"/>
      <c r="ATA8" s="531"/>
      <c r="ATB8" s="531"/>
      <c r="ATC8" s="531"/>
      <c r="ATD8" s="531"/>
      <c r="ATE8" s="531"/>
      <c r="ATF8" s="531"/>
      <c r="ATG8" s="531"/>
      <c r="ATH8" s="531"/>
      <c r="ATI8" s="531"/>
      <c r="ATJ8" s="531"/>
      <c r="ATK8" s="531"/>
      <c r="ATL8" s="531"/>
      <c r="ATM8" s="531"/>
      <c r="ATN8" s="531"/>
      <c r="ATO8" s="531"/>
      <c r="ATP8" s="531"/>
      <c r="ATQ8" s="531"/>
      <c r="ATR8" s="531"/>
      <c r="ATS8" s="531"/>
      <c r="ATT8" s="531"/>
      <c r="ATU8" s="531"/>
      <c r="ATV8" s="531"/>
      <c r="ATW8" s="531"/>
      <c r="ATX8" s="531"/>
      <c r="ATY8" s="531"/>
      <c r="ATZ8" s="531"/>
      <c r="AUA8" s="531"/>
      <c r="AUB8" s="531"/>
      <c r="AUC8" s="531"/>
      <c r="AUD8" s="531"/>
      <c r="AUE8" s="531"/>
      <c r="AUF8" s="531"/>
      <c r="AUG8" s="531"/>
      <c r="AUH8" s="531"/>
      <c r="AUI8" s="531"/>
      <c r="AUJ8" s="531"/>
      <c r="AUK8" s="531"/>
      <c r="AUL8" s="531"/>
      <c r="AUM8" s="531"/>
      <c r="AUN8" s="531"/>
      <c r="AUO8" s="531"/>
      <c r="AUP8" s="531"/>
      <c r="AUQ8" s="531"/>
      <c r="AUR8" s="531"/>
      <c r="AUS8" s="531"/>
      <c r="AUT8" s="531"/>
      <c r="AUU8" s="531"/>
      <c r="AUV8" s="531"/>
      <c r="AUW8" s="531"/>
      <c r="AUX8" s="531"/>
      <c r="AUY8" s="531"/>
      <c r="AUZ8" s="531"/>
      <c r="AVA8" s="531"/>
      <c r="AVB8" s="531"/>
      <c r="AVC8" s="531"/>
      <c r="AVD8" s="531"/>
      <c r="AVE8" s="531"/>
      <c r="AVF8" s="531"/>
      <c r="AVG8" s="531"/>
      <c r="AVH8" s="531"/>
      <c r="AVI8" s="531"/>
      <c r="AVJ8" s="531"/>
      <c r="AVK8" s="531"/>
      <c r="AVL8" s="531"/>
      <c r="AVM8" s="531"/>
      <c r="AVN8" s="531"/>
      <c r="AVO8" s="531"/>
      <c r="AVP8" s="531"/>
      <c r="AVQ8" s="531"/>
      <c r="AVR8" s="531"/>
      <c r="AVS8" s="531"/>
      <c r="AVT8" s="531"/>
      <c r="AVU8" s="531"/>
      <c r="AVV8" s="531"/>
      <c r="AVW8" s="531"/>
      <c r="AVX8" s="531"/>
      <c r="AVY8" s="531"/>
      <c r="AVZ8" s="531"/>
      <c r="AWA8" s="531"/>
      <c r="AWB8" s="531"/>
      <c r="AWC8" s="531"/>
      <c r="AWD8" s="531"/>
      <c r="AWE8" s="531"/>
      <c r="AWF8" s="531"/>
      <c r="AWG8" s="531"/>
      <c r="AWH8" s="531"/>
      <c r="AWI8" s="531"/>
      <c r="AWJ8" s="531"/>
      <c r="AWK8" s="531"/>
      <c r="AWL8" s="531"/>
      <c r="AWM8" s="531"/>
      <c r="AWN8" s="531"/>
      <c r="AWO8" s="531"/>
      <c r="AWP8" s="531"/>
      <c r="AWQ8" s="531"/>
      <c r="AWR8" s="531"/>
      <c r="AWS8" s="531"/>
      <c r="AWT8" s="531"/>
      <c r="AWU8" s="531"/>
      <c r="AWV8" s="531"/>
      <c r="AWW8" s="531"/>
      <c r="AWX8" s="531"/>
      <c r="AWY8" s="531"/>
      <c r="AWZ8" s="531"/>
      <c r="AXA8" s="531"/>
      <c r="AXB8" s="531"/>
      <c r="AXC8" s="531"/>
      <c r="AXD8" s="531"/>
      <c r="AXE8" s="531"/>
      <c r="AXF8" s="531"/>
      <c r="AXG8" s="531"/>
      <c r="AXH8" s="531"/>
      <c r="AXI8" s="531"/>
      <c r="AXJ8" s="531"/>
      <c r="AXK8" s="531"/>
      <c r="AXL8" s="531"/>
      <c r="AXM8" s="531"/>
      <c r="AXN8" s="531"/>
      <c r="AXO8" s="531"/>
      <c r="AXP8" s="531"/>
      <c r="AXQ8" s="531"/>
      <c r="AXR8" s="531"/>
      <c r="AXS8" s="531"/>
      <c r="AXT8" s="531"/>
      <c r="AXU8" s="531"/>
      <c r="AXV8" s="531"/>
      <c r="AXW8" s="531"/>
      <c r="AXX8" s="531"/>
      <c r="AXY8" s="531"/>
      <c r="AXZ8" s="531"/>
      <c r="AYA8" s="531"/>
      <c r="AYB8" s="531"/>
      <c r="AYC8" s="531"/>
      <c r="AYD8" s="531"/>
      <c r="AYE8" s="531"/>
      <c r="AYF8" s="531"/>
      <c r="AYG8" s="531"/>
      <c r="AYH8" s="531"/>
      <c r="AYI8" s="531"/>
      <c r="AYJ8" s="531"/>
      <c r="AYK8" s="531"/>
      <c r="AYL8" s="531"/>
      <c r="AYM8" s="531"/>
      <c r="AYN8" s="531"/>
      <c r="AYO8" s="531"/>
      <c r="AYP8" s="531"/>
      <c r="AYQ8" s="531"/>
      <c r="AYR8" s="531"/>
      <c r="AYS8" s="531"/>
      <c r="AYT8" s="531"/>
      <c r="AYU8" s="531"/>
      <c r="AYV8" s="531"/>
      <c r="AYW8" s="531"/>
      <c r="AYX8" s="531"/>
      <c r="AYY8" s="531"/>
      <c r="AYZ8" s="531"/>
      <c r="AZA8" s="531"/>
      <c r="AZB8" s="531"/>
      <c r="AZC8" s="531"/>
      <c r="AZD8" s="531"/>
      <c r="AZE8" s="531"/>
      <c r="AZF8" s="531"/>
      <c r="AZG8" s="531"/>
      <c r="AZH8" s="531"/>
      <c r="AZI8" s="531"/>
      <c r="AZJ8" s="531"/>
      <c r="AZK8" s="531"/>
      <c r="AZL8" s="531"/>
      <c r="AZM8" s="531"/>
      <c r="AZN8" s="531"/>
      <c r="AZO8" s="531"/>
      <c r="AZP8" s="531"/>
      <c r="AZQ8" s="531"/>
      <c r="AZR8" s="531"/>
      <c r="AZS8" s="531"/>
      <c r="AZT8" s="531"/>
      <c r="AZU8" s="531"/>
      <c r="AZV8" s="531"/>
      <c r="AZW8" s="531"/>
      <c r="AZX8" s="531"/>
      <c r="AZY8" s="531"/>
      <c r="AZZ8" s="531"/>
      <c r="BAA8" s="531"/>
      <c r="BAB8" s="531"/>
      <c r="BAC8" s="531"/>
      <c r="BAD8" s="531"/>
      <c r="BAE8" s="531"/>
      <c r="BAF8" s="531"/>
      <c r="BAG8" s="531"/>
      <c r="BAH8" s="531"/>
      <c r="BAI8" s="531"/>
      <c r="BAJ8" s="531"/>
      <c r="BAK8" s="531"/>
      <c r="BAL8" s="531"/>
      <c r="BAM8" s="531"/>
      <c r="BAN8" s="531"/>
      <c r="BAO8" s="531"/>
      <c r="BAP8" s="531"/>
      <c r="BAQ8" s="531"/>
      <c r="BAR8" s="531"/>
      <c r="BAS8" s="531"/>
      <c r="BAT8" s="531"/>
      <c r="BAU8" s="531"/>
      <c r="BAV8" s="531"/>
      <c r="BAW8" s="531"/>
      <c r="BAX8" s="531"/>
      <c r="BAY8" s="531"/>
      <c r="BAZ8" s="531"/>
      <c r="BBA8" s="531"/>
      <c r="BBB8" s="531"/>
      <c r="BBC8" s="531"/>
      <c r="BBD8" s="531"/>
      <c r="BBE8" s="531"/>
      <c r="BBF8" s="531"/>
      <c r="BBG8" s="531"/>
      <c r="BBH8" s="531"/>
      <c r="BBI8" s="531"/>
      <c r="BBJ8" s="531"/>
      <c r="BBK8" s="531"/>
      <c r="BBL8" s="531"/>
      <c r="BBM8" s="531"/>
      <c r="BBN8" s="531"/>
      <c r="BBO8" s="531"/>
      <c r="BBP8" s="531"/>
      <c r="BBQ8" s="531"/>
      <c r="BBR8" s="531"/>
      <c r="BBS8" s="531"/>
      <c r="BBT8" s="531"/>
      <c r="BBU8" s="531"/>
      <c r="BBV8" s="531"/>
      <c r="BBW8" s="531"/>
      <c r="BBX8" s="531"/>
      <c r="BBY8" s="531"/>
      <c r="BBZ8" s="531"/>
      <c r="BCA8" s="531"/>
      <c r="BCB8" s="531"/>
      <c r="BCC8" s="531"/>
      <c r="BCD8" s="531"/>
      <c r="BCE8" s="531"/>
      <c r="BCF8" s="531"/>
      <c r="BCG8" s="531"/>
      <c r="BCH8" s="531"/>
      <c r="BCI8" s="531"/>
      <c r="BCJ8" s="531"/>
      <c r="BCK8" s="531"/>
      <c r="BCL8" s="531"/>
      <c r="BCM8" s="531"/>
      <c r="BCN8" s="531"/>
      <c r="BCO8" s="531"/>
      <c r="BCP8" s="531"/>
      <c r="BCQ8" s="531"/>
      <c r="BCR8" s="531"/>
      <c r="BCS8" s="531"/>
      <c r="BCT8" s="531"/>
      <c r="BCU8" s="531"/>
      <c r="BCV8" s="531"/>
      <c r="BCW8" s="531"/>
      <c r="BCX8" s="531"/>
      <c r="BCY8" s="531"/>
      <c r="BCZ8" s="531"/>
      <c r="BDA8" s="531"/>
      <c r="BDB8" s="531"/>
      <c r="BDC8" s="531"/>
      <c r="BDD8" s="531"/>
      <c r="BDE8" s="531"/>
      <c r="BDF8" s="531"/>
      <c r="BDG8" s="531"/>
      <c r="BDH8" s="531"/>
      <c r="BDI8" s="531"/>
      <c r="BDJ8" s="531"/>
      <c r="BDK8" s="531"/>
      <c r="BDL8" s="531"/>
      <c r="BDM8" s="531"/>
      <c r="BDN8" s="531"/>
      <c r="BDO8" s="531"/>
      <c r="BDP8" s="531"/>
      <c r="BDQ8" s="531"/>
      <c r="BDR8" s="531"/>
      <c r="BDS8" s="531"/>
      <c r="BDT8" s="531"/>
      <c r="BDU8" s="531"/>
      <c r="BDV8" s="531"/>
      <c r="BDW8" s="531"/>
      <c r="BDX8" s="531"/>
      <c r="BDY8" s="531"/>
      <c r="BDZ8" s="531"/>
      <c r="BEA8" s="531"/>
      <c r="BEB8" s="531"/>
      <c r="BEC8" s="531"/>
      <c r="BED8" s="531"/>
      <c r="BEE8" s="531"/>
      <c r="BEF8" s="531"/>
      <c r="BEG8" s="531"/>
      <c r="BEH8" s="531"/>
      <c r="BEI8" s="531"/>
      <c r="BEJ8" s="531"/>
      <c r="BEK8" s="531"/>
      <c r="BEL8" s="531"/>
      <c r="BEM8" s="531"/>
      <c r="BEN8" s="531"/>
      <c r="BEO8" s="531"/>
      <c r="BEP8" s="531"/>
      <c r="BEQ8" s="531"/>
      <c r="BER8" s="531"/>
      <c r="BES8" s="531"/>
      <c r="BET8" s="531"/>
      <c r="BEU8" s="531"/>
      <c r="BEV8" s="531"/>
      <c r="BEW8" s="531"/>
      <c r="BEX8" s="531"/>
      <c r="BEY8" s="531"/>
      <c r="BEZ8" s="531"/>
      <c r="BFA8" s="531"/>
      <c r="BFB8" s="531"/>
      <c r="BFC8" s="531"/>
      <c r="BFD8" s="531"/>
      <c r="BFE8" s="531"/>
      <c r="BFF8" s="531"/>
      <c r="BFG8" s="531"/>
      <c r="BFH8" s="531"/>
      <c r="BFI8" s="531"/>
      <c r="BFJ8" s="531"/>
      <c r="BFK8" s="531"/>
      <c r="BFL8" s="531"/>
      <c r="BFM8" s="531"/>
      <c r="BFN8" s="531"/>
      <c r="BFO8" s="531"/>
      <c r="BFP8" s="531"/>
      <c r="BFQ8" s="531"/>
      <c r="BFR8" s="531"/>
      <c r="BFS8" s="531"/>
      <c r="BFT8" s="531"/>
      <c r="BFU8" s="531"/>
      <c r="BFV8" s="531"/>
      <c r="BFW8" s="531"/>
      <c r="BFX8" s="531"/>
      <c r="BFY8" s="531"/>
      <c r="BFZ8" s="531"/>
      <c r="BGA8" s="531"/>
      <c r="BGB8" s="531"/>
      <c r="BGC8" s="531"/>
      <c r="BGD8" s="531"/>
      <c r="BGE8" s="531"/>
      <c r="BGF8" s="531"/>
      <c r="BGG8" s="531"/>
      <c r="BGH8" s="531"/>
      <c r="BGI8" s="531"/>
      <c r="BGJ8" s="531"/>
      <c r="BGK8" s="531"/>
      <c r="BGL8" s="531"/>
      <c r="BGM8" s="531"/>
      <c r="BGN8" s="531"/>
      <c r="BGO8" s="531"/>
      <c r="BGP8" s="531"/>
      <c r="BGQ8" s="531"/>
      <c r="BGR8" s="531"/>
      <c r="BGS8" s="531"/>
      <c r="BGT8" s="531"/>
      <c r="BGU8" s="531"/>
      <c r="BGV8" s="531"/>
      <c r="BGW8" s="531"/>
      <c r="BGX8" s="531"/>
      <c r="BGY8" s="531"/>
      <c r="BGZ8" s="531"/>
      <c r="BHA8" s="531"/>
      <c r="BHB8" s="531"/>
      <c r="BHC8" s="531"/>
      <c r="BHD8" s="531"/>
      <c r="BHE8" s="531"/>
      <c r="BHF8" s="531"/>
      <c r="BHG8" s="531"/>
      <c r="BHH8" s="531"/>
      <c r="BHI8" s="531"/>
      <c r="BHJ8" s="531"/>
      <c r="BHK8" s="531"/>
      <c r="BHL8" s="531"/>
      <c r="BHM8" s="531"/>
      <c r="BHN8" s="531"/>
      <c r="BHO8" s="531"/>
      <c r="BHP8" s="531"/>
      <c r="BHQ8" s="531"/>
      <c r="BHR8" s="531"/>
      <c r="BHS8" s="531"/>
      <c r="BHT8" s="531"/>
      <c r="BHU8" s="531"/>
      <c r="BHV8" s="531"/>
      <c r="BHW8" s="531"/>
      <c r="BHX8" s="531"/>
      <c r="BHY8" s="531"/>
      <c r="BHZ8" s="531"/>
      <c r="BIA8" s="531"/>
      <c r="BIB8" s="531"/>
      <c r="BIC8" s="531"/>
      <c r="BID8" s="531"/>
      <c r="BIE8" s="531"/>
      <c r="BIF8" s="531"/>
      <c r="BIG8" s="531"/>
      <c r="BIH8" s="531"/>
      <c r="BII8" s="531"/>
      <c r="BIJ8" s="531"/>
      <c r="BIK8" s="531"/>
      <c r="BIL8" s="531"/>
      <c r="BIM8" s="531"/>
      <c r="BIN8" s="531"/>
      <c r="BIO8" s="531"/>
      <c r="BIP8" s="531"/>
      <c r="BIQ8" s="531"/>
      <c r="BIR8" s="531"/>
      <c r="BIS8" s="531"/>
      <c r="BIT8" s="531"/>
      <c r="BIU8" s="531"/>
      <c r="BIV8" s="531"/>
      <c r="BIW8" s="531"/>
      <c r="BIX8" s="531"/>
      <c r="BIY8" s="531"/>
      <c r="BIZ8" s="531"/>
      <c r="BJA8" s="531"/>
      <c r="BJB8" s="531"/>
      <c r="BJC8" s="531"/>
      <c r="BJD8" s="531"/>
      <c r="BJE8" s="531"/>
      <c r="BJF8" s="531"/>
      <c r="BJG8" s="531"/>
      <c r="BJH8" s="531"/>
      <c r="BJI8" s="531"/>
      <c r="BJJ8" s="531"/>
      <c r="BJK8" s="531"/>
      <c r="BJL8" s="531"/>
      <c r="BJM8" s="531"/>
      <c r="BJN8" s="531"/>
      <c r="BJO8" s="531"/>
      <c r="BJP8" s="531"/>
      <c r="BJQ8" s="531"/>
      <c r="BJR8" s="531"/>
      <c r="BJS8" s="531"/>
      <c r="BJT8" s="531"/>
      <c r="BJU8" s="531"/>
      <c r="BJV8" s="531"/>
      <c r="BJW8" s="531"/>
      <c r="BJX8" s="531"/>
      <c r="BJY8" s="531"/>
      <c r="BJZ8" s="531"/>
      <c r="BKA8" s="531"/>
      <c r="BKB8" s="531"/>
      <c r="BKC8" s="531"/>
      <c r="BKD8" s="531"/>
      <c r="BKE8" s="531"/>
      <c r="BKF8" s="531"/>
      <c r="BKG8" s="531"/>
      <c r="BKH8" s="531"/>
      <c r="BKI8" s="531"/>
      <c r="BKJ8" s="531"/>
      <c r="BKK8" s="531"/>
      <c r="BKL8" s="531"/>
      <c r="BKM8" s="531"/>
      <c r="BKN8" s="531"/>
      <c r="BKO8" s="531"/>
      <c r="BKP8" s="531"/>
      <c r="BKQ8" s="531"/>
      <c r="BKR8" s="531"/>
      <c r="BKS8" s="531"/>
      <c r="BKT8" s="531"/>
      <c r="BKU8" s="531"/>
      <c r="BKV8" s="531"/>
      <c r="BKW8" s="531"/>
      <c r="BKX8" s="531"/>
      <c r="BKY8" s="531"/>
      <c r="BKZ8" s="531"/>
      <c r="BLA8" s="531"/>
      <c r="BLB8" s="531"/>
      <c r="BLC8" s="531"/>
      <c r="BLD8" s="531"/>
      <c r="BLE8" s="531"/>
      <c r="BLF8" s="531"/>
      <c r="BLG8" s="531"/>
      <c r="BLH8" s="531"/>
      <c r="BLI8" s="531"/>
      <c r="BLJ8" s="531"/>
      <c r="BLK8" s="531"/>
      <c r="BLL8" s="531"/>
      <c r="BLM8" s="531"/>
      <c r="BLN8" s="531"/>
      <c r="BLO8" s="531"/>
      <c r="BLP8" s="531"/>
      <c r="BLQ8" s="531"/>
      <c r="BLR8" s="531"/>
      <c r="BLS8" s="531"/>
      <c r="BLT8" s="531"/>
      <c r="BLU8" s="531"/>
      <c r="BLV8" s="531"/>
      <c r="BLW8" s="531"/>
      <c r="BLX8" s="531"/>
      <c r="BLY8" s="531"/>
      <c r="BLZ8" s="531"/>
      <c r="BMA8" s="531"/>
      <c r="BMB8" s="531"/>
      <c r="BMC8" s="531"/>
      <c r="BMD8" s="531"/>
      <c r="BME8" s="531"/>
      <c r="BMF8" s="531"/>
      <c r="BMG8" s="531"/>
      <c r="BMH8" s="531"/>
      <c r="BMI8" s="531"/>
      <c r="BMJ8" s="531"/>
      <c r="BMK8" s="531"/>
      <c r="BML8" s="531"/>
      <c r="BMM8" s="531"/>
      <c r="BMN8" s="531"/>
      <c r="BMO8" s="531"/>
      <c r="BMP8" s="531"/>
      <c r="BMQ8" s="531"/>
      <c r="BMR8" s="531"/>
      <c r="BMS8" s="531"/>
      <c r="BMT8" s="531"/>
      <c r="BMU8" s="531"/>
      <c r="BMV8" s="531"/>
      <c r="BMW8" s="531"/>
      <c r="BMX8" s="531"/>
      <c r="BMY8" s="531"/>
      <c r="BMZ8" s="531"/>
      <c r="BNA8" s="531"/>
      <c r="BNB8" s="531"/>
      <c r="BNC8" s="531"/>
      <c r="BND8" s="531"/>
      <c r="BNE8" s="531"/>
      <c r="BNF8" s="531"/>
      <c r="BNG8" s="531"/>
      <c r="BNH8" s="531"/>
      <c r="BNI8" s="531"/>
      <c r="BNJ8" s="531"/>
      <c r="BNK8" s="531"/>
      <c r="BNL8" s="531"/>
      <c r="BNM8" s="531"/>
      <c r="BNN8" s="531"/>
      <c r="BNO8" s="531"/>
      <c r="BNP8" s="531"/>
      <c r="BNQ8" s="531"/>
      <c r="BNR8" s="531"/>
      <c r="BNS8" s="531"/>
      <c r="BNT8" s="531"/>
      <c r="BNU8" s="531"/>
      <c r="BNV8" s="531"/>
      <c r="BNW8" s="531"/>
      <c r="BNX8" s="531"/>
      <c r="BNY8" s="531"/>
      <c r="BNZ8" s="531"/>
      <c r="BOA8" s="531"/>
      <c r="BOB8" s="531"/>
      <c r="BOC8" s="531"/>
      <c r="BOD8" s="531"/>
      <c r="BOE8" s="531"/>
      <c r="BOF8" s="531"/>
      <c r="BOG8" s="531"/>
      <c r="BOH8" s="531"/>
      <c r="BOI8" s="531"/>
      <c r="BOJ8" s="531"/>
      <c r="BOK8" s="531"/>
      <c r="BOL8" s="531"/>
      <c r="BOM8" s="531"/>
      <c r="BON8" s="531"/>
      <c r="BOO8" s="531"/>
      <c r="BOP8" s="531"/>
      <c r="BOQ8" s="531"/>
      <c r="BOR8" s="531"/>
      <c r="BOS8" s="531"/>
      <c r="BOT8" s="531"/>
      <c r="BOU8" s="531"/>
      <c r="BOV8" s="531"/>
      <c r="BOW8" s="531"/>
      <c r="BOX8" s="531"/>
      <c r="BOY8" s="531"/>
      <c r="BOZ8" s="531"/>
      <c r="BPA8" s="531"/>
      <c r="BPB8" s="531"/>
      <c r="BPC8" s="531"/>
      <c r="BPD8" s="531"/>
      <c r="BPE8" s="531"/>
      <c r="BPF8" s="531"/>
      <c r="BPG8" s="531"/>
      <c r="BPH8" s="531"/>
      <c r="BPI8" s="531"/>
      <c r="BPJ8" s="531"/>
      <c r="BPK8" s="531"/>
      <c r="BPL8" s="531"/>
      <c r="BPM8" s="531"/>
      <c r="BPN8" s="531"/>
      <c r="BPO8" s="531"/>
      <c r="BPP8" s="531"/>
      <c r="BPQ8" s="531"/>
      <c r="BPR8" s="531"/>
      <c r="BPS8" s="531"/>
      <c r="BPT8" s="531"/>
      <c r="BPU8" s="531"/>
      <c r="BPV8" s="531"/>
      <c r="BPW8" s="531"/>
      <c r="BPX8" s="531"/>
      <c r="BPY8" s="531"/>
      <c r="BPZ8" s="531"/>
      <c r="BQA8" s="531"/>
      <c r="BQB8" s="531"/>
      <c r="BQC8" s="531"/>
      <c r="BQD8" s="531"/>
      <c r="BQE8" s="531"/>
      <c r="BQF8" s="531"/>
      <c r="BQG8" s="531"/>
      <c r="BQH8" s="531"/>
      <c r="BQI8" s="531"/>
      <c r="BQJ8" s="531"/>
      <c r="BQK8" s="531"/>
      <c r="BQL8" s="531"/>
      <c r="BQM8" s="531"/>
      <c r="BQN8" s="531"/>
      <c r="BQO8" s="531"/>
      <c r="BQP8" s="531"/>
      <c r="BQQ8" s="531"/>
      <c r="BQR8" s="531"/>
      <c r="BQS8" s="531"/>
      <c r="BQT8" s="531"/>
      <c r="BQU8" s="531"/>
      <c r="BQV8" s="531"/>
      <c r="BQW8" s="531"/>
      <c r="BQX8" s="531"/>
      <c r="BQY8" s="531"/>
      <c r="BQZ8" s="531"/>
      <c r="BRA8" s="531"/>
      <c r="BRB8" s="531"/>
      <c r="BRC8" s="531"/>
      <c r="BRD8" s="531"/>
      <c r="BRE8" s="531"/>
      <c r="BRF8" s="531"/>
      <c r="BRG8" s="531"/>
      <c r="BRH8" s="531"/>
      <c r="BRI8" s="531"/>
      <c r="BRJ8" s="531"/>
      <c r="BRK8" s="531"/>
      <c r="BRL8" s="531"/>
      <c r="BRM8" s="531"/>
      <c r="BRN8" s="531"/>
      <c r="BRO8" s="531"/>
      <c r="BRP8" s="531"/>
      <c r="BRQ8" s="531"/>
      <c r="BRR8" s="531"/>
      <c r="BRS8" s="531"/>
      <c r="BRT8" s="531"/>
      <c r="BRU8" s="531"/>
      <c r="BRV8" s="531"/>
      <c r="BRW8" s="531"/>
      <c r="BRX8" s="531"/>
      <c r="BRY8" s="531"/>
      <c r="BRZ8" s="531"/>
      <c r="BSA8" s="531"/>
      <c r="BSB8" s="531"/>
      <c r="BSC8" s="531"/>
      <c r="BSD8" s="531"/>
      <c r="BSE8" s="531"/>
      <c r="BSF8" s="531"/>
      <c r="BSG8" s="531"/>
      <c r="BSH8" s="531"/>
      <c r="BSI8" s="531"/>
      <c r="BSJ8" s="531"/>
      <c r="BSK8" s="531"/>
      <c r="BSL8" s="531"/>
      <c r="BSM8" s="531"/>
      <c r="BSN8" s="531"/>
      <c r="BSO8" s="531"/>
      <c r="BSP8" s="531"/>
      <c r="BSQ8" s="531"/>
      <c r="BSR8" s="531"/>
      <c r="BSS8" s="531"/>
      <c r="BST8" s="531"/>
      <c r="BSU8" s="531"/>
      <c r="BSV8" s="531"/>
      <c r="BSW8" s="531"/>
      <c r="BSX8" s="531"/>
      <c r="BSY8" s="531"/>
      <c r="BSZ8" s="531"/>
      <c r="BTA8" s="531"/>
      <c r="BTB8" s="531"/>
      <c r="BTC8" s="531"/>
      <c r="BTD8" s="531"/>
      <c r="BTE8" s="531"/>
      <c r="BTF8" s="531"/>
      <c r="BTG8" s="531"/>
      <c r="BTH8" s="531"/>
      <c r="BTI8" s="531"/>
      <c r="BTJ8" s="531"/>
      <c r="BTK8" s="531"/>
      <c r="BTL8" s="531"/>
      <c r="BTM8" s="531"/>
      <c r="BTN8" s="531"/>
      <c r="BTO8" s="531"/>
      <c r="BTP8" s="531"/>
      <c r="BTQ8" s="531"/>
      <c r="BTR8" s="531"/>
      <c r="BTS8" s="531"/>
      <c r="BTT8" s="531"/>
      <c r="BTU8" s="531"/>
      <c r="BTV8" s="531"/>
      <c r="BTW8" s="531"/>
      <c r="BTX8" s="531"/>
      <c r="BTY8" s="531"/>
      <c r="BTZ8" s="531"/>
      <c r="BUA8" s="531"/>
      <c r="BUB8" s="531"/>
      <c r="BUC8" s="531"/>
      <c r="BUD8" s="531"/>
      <c r="BUE8" s="531"/>
      <c r="BUF8" s="531"/>
      <c r="BUG8" s="531"/>
      <c r="BUH8" s="531"/>
      <c r="BUI8" s="531"/>
      <c r="BUJ8" s="531"/>
      <c r="BUK8" s="531"/>
      <c r="BUL8" s="531"/>
      <c r="BUM8" s="531"/>
      <c r="BUN8" s="531"/>
      <c r="BUO8" s="531"/>
      <c r="BUP8" s="531"/>
      <c r="BUQ8" s="531"/>
      <c r="BUR8" s="531"/>
      <c r="BUS8" s="531"/>
      <c r="BUT8" s="531"/>
      <c r="BUU8" s="531"/>
      <c r="BUV8" s="531"/>
      <c r="BUW8" s="531"/>
      <c r="BUX8" s="531"/>
      <c r="BUY8" s="531"/>
      <c r="BUZ8" s="531"/>
      <c r="BVA8" s="531"/>
      <c r="BVB8" s="531"/>
      <c r="BVC8" s="531"/>
      <c r="BVD8" s="531"/>
      <c r="BVE8" s="531"/>
      <c r="BVF8" s="531"/>
      <c r="BVG8" s="531"/>
      <c r="BVH8" s="531"/>
      <c r="BVI8" s="531"/>
      <c r="BVJ8" s="531"/>
      <c r="BVK8" s="531"/>
      <c r="BVL8" s="531"/>
      <c r="BVM8" s="531"/>
      <c r="BVN8" s="531"/>
      <c r="BVO8" s="531"/>
      <c r="BVP8" s="531"/>
      <c r="BVQ8" s="531"/>
      <c r="BVR8" s="531"/>
      <c r="BVS8" s="531"/>
      <c r="BVT8" s="531"/>
      <c r="BVU8" s="531"/>
      <c r="BVV8" s="531"/>
      <c r="BVW8" s="531"/>
      <c r="BVX8" s="531"/>
      <c r="BVY8" s="531"/>
      <c r="BVZ8" s="531"/>
      <c r="BWA8" s="531"/>
      <c r="BWB8" s="531"/>
      <c r="BWC8" s="531"/>
      <c r="BWD8" s="531"/>
      <c r="BWE8" s="531"/>
      <c r="BWF8" s="531"/>
      <c r="BWG8" s="531"/>
      <c r="BWH8" s="531"/>
      <c r="BWI8" s="531"/>
      <c r="BWJ8" s="531"/>
      <c r="BWK8" s="531"/>
      <c r="BWL8" s="531"/>
      <c r="BWM8" s="531"/>
      <c r="BWN8" s="531"/>
      <c r="BWO8" s="531"/>
      <c r="BWP8" s="531"/>
      <c r="BWQ8" s="531"/>
      <c r="BWR8" s="531"/>
      <c r="BWS8" s="531"/>
      <c r="BWT8" s="531"/>
      <c r="BWU8" s="531"/>
      <c r="BWV8" s="531"/>
      <c r="BWW8" s="531"/>
      <c r="BWX8" s="531"/>
      <c r="BWY8" s="531"/>
      <c r="BWZ8" s="531"/>
      <c r="BXA8" s="531"/>
      <c r="BXB8" s="531"/>
      <c r="BXC8" s="531"/>
      <c r="BXD8" s="531"/>
      <c r="BXE8" s="531"/>
      <c r="BXF8" s="531"/>
      <c r="BXG8" s="531"/>
      <c r="BXH8" s="531"/>
      <c r="BXI8" s="531"/>
      <c r="BXJ8" s="531"/>
      <c r="BXK8" s="531"/>
      <c r="BXL8" s="531"/>
      <c r="BXM8" s="531"/>
      <c r="BXN8" s="531"/>
      <c r="BXO8" s="531"/>
      <c r="BXP8" s="531"/>
      <c r="BXQ8" s="531"/>
      <c r="BXR8" s="531"/>
      <c r="BXS8" s="531"/>
      <c r="BXT8" s="531"/>
      <c r="BXU8" s="531"/>
      <c r="BXV8" s="531"/>
      <c r="BXW8" s="531"/>
      <c r="BXX8" s="531"/>
      <c r="BXY8" s="531"/>
      <c r="BXZ8" s="531"/>
      <c r="BYA8" s="531"/>
      <c r="BYB8" s="531"/>
      <c r="BYC8" s="531"/>
      <c r="BYD8" s="531"/>
      <c r="BYE8" s="531"/>
      <c r="BYF8" s="531"/>
      <c r="BYG8" s="531"/>
      <c r="BYH8" s="531"/>
      <c r="BYI8" s="531"/>
      <c r="BYJ8" s="531"/>
      <c r="BYK8" s="531"/>
      <c r="BYL8" s="531"/>
      <c r="BYM8" s="531"/>
      <c r="BYN8" s="531"/>
      <c r="BYO8" s="531"/>
      <c r="BYP8" s="531"/>
      <c r="BYQ8" s="531"/>
      <c r="BYR8" s="531"/>
      <c r="BYS8" s="531"/>
      <c r="BYT8" s="531"/>
      <c r="BYU8" s="531"/>
      <c r="BYV8" s="531"/>
      <c r="BYW8" s="531"/>
      <c r="BYX8" s="531"/>
      <c r="BYY8" s="531"/>
      <c r="BYZ8" s="531"/>
      <c r="BZA8" s="531"/>
      <c r="BZB8" s="531"/>
      <c r="BZC8" s="531"/>
      <c r="BZD8" s="531"/>
      <c r="BZE8" s="531"/>
      <c r="BZF8" s="531"/>
      <c r="BZG8" s="531"/>
      <c r="BZH8" s="531"/>
      <c r="BZI8" s="531"/>
      <c r="BZJ8" s="531"/>
      <c r="BZK8" s="531"/>
      <c r="BZL8" s="531"/>
      <c r="BZM8" s="531"/>
      <c r="BZN8" s="531"/>
      <c r="BZO8" s="531"/>
      <c r="BZP8" s="531"/>
      <c r="BZQ8" s="531"/>
      <c r="BZR8" s="531"/>
      <c r="BZS8" s="531"/>
      <c r="BZT8" s="531"/>
      <c r="BZU8" s="531"/>
      <c r="BZV8" s="531"/>
      <c r="BZW8" s="531"/>
      <c r="BZX8" s="531"/>
      <c r="BZY8" s="531"/>
      <c r="BZZ8" s="531"/>
      <c r="CAA8" s="531"/>
      <c r="CAB8" s="531"/>
      <c r="CAC8" s="531"/>
      <c r="CAD8" s="531"/>
      <c r="CAE8" s="531"/>
      <c r="CAF8" s="531"/>
      <c r="CAG8" s="531"/>
      <c r="CAH8" s="531"/>
      <c r="CAI8" s="531"/>
      <c r="CAJ8" s="531"/>
      <c r="CAK8" s="531"/>
      <c r="CAL8" s="531"/>
      <c r="CAM8" s="531"/>
      <c r="CAN8" s="531"/>
      <c r="CAO8" s="531"/>
      <c r="CAP8" s="531"/>
      <c r="CAQ8" s="531"/>
      <c r="CAR8" s="531"/>
      <c r="CAS8" s="531"/>
      <c r="CAT8" s="531"/>
      <c r="CAU8" s="531"/>
      <c r="CAV8" s="531"/>
      <c r="CAW8" s="531"/>
      <c r="CAX8" s="531"/>
      <c r="CAY8" s="531"/>
      <c r="CAZ8" s="531"/>
      <c r="CBA8" s="531"/>
      <c r="CBB8" s="531"/>
      <c r="CBC8" s="531"/>
      <c r="CBD8" s="531"/>
      <c r="CBE8" s="531"/>
      <c r="CBF8" s="531"/>
      <c r="CBG8" s="531"/>
      <c r="CBH8" s="531"/>
      <c r="CBI8" s="531"/>
      <c r="CBJ8" s="531"/>
      <c r="CBK8" s="531"/>
      <c r="CBL8" s="531"/>
      <c r="CBM8" s="531"/>
      <c r="CBN8" s="531"/>
      <c r="CBO8" s="531"/>
      <c r="CBP8" s="531"/>
      <c r="CBQ8" s="531"/>
      <c r="CBR8" s="531"/>
      <c r="CBS8" s="531"/>
      <c r="CBT8" s="531"/>
      <c r="CBU8" s="531"/>
      <c r="CBV8" s="531"/>
      <c r="CBW8" s="531"/>
      <c r="CBX8" s="531"/>
      <c r="CBY8" s="531"/>
      <c r="CBZ8" s="531"/>
      <c r="CCA8" s="531"/>
      <c r="CCB8" s="531"/>
      <c r="CCC8" s="531"/>
      <c r="CCD8" s="531"/>
      <c r="CCE8" s="531"/>
      <c r="CCF8" s="531"/>
      <c r="CCG8" s="531"/>
      <c r="CCH8" s="531"/>
      <c r="CCI8" s="531"/>
      <c r="CCJ8" s="531"/>
      <c r="CCK8" s="531"/>
      <c r="CCL8" s="531"/>
      <c r="CCM8" s="531"/>
      <c r="CCN8" s="531"/>
      <c r="CCO8" s="531"/>
      <c r="CCP8" s="531"/>
      <c r="CCQ8" s="531"/>
      <c r="CCR8" s="531"/>
      <c r="CCS8" s="531"/>
      <c r="CCT8" s="531"/>
      <c r="CCU8" s="531"/>
      <c r="CCV8" s="531"/>
      <c r="CCW8" s="531"/>
      <c r="CCX8" s="531"/>
      <c r="CCY8" s="531"/>
      <c r="CCZ8" s="531"/>
      <c r="CDA8" s="531"/>
      <c r="CDB8" s="531"/>
      <c r="CDC8" s="531"/>
      <c r="CDD8" s="531"/>
      <c r="CDE8" s="531"/>
      <c r="CDF8" s="531"/>
      <c r="CDG8" s="531"/>
      <c r="CDH8" s="531"/>
      <c r="CDI8" s="531"/>
      <c r="CDJ8" s="531"/>
      <c r="CDK8" s="531"/>
      <c r="CDL8" s="531"/>
      <c r="CDM8" s="531"/>
      <c r="CDN8" s="531"/>
      <c r="CDO8" s="531"/>
      <c r="CDP8" s="531"/>
      <c r="CDQ8" s="531"/>
      <c r="CDR8" s="531"/>
      <c r="CDS8" s="531"/>
      <c r="CDT8" s="531"/>
      <c r="CDU8" s="531"/>
      <c r="CDV8" s="531"/>
      <c r="CDW8" s="531"/>
      <c r="CDX8" s="531"/>
      <c r="CDY8" s="531"/>
      <c r="CDZ8" s="531"/>
      <c r="CEA8" s="531"/>
      <c r="CEB8" s="531"/>
      <c r="CEC8" s="531"/>
      <c r="CED8" s="531"/>
      <c r="CEE8" s="531"/>
      <c r="CEF8" s="531"/>
      <c r="CEG8" s="531"/>
      <c r="CEH8" s="531"/>
      <c r="CEI8" s="531"/>
      <c r="CEJ8" s="531"/>
      <c r="CEK8" s="531"/>
      <c r="CEL8" s="531"/>
      <c r="CEM8" s="531"/>
      <c r="CEN8" s="531"/>
      <c r="CEO8" s="531"/>
      <c r="CEP8" s="531"/>
      <c r="CEQ8" s="531"/>
      <c r="CER8" s="531"/>
      <c r="CES8" s="531"/>
      <c r="CET8" s="531"/>
      <c r="CEU8" s="531"/>
      <c r="CEV8" s="531"/>
      <c r="CEW8" s="531"/>
      <c r="CEX8" s="531"/>
      <c r="CEY8" s="531"/>
      <c r="CEZ8" s="531"/>
      <c r="CFA8" s="531"/>
      <c r="CFB8" s="531"/>
      <c r="CFC8" s="531"/>
      <c r="CFD8" s="531"/>
      <c r="CFE8" s="531"/>
      <c r="CFF8" s="531"/>
      <c r="CFG8" s="531"/>
      <c r="CFH8" s="531"/>
      <c r="CFI8" s="531"/>
      <c r="CFJ8" s="531"/>
      <c r="CFK8" s="531"/>
      <c r="CFL8" s="531"/>
      <c r="CFM8" s="531"/>
      <c r="CFN8" s="531"/>
      <c r="CFO8" s="531"/>
      <c r="CFP8" s="531"/>
      <c r="CFQ8" s="531"/>
      <c r="CFR8" s="531"/>
      <c r="CFS8" s="531"/>
      <c r="CFT8" s="531"/>
      <c r="CFU8" s="531"/>
      <c r="CFV8" s="531"/>
      <c r="CFW8" s="531"/>
      <c r="CFX8" s="531"/>
      <c r="CFY8" s="531"/>
      <c r="CFZ8" s="531"/>
      <c r="CGA8" s="531"/>
      <c r="CGB8" s="531"/>
      <c r="CGC8" s="531"/>
      <c r="CGD8" s="531"/>
      <c r="CGE8" s="531"/>
      <c r="CGF8" s="531"/>
      <c r="CGG8" s="531"/>
      <c r="CGH8" s="531"/>
      <c r="CGI8" s="531"/>
      <c r="CGJ8" s="531"/>
      <c r="CGK8" s="531"/>
      <c r="CGL8" s="531"/>
      <c r="CGM8" s="531"/>
      <c r="CGN8" s="531"/>
      <c r="CGO8" s="531"/>
      <c r="CGP8" s="531"/>
      <c r="CGQ8" s="531"/>
      <c r="CGR8" s="531"/>
      <c r="CGS8" s="531"/>
      <c r="CGT8" s="531"/>
      <c r="CGU8" s="531"/>
      <c r="CGV8" s="531"/>
      <c r="CGW8" s="531"/>
      <c r="CGX8" s="531"/>
      <c r="CGY8" s="531"/>
      <c r="CGZ8" s="531"/>
      <c r="CHA8" s="531"/>
      <c r="CHB8" s="531"/>
      <c r="CHC8" s="531"/>
      <c r="CHD8" s="531"/>
      <c r="CHE8" s="531"/>
      <c r="CHF8" s="531"/>
      <c r="CHG8" s="531"/>
      <c r="CHH8" s="531"/>
      <c r="CHI8" s="531"/>
      <c r="CHJ8" s="531"/>
      <c r="CHK8" s="531"/>
      <c r="CHL8" s="531"/>
      <c r="CHM8" s="531"/>
      <c r="CHN8" s="531"/>
      <c r="CHO8" s="531"/>
      <c r="CHP8" s="531"/>
      <c r="CHQ8" s="531"/>
      <c r="CHR8" s="531"/>
      <c r="CHS8" s="531"/>
      <c r="CHT8" s="531"/>
      <c r="CHU8" s="531"/>
      <c r="CHV8" s="531"/>
      <c r="CHW8" s="531"/>
      <c r="CHX8" s="531"/>
      <c r="CHY8" s="531"/>
      <c r="CHZ8" s="531"/>
      <c r="CIA8" s="531"/>
      <c r="CIB8" s="531"/>
      <c r="CIC8" s="531"/>
      <c r="CID8" s="531"/>
      <c r="CIE8" s="531"/>
      <c r="CIF8" s="531"/>
      <c r="CIG8" s="531"/>
      <c r="CIH8" s="531"/>
      <c r="CII8" s="531"/>
      <c r="CIJ8" s="531"/>
      <c r="CIK8" s="531"/>
      <c r="CIL8" s="531"/>
      <c r="CIM8" s="531"/>
      <c r="CIN8" s="531"/>
      <c r="CIO8" s="531"/>
      <c r="CIP8" s="531"/>
      <c r="CIQ8" s="531"/>
      <c r="CIR8" s="531"/>
      <c r="CIS8" s="531"/>
      <c r="CIT8" s="531"/>
      <c r="CIU8" s="531"/>
      <c r="CIV8" s="531"/>
      <c r="CIW8" s="531"/>
      <c r="CIX8" s="531"/>
      <c r="CIY8" s="531"/>
      <c r="CIZ8" s="531"/>
      <c r="CJA8" s="531"/>
      <c r="CJB8" s="531"/>
      <c r="CJC8" s="531"/>
      <c r="CJD8" s="531"/>
      <c r="CJE8" s="531"/>
      <c r="CJF8" s="531"/>
      <c r="CJG8" s="531"/>
      <c r="CJH8" s="531"/>
      <c r="CJI8" s="531"/>
      <c r="CJJ8" s="531"/>
      <c r="CJK8" s="531"/>
      <c r="CJL8" s="531"/>
      <c r="CJM8" s="531"/>
      <c r="CJN8" s="531"/>
      <c r="CJO8" s="531"/>
      <c r="CJP8" s="531"/>
      <c r="CJQ8" s="531"/>
      <c r="CJR8" s="531"/>
      <c r="CJS8" s="531"/>
      <c r="CJT8" s="531"/>
      <c r="CJU8" s="531"/>
      <c r="CJV8" s="531"/>
      <c r="CJW8" s="531"/>
      <c r="CJX8" s="531"/>
      <c r="CJY8" s="531"/>
      <c r="CJZ8" s="531"/>
      <c r="CKA8" s="531"/>
      <c r="CKB8" s="531"/>
      <c r="CKC8" s="531"/>
      <c r="CKD8" s="531"/>
      <c r="CKE8" s="531"/>
      <c r="CKF8" s="531"/>
      <c r="CKG8" s="531"/>
      <c r="CKH8" s="531"/>
      <c r="CKI8" s="531"/>
      <c r="CKJ8" s="531"/>
      <c r="CKK8" s="531"/>
      <c r="CKL8" s="531"/>
      <c r="CKM8" s="531"/>
      <c r="CKN8" s="531"/>
      <c r="CKO8" s="531"/>
      <c r="CKP8" s="531"/>
      <c r="CKQ8" s="531"/>
      <c r="CKR8" s="531"/>
      <c r="CKS8" s="531"/>
      <c r="CKT8" s="531"/>
      <c r="CKU8" s="531"/>
      <c r="CKV8" s="531"/>
      <c r="CKW8" s="531"/>
      <c r="CKX8" s="531"/>
      <c r="CKY8" s="531"/>
      <c r="CKZ8" s="531"/>
      <c r="CLA8" s="531"/>
      <c r="CLB8" s="531"/>
      <c r="CLC8" s="531"/>
      <c r="CLD8" s="531"/>
      <c r="CLE8" s="531"/>
      <c r="CLF8" s="531"/>
      <c r="CLG8" s="531"/>
      <c r="CLH8" s="531"/>
      <c r="CLI8" s="531"/>
      <c r="CLJ8" s="531"/>
      <c r="CLK8" s="531"/>
      <c r="CLL8" s="531"/>
      <c r="CLM8" s="531"/>
      <c r="CLN8" s="531"/>
      <c r="CLO8" s="531"/>
      <c r="CLP8" s="531"/>
      <c r="CLQ8" s="531"/>
      <c r="CLR8" s="531"/>
      <c r="CLS8" s="531"/>
      <c r="CLT8" s="531"/>
      <c r="CLU8" s="531"/>
      <c r="CLV8" s="531"/>
      <c r="CLW8" s="531"/>
      <c r="CLX8" s="531"/>
      <c r="CLY8" s="531"/>
      <c r="CLZ8" s="531"/>
      <c r="CMA8" s="531"/>
      <c r="CMB8" s="531"/>
      <c r="CMC8" s="531"/>
      <c r="CMD8" s="531"/>
      <c r="CME8" s="531"/>
      <c r="CMF8" s="531"/>
      <c r="CMG8" s="531"/>
      <c r="CMH8" s="531"/>
      <c r="CMI8" s="531"/>
      <c r="CMJ8" s="531"/>
      <c r="CMK8" s="531"/>
      <c r="CML8" s="531"/>
      <c r="CMM8" s="531"/>
      <c r="CMN8" s="531"/>
      <c r="CMO8" s="531"/>
      <c r="CMP8" s="531"/>
      <c r="CMQ8" s="531"/>
      <c r="CMR8" s="531"/>
      <c r="CMS8" s="531"/>
      <c r="CMT8" s="531"/>
      <c r="CMU8" s="531"/>
      <c r="CMV8" s="531"/>
      <c r="CMW8" s="531"/>
      <c r="CMX8" s="531"/>
      <c r="CMY8" s="531"/>
      <c r="CMZ8" s="531"/>
      <c r="CNA8" s="531"/>
      <c r="CNB8" s="531"/>
      <c r="CNC8" s="531"/>
      <c r="CND8" s="531"/>
      <c r="CNE8" s="531"/>
      <c r="CNF8" s="531"/>
      <c r="CNG8" s="531"/>
      <c r="CNH8" s="531"/>
      <c r="CNI8" s="531"/>
      <c r="CNJ8" s="531"/>
      <c r="CNK8" s="531"/>
      <c r="CNL8" s="531"/>
      <c r="CNM8" s="531"/>
      <c r="CNN8" s="531"/>
      <c r="CNO8" s="531"/>
      <c r="CNP8" s="531"/>
      <c r="CNQ8" s="531"/>
      <c r="CNR8" s="531"/>
      <c r="CNS8" s="531"/>
      <c r="CNT8" s="531"/>
      <c r="CNU8" s="531"/>
      <c r="CNV8" s="531"/>
      <c r="CNW8" s="531"/>
      <c r="CNX8" s="531"/>
      <c r="CNY8" s="531"/>
      <c r="CNZ8" s="531"/>
      <c r="COA8" s="531"/>
      <c r="COB8" s="531"/>
      <c r="COC8" s="531"/>
      <c r="COD8" s="531"/>
      <c r="COE8" s="531"/>
      <c r="COF8" s="531"/>
      <c r="COG8" s="531"/>
      <c r="COH8" s="531"/>
      <c r="COI8" s="531"/>
      <c r="COJ8" s="531"/>
      <c r="COK8" s="531"/>
      <c r="COL8" s="531"/>
      <c r="COM8" s="531"/>
      <c r="CON8" s="531"/>
      <c r="COO8" s="531"/>
      <c r="COP8" s="531"/>
      <c r="COQ8" s="531"/>
      <c r="COR8" s="531"/>
      <c r="COS8" s="531"/>
      <c r="COT8" s="531"/>
      <c r="COU8" s="531"/>
      <c r="COV8" s="531"/>
      <c r="COW8" s="531"/>
      <c r="COX8" s="531"/>
      <c r="COY8" s="531"/>
      <c r="COZ8" s="531"/>
      <c r="CPA8" s="531"/>
      <c r="CPB8" s="531"/>
      <c r="CPC8" s="531"/>
      <c r="CPD8" s="531"/>
      <c r="CPE8" s="531"/>
      <c r="CPF8" s="531"/>
      <c r="CPG8" s="531"/>
      <c r="CPH8" s="531"/>
      <c r="CPI8" s="531"/>
      <c r="CPJ8" s="531"/>
      <c r="CPK8" s="531"/>
      <c r="CPL8" s="531"/>
      <c r="CPM8" s="531"/>
      <c r="CPN8" s="531"/>
      <c r="CPO8" s="531"/>
      <c r="CPP8" s="531"/>
      <c r="CPQ8" s="531"/>
      <c r="CPR8" s="531"/>
      <c r="CPS8" s="531"/>
      <c r="CPT8" s="531"/>
      <c r="CPU8" s="531"/>
      <c r="CPV8" s="531"/>
      <c r="CPW8" s="531"/>
      <c r="CPX8" s="531"/>
      <c r="CPY8" s="531"/>
      <c r="CPZ8" s="531"/>
      <c r="CQA8" s="531"/>
      <c r="CQB8" s="531"/>
      <c r="CQC8" s="531"/>
      <c r="CQD8" s="531"/>
      <c r="CQE8" s="531"/>
      <c r="CQF8" s="531"/>
      <c r="CQG8" s="531"/>
      <c r="CQH8" s="531"/>
      <c r="CQI8" s="531"/>
      <c r="CQJ8" s="531"/>
      <c r="CQK8" s="531"/>
      <c r="CQL8" s="531"/>
      <c r="CQM8" s="531"/>
      <c r="CQN8" s="531"/>
      <c r="CQO8" s="531"/>
      <c r="CQP8" s="531"/>
      <c r="CQQ8" s="531"/>
      <c r="CQR8" s="531"/>
      <c r="CQS8" s="531"/>
      <c r="CQT8" s="531"/>
      <c r="CQU8" s="531"/>
      <c r="CQV8" s="531"/>
      <c r="CQW8" s="531"/>
      <c r="CQX8" s="531"/>
      <c r="CQY8" s="531"/>
      <c r="CQZ8" s="531"/>
      <c r="CRA8" s="531"/>
      <c r="CRB8" s="531"/>
      <c r="CRC8" s="531"/>
      <c r="CRD8" s="531"/>
      <c r="CRE8" s="531"/>
      <c r="CRF8" s="531"/>
      <c r="CRG8" s="531"/>
      <c r="CRH8" s="531"/>
      <c r="CRI8" s="531"/>
      <c r="CRJ8" s="531"/>
      <c r="CRK8" s="531"/>
      <c r="CRL8" s="531"/>
      <c r="CRM8" s="531"/>
      <c r="CRN8" s="531"/>
      <c r="CRO8" s="531"/>
      <c r="CRP8" s="531"/>
      <c r="CRQ8" s="531"/>
      <c r="CRR8" s="531"/>
      <c r="CRS8" s="531"/>
      <c r="CRT8" s="531"/>
      <c r="CRU8" s="531"/>
      <c r="CRV8" s="531"/>
      <c r="CRW8" s="531"/>
      <c r="CRX8" s="531"/>
      <c r="CRY8" s="531"/>
      <c r="CRZ8" s="531"/>
      <c r="CSA8" s="531"/>
      <c r="CSB8" s="531"/>
      <c r="CSC8" s="531"/>
      <c r="CSD8" s="531"/>
      <c r="CSE8" s="531"/>
      <c r="CSF8" s="531"/>
      <c r="CSG8" s="531"/>
      <c r="CSH8" s="531"/>
      <c r="CSI8" s="531"/>
      <c r="CSJ8" s="531"/>
      <c r="CSK8" s="531"/>
      <c r="CSL8" s="531"/>
      <c r="CSM8" s="531"/>
      <c r="CSN8" s="531"/>
      <c r="CSO8" s="531"/>
      <c r="CSP8" s="531"/>
      <c r="CSQ8" s="531"/>
      <c r="CSR8" s="531"/>
      <c r="CSS8" s="531"/>
      <c r="CST8" s="531"/>
      <c r="CSU8" s="531"/>
      <c r="CSV8" s="531"/>
      <c r="CSW8" s="531"/>
      <c r="CSX8" s="531"/>
      <c r="CSY8" s="531"/>
      <c r="CSZ8" s="531"/>
      <c r="CTA8" s="531"/>
      <c r="CTB8" s="531"/>
      <c r="CTC8" s="531"/>
      <c r="CTD8" s="531"/>
      <c r="CTE8" s="531"/>
      <c r="CTF8" s="531"/>
      <c r="CTG8" s="531"/>
      <c r="CTH8" s="531"/>
      <c r="CTI8" s="531"/>
      <c r="CTJ8" s="531"/>
      <c r="CTK8" s="531"/>
      <c r="CTL8" s="531"/>
      <c r="CTM8" s="531"/>
      <c r="CTN8" s="531"/>
      <c r="CTO8" s="531"/>
      <c r="CTP8" s="531"/>
      <c r="CTQ8" s="531"/>
      <c r="CTR8" s="531"/>
      <c r="CTS8" s="531"/>
      <c r="CTT8" s="531"/>
      <c r="CTU8" s="531"/>
      <c r="CTV8" s="531"/>
      <c r="CTW8" s="531"/>
      <c r="CTX8" s="531"/>
      <c r="CTY8" s="531"/>
      <c r="CTZ8" s="531"/>
      <c r="CUA8" s="531"/>
      <c r="CUB8" s="531"/>
      <c r="CUC8" s="531"/>
      <c r="CUD8" s="531"/>
      <c r="CUE8" s="531"/>
      <c r="CUF8" s="531"/>
      <c r="CUG8" s="531"/>
      <c r="CUH8" s="531"/>
      <c r="CUI8" s="531"/>
      <c r="CUJ8" s="531"/>
      <c r="CUK8" s="531"/>
      <c r="CUL8" s="531"/>
      <c r="CUM8" s="531"/>
      <c r="CUN8" s="531"/>
      <c r="CUO8" s="531"/>
      <c r="CUP8" s="531"/>
      <c r="CUQ8" s="531"/>
      <c r="CUR8" s="531"/>
      <c r="CUS8" s="531"/>
      <c r="CUT8" s="531"/>
      <c r="CUU8" s="531"/>
      <c r="CUV8" s="531"/>
      <c r="CUW8" s="531"/>
      <c r="CUX8" s="531"/>
      <c r="CUY8" s="531"/>
      <c r="CUZ8" s="531"/>
      <c r="CVA8" s="531"/>
      <c r="CVB8" s="531"/>
      <c r="CVC8" s="531"/>
      <c r="CVD8" s="531"/>
      <c r="CVE8" s="531"/>
      <c r="CVF8" s="531"/>
      <c r="CVG8" s="531"/>
      <c r="CVH8" s="531"/>
      <c r="CVI8" s="531"/>
      <c r="CVJ8" s="531"/>
      <c r="CVK8" s="531"/>
      <c r="CVL8" s="531"/>
      <c r="CVM8" s="531"/>
      <c r="CVN8" s="531"/>
      <c r="CVO8" s="531"/>
      <c r="CVP8" s="531"/>
      <c r="CVQ8" s="531"/>
      <c r="CVR8" s="531"/>
      <c r="CVS8" s="531"/>
      <c r="CVT8" s="531"/>
      <c r="CVU8" s="531"/>
      <c r="CVV8" s="531"/>
      <c r="CVW8" s="531"/>
      <c r="CVX8" s="531"/>
      <c r="CVY8" s="531"/>
      <c r="CVZ8" s="531"/>
      <c r="CWA8" s="531"/>
      <c r="CWB8" s="531"/>
      <c r="CWC8" s="531"/>
      <c r="CWD8" s="531"/>
      <c r="CWE8" s="531"/>
      <c r="CWF8" s="531"/>
      <c r="CWG8" s="531"/>
      <c r="CWH8" s="531"/>
      <c r="CWI8" s="531"/>
      <c r="CWJ8" s="531"/>
      <c r="CWK8" s="531"/>
      <c r="CWL8" s="531"/>
      <c r="CWM8" s="531"/>
      <c r="CWN8" s="531"/>
      <c r="CWO8" s="531"/>
      <c r="CWP8" s="531"/>
      <c r="CWQ8" s="531"/>
      <c r="CWR8" s="531"/>
      <c r="CWS8" s="531"/>
      <c r="CWT8" s="531"/>
      <c r="CWU8" s="531"/>
      <c r="CWV8" s="531"/>
      <c r="CWW8" s="531"/>
      <c r="CWX8" s="531"/>
      <c r="CWY8" s="531"/>
      <c r="CWZ8" s="531"/>
      <c r="CXA8" s="531"/>
      <c r="CXB8" s="531"/>
      <c r="CXC8" s="531"/>
      <c r="CXD8" s="531"/>
      <c r="CXE8" s="531"/>
      <c r="CXF8" s="531"/>
      <c r="CXG8" s="531"/>
      <c r="CXH8" s="531"/>
      <c r="CXI8" s="531"/>
      <c r="CXJ8" s="531"/>
      <c r="CXK8" s="531"/>
      <c r="CXL8" s="531"/>
      <c r="CXM8" s="531"/>
      <c r="CXN8" s="531"/>
      <c r="CXO8" s="531"/>
      <c r="CXP8" s="531"/>
      <c r="CXQ8" s="531"/>
      <c r="CXR8" s="531"/>
      <c r="CXS8" s="531"/>
      <c r="CXT8" s="531"/>
      <c r="CXU8" s="531"/>
      <c r="CXV8" s="531"/>
      <c r="CXW8" s="531"/>
      <c r="CXX8" s="531"/>
      <c r="CXY8" s="531"/>
      <c r="CXZ8" s="531"/>
      <c r="CYA8" s="531"/>
      <c r="CYB8" s="531"/>
      <c r="CYC8" s="531"/>
      <c r="CYD8" s="531"/>
      <c r="CYE8" s="531"/>
      <c r="CYF8" s="531"/>
      <c r="CYG8" s="531"/>
      <c r="CYH8" s="531"/>
      <c r="CYI8" s="531"/>
      <c r="CYJ8" s="531"/>
      <c r="CYK8" s="531"/>
      <c r="CYL8" s="531"/>
      <c r="CYM8" s="531"/>
      <c r="CYN8" s="531"/>
      <c r="CYO8" s="531"/>
      <c r="CYP8" s="531"/>
      <c r="CYQ8" s="531"/>
      <c r="CYR8" s="531"/>
      <c r="CYS8" s="531"/>
      <c r="CYT8" s="531"/>
      <c r="CYU8" s="531"/>
      <c r="CYV8" s="531"/>
      <c r="CYW8" s="531"/>
      <c r="CYX8" s="531"/>
      <c r="CYY8" s="531"/>
      <c r="CYZ8" s="531"/>
      <c r="CZA8" s="531"/>
      <c r="CZB8" s="531"/>
      <c r="CZC8" s="531"/>
      <c r="CZD8" s="531"/>
      <c r="CZE8" s="531"/>
      <c r="CZF8" s="531"/>
      <c r="CZG8" s="531"/>
      <c r="CZH8" s="531"/>
      <c r="CZI8" s="531"/>
      <c r="CZJ8" s="531"/>
      <c r="CZK8" s="531"/>
      <c r="CZL8" s="531"/>
      <c r="CZM8" s="531"/>
      <c r="CZN8" s="531"/>
      <c r="CZO8" s="531"/>
      <c r="CZP8" s="531"/>
      <c r="CZQ8" s="531"/>
      <c r="CZR8" s="531"/>
      <c r="CZS8" s="531"/>
      <c r="CZT8" s="531"/>
      <c r="CZU8" s="531"/>
      <c r="CZV8" s="531"/>
      <c r="CZW8" s="531"/>
      <c r="CZX8" s="531"/>
      <c r="CZY8" s="531"/>
      <c r="CZZ8" s="531"/>
      <c r="DAA8" s="531"/>
      <c r="DAB8" s="531"/>
      <c r="DAC8" s="531"/>
      <c r="DAD8" s="531"/>
      <c r="DAE8" s="531"/>
      <c r="DAF8" s="531"/>
      <c r="DAG8" s="531"/>
      <c r="DAH8" s="531"/>
      <c r="DAI8" s="531"/>
      <c r="DAJ8" s="531"/>
      <c r="DAK8" s="531"/>
      <c r="DAL8" s="531"/>
      <c r="DAM8" s="531"/>
      <c r="DAN8" s="531"/>
      <c r="DAO8" s="531"/>
      <c r="DAP8" s="531"/>
      <c r="DAQ8" s="531"/>
      <c r="DAR8" s="531"/>
      <c r="DAS8" s="531"/>
      <c r="DAT8" s="531"/>
      <c r="DAU8" s="531"/>
      <c r="DAV8" s="531"/>
      <c r="DAW8" s="531"/>
      <c r="DAX8" s="531"/>
      <c r="DAY8" s="531"/>
      <c r="DAZ8" s="531"/>
      <c r="DBA8" s="531"/>
      <c r="DBB8" s="531"/>
      <c r="DBC8" s="531"/>
      <c r="DBD8" s="531"/>
      <c r="DBE8" s="531"/>
      <c r="DBF8" s="531"/>
      <c r="DBG8" s="531"/>
      <c r="DBH8" s="531"/>
      <c r="DBI8" s="531"/>
      <c r="DBJ8" s="531"/>
      <c r="DBK8" s="531"/>
      <c r="DBL8" s="531"/>
      <c r="DBM8" s="531"/>
      <c r="DBN8" s="531"/>
      <c r="DBO8" s="531"/>
      <c r="DBP8" s="531"/>
      <c r="DBQ8" s="531"/>
      <c r="DBR8" s="531"/>
      <c r="DBS8" s="531"/>
      <c r="DBT8" s="531"/>
      <c r="DBU8" s="531"/>
      <c r="DBV8" s="531"/>
      <c r="DBW8" s="531"/>
      <c r="DBX8" s="531"/>
      <c r="DBY8" s="531"/>
      <c r="DBZ8" s="531"/>
      <c r="DCA8" s="531"/>
      <c r="DCB8" s="531"/>
      <c r="DCC8" s="531"/>
      <c r="DCD8" s="531"/>
      <c r="DCE8" s="531"/>
      <c r="DCF8" s="531"/>
      <c r="DCG8" s="531"/>
      <c r="DCH8" s="531"/>
      <c r="DCI8" s="531"/>
      <c r="DCJ8" s="531"/>
      <c r="DCK8" s="531"/>
      <c r="DCL8" s="531"/>
      <c r="DCM8" s="531"/>
      <c r="DCN8" s="531"/>
      <c r="DCO8" s="531"/>
      <c r="DCP8" s="531"/>
      <c r="DCQ8" s="531"/>
      <c r="DCR8" s="531"/>
      <c r="DCS8" s="531"/>
      <c r="DCT8" s="531"/>
      <c r="DCU8" s="531"/>
      <c r="DCV8" s="531"/>
      <c r="DCW8" s="531"/>
      <c r="DCX8" s="531"/>
      <c r="DCY8" s="531"/>
      <c r="DCZ8" s="531"/>
      <c r="DDA8" s="531"/>
      <c r="DDB8" s="531"/>
      <c r="DDC8" s="531"/>
      <c r="DDD8" s="531"/>
      <c r="DDE8" s="531"/>
      <c r="DDF8" s="531"/>
      <c r="DDG8" s="531"/>
      <c r="DDH8" s="531"/>
      <c r="DDI8" s="531"/>
      <c r="DDJ8" s="531"/>
      <c r="DDK8" s="531"/>
      <c r="DDL8" s="531"/>
      <c r="DDM8" s="531"/>
      <c r="DDN8" s="531"/>
      <c r="DDO8" s="531"/>
      <c r="DDP8" s="531"/>
      <c r="DDQ8" s="531"/>
      <c r="DDR8" s="531"/>
      <c r="DDS8" s="531"/>
      <c r="DDT8" s="531"/>
      <c r="DDU8" s="531"/>
      <c r="DDV8" s="531"/>
      <c r="DDW8" s="531"/>
      <c r="DDX8" s="531"/>
      <c r="DDY8" s="531"/>
      <c r="DDZ8" s="531"/>
      <c r="DEA8" s="531"/>
      <c r="DEB8" s="531"/>
      <c r="DEC8" s="531"/>
      <c r="DED8" s="531"/>
      <c r="DEE8" s="531"/>
      <c r="DEF8" s="531"/>
      <c r="DEG8" s="531"/>
      <c r="DEH8" s="531"/>
      <c r="DEI8" s="531"/>
      <c r="DEJ8" s="531"/>
      <c r="DEK8" s="531"/>
      <c r="DEL8" s="531"/>
      <c r="DEM8" s="531"/>
      <c r="DEN8" s="531"/>
      <c r="DEO8" s="531"/>
      <c r="DEP8" s="531"/>
      <c r="DEQ8" s="531"/>
      <c r="DER8" s="531"/>
      <c r="DES8" s="531"/>
      <c r="DET8" s="531"/>
      <c r="DEU8" s="531"/>
      <c r="DEV8" s="531"/>
      <c r="DEW8" s="531"/>
      <c r="DEX8" s="531"/>
      <c r="DEY8" s="531"/>
      <c r="DEZ8" s="531"/>
      <c r="DFA8" s="531"/>
      <c r="DFB8" s="531"/>
      <c r="DFC8" s="531"/>
      <c r="DFD8" s="531"/>
      <c r="DFE8" s="531"/>
      <c r="DFF8" s="531"/>
      <c r="DFG8" s="531"/>
      <c r="DFH8" s="531"/>
      <c r="DFI8" s="531"/>
      <c r="DFJ8" s="531"/>
      <c r="DFK8" s="531"/>
      <c r="DFL8" s="531"/>
      <c r="DFM8" s="531"/>
      <c r="DFN8" s="531"/>
      <c r="DFO8" s="531"/>
      <c r="DFP8" s="531"/>
      <c r="DFQ8" s="531"/>
      <c r="DFR8" s="531"/>
      <c r="DFS8" s="531"/>
      <c r="DFT8" s="531"/>
      <c r="DFU8" s="531"/>
      <c r="DFV8" s="531"/>
      <c r="DFW8" s="531"/>
      <c r="DFX8" s="531"/>
      <c r="DFY8" s="531"/>
      <c r="DFZ8" s="531"/>
      <c r="DGA8" s="531"/>
      <c r="DGB8" s="531"/>
      <c r="DGC8" s="531"/>
      <c r="DGD8" s="531"/>
      <c r="DGE8" s="531"/>
      <c r="DGF8" s="531"/>
      <c r="DGG8" s="531"/>
      <c r="DGH8" s="531"/>
      <c r="DGI8" s="531"/>
      <c r="DGJ8" s="531"/>
      <c r="DGK8" s="531"/>
      <c r="DGL8" s="531"/>
      <c r="DGM8" s="531"/>
      <c r="DGN8" s="531"/>
      <c r="DGO8" s="531"/>
      <c r="DGP8" s="531"/>
      <c r="DGQ8" s="531"/>
      <c r="DGR8" s="531"/>
      <c r="DGS8" s="531"/>
      <c r="DGT8" s="531"/>
      <c r="DGU8" s="531"/>
      <c r="DGV8" s="531"/>
      <c r="DGW8" s="531"/>
      <c r="DGX8" s="531"/>
      <c r="DGY8" s="531"/>
      <c r="DGZ8" s="531"/>
      <c r="DHA8" s="531"/>
      <c r="DHB8" s="531"/>
      <c r="DHC8" s="531"/>
      <c r="DHD8" s="531"/>
      <c r="DHE8" s="531"/>
      <c r="DHF8" s="531"/>
      <c r="DHG8" s="531"/>
      <c r="DHH8" s="531"/>
      <c r="DHI8" s="531"/>
      <c r="DHJ8" s="531"/>
      <c r="DHK8" s="531"/>
      <c r="DHL8" s="531"/>
      <c r="DHM8" s="531"/>
      <c r="DHN8" s="531"/>
      <c r="DHO8" s="531"/>
      <c r="DHP8" s="531"/>
      <c r="DHQ8" s="531"/>
      <c r="DHR8" s="531"/>
      <c r="DHS8" s="531"/>
      <c r="DHT8" s="531"/>
      <c r="DHU8" s="531"/>
      <c r="DHV8" s="531"/>
      <c r="DHW8" s="531"/>
      <c r="DHX8" s="531"/>
      <c r="DHY8" s="531"/>
      <c r="DHZ8" s="531"/>
      <c r="DIA8" s="531"/>
      <c r="DIB8" s="531"/>
      <c r="DIC8" s="531"/>
      <c r="DID8" s="531"/>
      <c r="DIE8" s="531"/>
      <c r="DIF8" s="531"/>
      <c r="DIG8" s="531"/>
      <c r="DIH8" s="531"/>
      <c r="DII8" s="531"/>
      <c r="DIJ8" s="531"/>
      <c r="DIK8" s="531"/>
      <c r="DIL8" s="531"/>
      <c r="DIM8" s="531"/>
      <c r="DIN8" s="531"/>
      <c r="DIO8" s="531"/>
      <c r="DIP8" s="531"/>
      <c r="DIQ8" s="531"/>
      <c r="DIR8" s="531"/>
      <c r="DIS8" s="531"/>
      <c r="DIT8" s="531"/>
      <c r="DIU8" s="531"/>
      <c r="DIV8" s="531"/>
      <c r="DIW8" s="531"/>
      <c r="DIX8" s="531"/>
      <c r="DIY8" s="531"/>
      <c r="DIZ8" s="531"/>
      <c r="DJA8" s="531"/>
      <c r="DJB8" s="531"/>
      <c r="DJC8" s="531"/>
      <c r="DJD8" s="531"/>
      <c r="DJE8" s="531"/>
      <c r="DJF8" s="531"/>
      <c r="DJG8" s="531"/>
      <c r="DJH8" s="531"/>
      <c r="DJI8" s="531"/>
      <c r="DJJ8" s="531"/>
      <c r="DJK8" s="531"/>
      <c r="DJL8" s="531"/>
      <c r="DJM8" s="531"/>
      <c r="DJN8" s="531"/>
      <c r="DJO8" s="531"/>
      <c r="DJP8" s="531"/>
      <c r="DJQ8" s="531"/>
      <c r="DJR8" s="531"/>
      <c r="DJS8" s="531"/>
      <c r="DJT8" s="531"/>
      <c r="DJU8" s="531"/>
      <c r="DJV8" s="531"/>
      <c r="DJW8" s="531"/>
      <c r="DJX8" s="531"/>
      <c r="DJY8" s="531"/>
      <c r="DJZ8" s="531"/>
      <c r="DKA8" s="531"/>
      <c r="DKB8" s="531"/>
      <c r="DKC8" s="531"/>
      <c r="DKD8" s="531"/>
      <c r="DKE8" s="531"/>
      <c r="DKF8" s="531"/>
      <c r="DKG8" s="531"/>
      <c r="DKH8" s="531"/>
      <c r="DKI8" s="531"/>
      <c r="DKJ8" s="531"/>
      <c r="DKK8" s="531"/>
      <c r="DKL8" s="531"/>
      <c r="DKM8" s="531"/>
      <c r="DKN8" s="531"/>
      <c r="DKO8" s="531"/>
      <c r="DKP8" s="531"/>
      <c r="DKQ8" s="531"/>
      <c r="DKR8" s="531"/>
      <c r="DKS8" s="531"/>
      <c r="DKT8" s="531"/>
      <c r="DKU8" s="531"/>
      <c r="DKV8" s="531"/>
      <c r="DKW8" s="531"/>
      <c r="DKX8" s="531"/>
      <c r="DKY8" s="531"/>
      <c r="DKZ8" s="531"/>
      <c r="DLA8" s="531"/>
      <c r="DLB8" s="531"/>
      <c r="DLC8" s="531"/>
      <c r="DLD8" s="531"/>
      <c r="DLE8" s="531"/>
      <c r="DLF8" s="531"/>
      <c r="DLG8" s="531"/>
      <c r="DLH8" s="531"/>
      <c r="DLI8" s="531"/>
      <c r="DLJ8" s="531"/>
      <c r="DLK8" s="531"/>
      <c r="DLL8" s="531"/>
      <c r="DLM8" s="531"/>
      <c r="DLN8" s="531"/>
      <c r="DLO8" s="531"/>
      <c r="DLP8" s="531"/>
      <c r="DLQ8" s="531"/>
      <c r="DLR8" s="531"/>
      <c r="DLS8" s="531"/>
      <c r="DLT8" s="531"/>
      <c r="DLU8" s="531"/>
      <c r="DLV8" s="531"/>
      <c r="DLW8" s="531"/>
      <c r="DLX8" s="531"/>
      <c r="DLY8" s="531"/>
      <c r="DLZ8" s="531"/>
      <c r="DMA8" s="531"/>
      <c r="DMB8" s="531"/>
      <c r="DMC8" s="531"/>
      <c r="DMD8" s="531"/>
      <c r="DME8" s="531"/>
      <c r="DMF8" s="531"/>
      <c r="DMG8" s="531"/>
      <c r="DMH8" s="531"/>
      <c r="DMI8" s="531"/>
      <c r="DMJ8" s="531"/>
      <c r="DMK8" s="531"/>
      <c r="DML8" s="531"/>
      <c r="DMM8" s="531"/>
      <c r="DMN8" s="531"/>
      <c r="DMO8" s="531"/>
      <c r="DMP8" s="531"/>
      <c r="DMQ8" s="531"/>
      <c r="DMR8" s="531"/>
      <c r="DMS8" s="531"/>
      <c r="DMT8" s="531"/>
      <c r="DMU8" s="531"/>
      <c r="DMV8" s="531"/>
      <c r="DMW8" s="531"/>
      <c r="DMX8" s="531"/>
      <c r="DMY8" s="531"/>
      <c r="DMZ8" s="531"/>
      <c r="DNA8" s="531"/>
      <c r="DNB8" s="531"/>
      <c r="DNC8" s="531"/>
      <c r="DND8" s="531"/>
      <c r="DNE8" s="531"/>
      <c r="DNF8" s="531"/>
      <c r="DNG8" s="531"/>
      <c r="DNH8" s="531"/>
      <c r="DNI8" s="531"/>
      <c r="DNJ8" s="531"/>
      <c r="DNK8" s="531"/>
      <c r="DNL8" s="531"/>
      <c r="DNM8" s="531"/>
      <c r="DNN8" s="531"/>
      <c r="DNO8" s="531"/>
      <c r="DNP8" s="531"/>
      <c r="DNQ8" s="531"/>
      <c r="DNR8" s="531"/>
      <c r="DNS8" s="531"/>
      <c r="DNT8" s="531"/>
      <c r="DNU8" s="531"/>
      <c r="DNV8" s="531"/>
      <c r="DNW8" s="531"/>
      <c r="DNX8" s="531"/>
      <c r="DNY8" s="531"/>
      <c r="DNZ8" s="531"/>
      <c r="DOA8" s="531"/>
      <c r="DOB8" s="531"/>
      <c r="DOC8" s="531"/>
      <c r="DOD8" s="531"/>
      <c r="DOE8" s="531"/>
      <c r="DOF8" s="531"/>
      <c r="DOG8" s="531"/>
      <c r="DOH8" s="531"/>
      <c r="DOI8" s="531"/>
      <c r="DOJ8" s="531"/>
      <c r="DOK8" s="531"/>
      <c r="DOL8" s="531"/>
      <c r="DOM8" s="531"/>
      <c r="DON8" s="531"/>
      <c r="DOO8" s="531"/>
      <c r="DOP8" s="531"/>
      <c r="DOQ8" s="531"/>
      <c r="DOR8" s="531"/>
      <c r="DOS8" s="531"/>
      <c r="DOT8" s="531"/>
      <c r="DOU8" s="531"/>
      <c r="DOV8" s="531"/>
      <c r="DOW8" s="531"/>
      <c r="DOX8" s="531"/>
      <c r="DOY8" s="531"/>
      <c r="DOZ8" s="531"/>
      <c r="DPA8" s="531"/>
      <c r="DPB8" s="531"/>
      <c r="DPC8" s="531"/>
      <c r="DPD8" s="531"/>
      <c r="DPE8" s="531"/>
      <c r="DPF8" s="531"/>
      <c r="DPG8" s="531"/>
      <c r="DPH8" s="531"/>
      <c r="DPI8" s="531"/>
      <c r="DPJ8" s="531"/>
      <c r="DPK8" s="531"/>
      <c r="DPL8" s="531"/>
      <c r="DPM8" s="531"/>
      <c r="DPN8" s="531"/>
      <c r="DPO8" s="531"/>
      <c r="DPP8" s="531"/>
      <c r="DPQ8" s="531"/>
      <c r="DPR8" s="531"/>
      <c r="DPS8" s="531"/>
      <c r="DPT8" s="531"/>
      <c r="DPU8" s="531"/>
      <c r="DPV8" s="531"/>
      <c r="DPW8" s="531"/>
      <c r="DPX8" s="531"/>
      <c r="DPY8" s="531"/>
      <c r="DPZ8" s="531"/>
      <c r="DQA8" s="531"/>
      <c r="DQB8" s="531"/>
      <c r="DQC8" s="531"/>
      <c r="DQD8" s="531"/>
      <c r="DQE8" s="531"/>
      <c r="DQF8" s="531"/>
      <c r="DQG8" s="531"/>
      <c r="DQH8" s="531"/>
      <c r="DQI8" s="531"/>
      <c r="DQJ8" s="531"/>
      <c r="DQK8" s="531"/>
      <c r="DQL8" s="531"/>
      <c r="DQM8" s="531"/>
      <c r="DQN8" s="531"/>
      <c r="DQO8" s="531"/>
      <c r="DQP8" s="531"/>
      <c r="DQQ8" s="531"/>
      <c r="DQR8" s="531"/>
      <c r="DQS8" s="531"/>
      <c r="DQT8" s="531"/>
      <c r="DQU8" s="531"/>
      <c r="DQV8" s="531"/>
      <c r="DQW8" s="531"/>
      <c r="DQX8" s="531"/>
      <c r="DQY8" s="531"/>
      <c r="DQZ8" s="531"/>
      <c r="DRA8" s="531"/>
      <c r="DRB8" s="531"/>
      <c r="DRC8" s="531"/>
      <c r="DRD8" s="531"/>
      <c r="DRE8" s="531"/>
      <c r="DRF8" s="531"/>
      <c r="DRG8" s="531"/>
      <c r="DRH8" s="531"/>
      <c r="DRI8" s="531"/>
      <c r="DRJ8" s="531"/>
      <c r="DRK8" s="531"/>
      <c r="DRL8" s="531"/>
      <c r="DRM8" s="531"/>
      <c r="DRN8" s="531"/>
      <c r="DRO8" s="531"/>
      <c r="DRP8" s="531"/>
      <c r="DRQ8" s="531"/>
      <c r="DRR8" s="531"/>
      <c r="DRS8" s="531"/>
      <c r="DRT8" s="531"/>
      <c r="DRU8" s="531"/>
      <c r="DRV8" s="531"/>
      <c r="DRW8" s="531"/>
      <c r="DRX8" s="531"/>
      <c r="DRY8" s="531"/>
      <c r="DRZ8" s="531"/>
      <c r="DSA8" s="531"/>
      <c r="DSB8" s="531"/>
      <c r="DSC8" s="531"/>
      <c r="DSD8" s="531"/>
      <c r="DSE8" s="531"/>
      <c r="DSF8" s="531"/>
      <c r="DSG8" s="531"/>
      <c r="DSH8" s="531"/>
      <c r="DSI8" s="531"/>
      <c r="DSJ8" s="531"/>
      <c r="DSK8" s="531"/>
      <c r="DSL8" s="531"/>
      <c r="DSM8" s="531"/>
      <c r="DSN8" s="531"/>
      <c r="DSO8" s="531"/>
      <c r="DSP8" s="531"/>
      <c r="DSQ8" s="531"/>
      <c r="DSR8" s="531"/>
      <c r="DSS8" s="531"/>
      <c r="DST8" s="531"/>
      <c r="DSU8" s="531"/>
      <c r="DSV8" s="531"/>
      <c r="DSW8" s="531"/>
      <c r="DSX8" s="531"/>
      <c r="DSY8" s="531"/>
      <c r="DSZ8" s="531"/>
      <c r="DTA8" s="531"/>
      <c r="DTB8" s="531"/>
      <c r="DTC8" s="531"/>
      <c r="DTD8" s="531"/>
      <c r="DTE8" s="531"/>
      <c r="DTF8" s="531"/>
      <c r="DTG8" s="531"/>
      <c r="DTH8" s="531"/>
      <c r="DTI8" s="531"/>
      <c r="DTJ8" s="531"/>
      <c r="DTK8" s="531"/>
      <c r="DTL8" s="531"/>
      <c r="DTM8" s="531"/>
      <c r="DTN8" s="531"/>
      <c r="DTO8" s="531"/>
      <c r="DTP8" s="531"/>
      <c r="DTQ8" s="531"/>
      <c r="DTR8" s="531"/>
      <c r="DTS8" s="531"/>
      <c r="DTT8" s="531"/>
      <c r="DTU8" s="531"/>
      <c r="DTV8" s="531"/>
      <c r="DTW8" s="531"/>
      <c r="DTX8" s="531"/>
      <c r="DTY8" s="531"/>
      <c r="DTZ8" s="531"/>
      <c r="DUA8" s="531"/>
      <c r="DUB8" s="531"/>
      <c r="DUC8" s="531"/>
      <c r="DUD8" s="531"/>
      <c r="DUE8" s="531"/>
      <c r="DUF8" s="531"/>
      <c r="DUG8" s="531"/>
      <c r="DUH8" s="531"/>
      <c r="DUI8" s="531"/>
      <c r="DUJ8" s="531"/>
      <c r="DUK8" s="531"/>
      <c r="DUL8" s="531"/>
      <c r="DUM8" s="531"/>
      <c r="DUN8" s="531"/>
      <c r="DUO8" s="531"/>
      <c r="DUP8" s="531"/>
      <c r="DUQ8" s="531"/>
      <c r="DUR8" s="531"/>
      <c r="DUS8" s="531"/>
      <c r="DUT8" s="531"/>
      <c r="DUU8" s="531"/>
      <c r="DUV8" s="531"/>
      <c r="DUW8" s="531"/>
      <c r="DUX8" s="531"/>
      <c r="DUY8" s="531"/>
      <c r="DUZ8" s="531"/>
      <c r="DVA8" s="531"/>
      <c r="DVB8" s="531"/>
      <c r="DVC8" s="531"/>
      <c r="DVD8" s="531"/>
      <c r="DVE8" s="531"/>
      <c r="DVF8" s="531"/>
      <c r="DVG8" s="531"/>
      <c r="DVH8" s="531"/>
      <c r="DVI8" s="531"/>
      <c r="DVJ8" s="531"/>
      <c r="DVK8" s="531"/>
      <c r="DVL8" s="531"/>
      <c r="DVM8" s="531"/>
      <c r="DVN8" s="531"/>
      <c r="DVO8" s="531"/>
      <c r="DVP8" s="531"/>
      <c r="DVQ8" s="531"/>
      <c r="DVR8" s="531"/>
      <c r="DVS8" s="531"/>
      <c r="DVT8" s="531"/>
      <c r="DVU8" s="531"/>
      <c r="DVV8" s="531"/>
      <c r="DVW8" s="531"/>
      <c r="DVX8" s="531"/>
      <c r="DVY8" s="531"/>
      <c r="DVZ8" s="531"/>
      <c r="DWA8" s="531"/>
      <c r="DWB8" s="531"/>
      <c r="DWC8" s="531"/>
      <c r="DWD8" s="531"/>
      <c r="DWE8" s="531"/>
      <c r="DWF8" s="531"/>
      <c r="DWG8" s="531"/>
      <c r="DWH8" s="531"/>
      <c r="DWI8" s="531"/>
      <c r="DWJ8" s="531"/>
      <c r="DWK8" s="531"/>
      <c r="DWL8" s="531"/>
      <c r="DWM8" s="531"/>
      <c r="DWN8" s="531"/>
      <c r="DWO8" s="531"/>
      <c r="DWP8" s="531"/>
      <c r="DWQ8" s="531"/>
      <c r="DWR8" s="531"/>
      <c r="DWS8" s="531"/>
      <c r="DWT8" s="531"/>
      <c r="DWU8" s="531"/>
      <c r="DWV8" s="531"/>
      <c r="DWW8" s="531"/>
      <c r="DWX8" s="531"/>
      <c r="DWY8" s="531"/>
      <c r="DWZ8" s="531"/>
      <c r="DXA8" s="531"/>
      <c r="DXB8" s="531"/>
      <c r="DXC8" s="531"/>
      <c r="DXD8" s="531"/>
      <c r="DXE8" s="531"/>
      <c r="DXF8" s="531"/>
      <c r="DXG8" s="531"/>
      <c r="DXH8" s="531"/>
      <c r="DXI8" s="531"/>
      <c r="DXJ8" s="531"/>
      <c r="DXK8" s="531"/>
      <c r="DXL8" s="531"/>
      <c r="DXM8" s="531"/>
      <c r="DXN8" s="531"/>
      <c r="DXO8" s="531"/>
      <c r="DXP8" s="531"/>
      <c r="DXQ8" s="531"/>
      <c r="DXR8" s="531"/>
      <c r="DXS8" s="531"/>
      <c r="DXT8" s="531"/>
      <c r="DXU8" s="531"/>
      <c r="DXV8" s="531"/>
      <c r="DXW8" s="531"/>
      <c r="DXX8" s="531"/>
      <c r="DXY8" s="531"/>
      <c r="DXZ8" s="531"/>
      <c r="DYA8" s="531"/>
      <c r="DYB8" s="531"/>
      <c r="DYC8" s="531"/>
      <c r="DYD8" s="531"/>
      <c r="DYE8" s="531"/>
      <c r="DYF8" s="531"/>
      <c r="DYG8" s="531"/>
      <c r="DYH8" s="531"/>
      <c r="DYI8" s="531"/>
      <c r="DYJ8" s="531"/>
      <c r="DYK8" s="531"/>
      <c r="DYL8" s="531"/>
      <c r="DYM8" s="531"/>
      <c r="DYN8" s="531"/>
      <c r="DYO8" s="531"/>
      <c r="DYP8" s="531"/>
      <c r="DYQ8" s="531"/>
      <c r="DYR8" s="531"/>
      <c r="DYS8" s="531"/>
      <c r="DYT8" s="531"/>
      <c r="DYU8" s="531"/>
      <c r="DYV8" s="531"/>
      <c r="DYW8" s="531"/>
      <c r="DYX8" s="531"/>
      <c r="DYY8" s="531"/>
      <c r="DYZ8" s="531"/>
      <c r="DZA8" s="531"/>
      <c r="DZB8" s="531"/>
      <c r="DZC8" s="531"/>
      <c r="DZD8" s="531"/>
      <c r="DZE8" s="531"/>
      <c r="DZF8" s="531"/>
      <c r="DZG8" s="531"/>
      <c r="DZH8" s="531"/>
      <c r="DZI8" s="531"/>
      <c r="DZJ8" s="531"/>
      <c r="DZK8" s="531"/>
      <c r="DZL8" s="531"/>
      <c r="DZM8" s="531"/>
      <c r="DZN8" s="531"/>
      <c r="DZO8" s="531"/>
      <c r="DZP8" s="531"/>
      <c r="DZQ8" s="531"/>
      <c r="DZR8" s="531"/>
      <c r="DZS8" s="531"/>
      <c r="DZT8" s="531"/>
      <c r="DZU8" s="531"/>
      <c r="DZV8" s="531"/>
      <c r="DZW8" s="531"/>
      <c r="DZX8" s="531"/>
      <c r="DZY8" s="531"/>
      <c r="DZZ8" s="531"/>
      <c r="EAA8" s="531"/>
      <c r="EAB8" s="531"/>
      <c r="EAC8" s="531"/>
      <c r="EAD8" s="531"/>
      <c r="EAE8" s="531"/>
      <c r="EAF8" s="531"/>
      <c r="EAG8" s="531"/>
      <c r="EAH8" s="531"/>
      <c r="EAI8" s="531"/>
      <c r="EAJ8" s="531"/>
      <c r="EAK8" s="531"/>
      <c r="EAL8" s="531"/>
      <c r="EAM8" s="531"/>
      <c r="EAN8" s="531"/>
      <c r="EAO8" s="531"/>
      <c r="EAP8" s="531"/>
      <c r="EAQ8" s="531"/>
      <c r="EAR8" s="531"/>
      <c r="EAS8" s="531"/>
      <c r="EAT8" s="531"/>
      <c r="EAU8" s="531"/>
      <c r="EAV8" s="531"/>
      <c r="EAW8" s="531"/>
      <c r="EAX8" s="531"/>
      <c r="EAY8" s="531"/>
      <c r="EAZ8" s="531"/>
      <c r="EBA8" s="531"/>
      <c r="EBB8" s="531"/>
      <c r="EBC8" s="531"/>
      <c r="EBD8" s="531"/>
      <c r="EBE8" s="531"/>
      <c r="EBF8" s="531"/>
      <c r="EBG8" s="531"/>
      <c r="EBH8" s="531"/>
      <c r="EBI8" s="531"/>
      <c r="EBJ8" s="531"/>
      <c r="EBK8" s="531"/>
      <c r="EBL8" s="531"/>
      <c r="EBM8" s="531"/>
      <c r="EBN8" s="531"/>
      <c r="EBO8" s="531"/>
      <c r="EBP8" s="531"/>
      <c r="EBQ8" s="531"/>
      <c r="EBR8" s="531"/>
      <c r="EBS8" s="531"/>
      <c r="EBT8" s="531"/>
      <c r="EBU8" s="531"/>
      <c r="EBV8" s="531"/>
      <c r="EBW8" s="531"/>
      <c r="EBX8" s="531"/>
      <c r="EBY8" s="531"/>
      <c r="EBZ8" s="531"/>
      <c r="ECA8" s="531"/>
      <c r="ECB8" s="531"/>
      <c r="ECC8" s="531"/>
      <c r="ECD8" s="531"/>
      <c r="ECE8" s="531"/>
      <c r="ECF8" s="531"/>
      <c r="ECG8" s="531"/>
      <c r="ECH8" s="531"/>
      <c r="ECI8" s="531"/>
      <c r="ECJ8" s="531"/>
      <c r="ECK8" s="531"/>
      <c r="ECL8" s="531"/>
      <c r="ECM8" s="531"/>
      <c r="ECN8" s="531"/>
      <c r="ECO8" s="531"/>
      <c r="ECP8" s="531"/>
      <c r="ECQ8" s="531"/>
      <c r="ECR8" s="531"/>
      <c r="ECS8" s="531"/>
      <c r="ECT8" s="531"/>
      <c r="ECU8" s="531"/>
      <c r="ECV8" s="531"/>
      <c r="ECW8" s="531"/>
      <c r="ECX8" s="531"/>
      <c r="ECY8" s="531"/>
      <c r="ECZ8" s="531"/>
      <c r="EDA8" s="531"/>
      <c r="EDB8" s="531"/>
      <c r="EDC8" s="531"/>
      <c r="EDD8" s="531"/>
      <c r="EDE8" s="531"/>
      <c r="EDF8" s="531"/>
      <c r="EDG8" s="531"/>
      <c r="EDH8" s="531"/>
      <c r="EDI8" s="531"/>
      <c r="EDJ8" s="531"/>
      <c r="EDK8" s="531"/>
      <c r="EDL8" s="531"/>
      <c r="EDM8" s="531"/>
      <c r="EDN8" s="531"/>
      <c r="EDO8" s="531"/>
      <c r="EDP8" s="531"/>
      <c r="EDQ8" s="531"/>
      <c r="EDR8" s="531"/>
      <c r="EDS8" s="531"/>
      <c r="EDT8" s="531"/>
      <c r="EDU8" s="531"/>
      <c r="EDV8" s="531"/>
      <c r="EDW8" s="531"/>
      <c r="EDX8" s="531"/>
      <c r="EDY8" s="531"/>
      <c r="EDZ8" s="531"/>
      <c r="EEA8" s="531"/>
      <c r="EEB8" s="531"/>
      <c r="EEC8" s="531"/>
      <c r="EED8" s="531"/>
      <c r="EEE8" s="531"/>
      <c r="EEF8" s="531"/>
      <c r="EEG8" s="531"/>
      <c r="EEH8" s="531"/>
      <c r="EEI8" s="531"/>
      <c r="EEJ8" s="531"/>
      <c r="EEK8" s="531"/>
      <c r="EEL8" s="531"/>
      <c r="EEM8" s="531"/>
      <c r="EEN8" s="531"/>
      <c r="EEO8" s="531"/>
      <c r="EEP8" s="531"/>
      <c r="EEQ8" s="531"/>
      <c r="EER8" s="531"/>
      <c r="EES8" s="531"/>
      <c r="EET8" s="531"/>
      <c r="EEU8" s="531"/>
      <c r="EEV8" s="531"/>
      <c r="EEW8" s="531"/>
      <c r="EEX8" s="531"/>
      <c r="EEY8" s="531"/>
      <c r="EEZ8" s="531"/>
      <c r="EFA8" s="531"/>
      <c r="EFB8" s="531"/>
      <c r="EFC8" s="531"/>
      <c r="EFD8" s="531"/>
      <c r="EFE8" s="531"/>
      <c r="EFF8" s="531"/>
      <c r="EFG8" s="531"/>
      <c r="EFH8" s="531"/>
      <c r="EFI8" s="531"/>
      <c r="EFJ8" s="531"/>
      <c r="EFK8" s="531"/>
      <c r="EFL8" s="531"/>
      <c r="EFM8" s="531"/>
      <c r="EFN8" s="531"/>
      <c r="EFO8" s="531"/>
      <c r="EFP8" s="531"/>
      <c r="EFQ8" s="531"/>
      <c r="EFR8" s="531"/>
      <c r="EFS8" s="531"/>
      <c r="EFT8" s="531"/>
      <c r="EFU8" s="531"/>
      <c r="EFV8" s="531"/>
      <c r="EFW8" s="531"/>
      <c r="EFX8" s="531"/>
      <c r="EFY8" s="531"/>
      <c r="EFZ8" s="531"/>
      <c r="EGA8" s="531"/>
      <c r="EGB8" s="531"/>
      <c r="EGC8" s="531"/>
      <c r="EGD8" s="531"/>
      <c r="EGE8" s="531"/>
      <c r="EGF8" s="531"/>
      <c r="EGG8" s="531"/>
      <c r="EGH8" s="531"/>
      <c r="EGI8" s="531"/>
      <c r="EGJ8" s="531"/>
      <c r="EGK8" s="531"/>
      <c r="EGL8" s="531"/>
      <c r="EGM8" s="531"/>
      <c r="EGN8" s="531"/>
      <c r="EGO8" s="531"/>
      <c r="EGP8" s="531"/>
      <c r="EGQ8" s="531"/>
      <c r="EGR8" s="531"/>
      <c r="EGS8" s="531"/>
      <c r="EGT8" s="531"/>
      <c r="EGU8" s="531"/>
      <c r="EGV8" s="531"/>
      <c r="EGW8" s="531"/>
      <c r="EGX8" s="531"/>
      <c r="EGY8" s="531"/>
      <c r="EGZ8" s="531"/>
      <c r="EHA8" s="531"/>
      <c r="EHB8" s="531"/>
      <c r="EHC8" s="531"/>
      <c r="EHD8" s="531"/>
      <c r="EHE8" s="531"/>
      <c r="EHF8" s="531"/>
      <c r="EHG8" s="531"/>
      <c r="EHH8" s="531"/>
      <c r="EHI8" s="531"/>
      <c r="EHJ8" s="531"/>
      <c r="EHK8" s="531"/>
      <c r="EHL8" s="531"/>
      <c r="EHM8" s="531"/>
      <c r="EHN8" s="531"/>
      <c r="EHO8" s="531"/>
      <c r="EHP8" s="531"/>
      <c r="EHQ8" s="531"/>
      <c r="EHR8" s="531"/>
      <c r="EHS8" s="531"/>
      <c r="EHT8" s="531"/>
      <c r="EHU8" s="531"/>
      <c r="EHV8" s="531"/>
      <c r="EHW8" s="531"/>
      <c r="EHX8" s="531"/>
      <c r="EHY8" s="531"/>
      <c r="EHZ8" s="531"/>
      <c r="EIA8" s="531"/>
      <c r="EIB8" s="531"/>
      <c r="EIC8" s="531"/>
      <c r="EID8" s="531"/>
      <c r="EIE8" s="531"/>
      <c r="EIF8" s="531"/>
      <c r="EIG8" s="531"/>
      <c r="EIH8" s="531"/>
      <c r="EII8" s="531"/>
      <c r="EIJ8" s="531"/>
      <c r="EIK8" s="531"/>
      <c r="EIL8" s="531"/>
      <c r="EIM8" s="531"/>
      <c r="EIN8" s="531"/>
      <c r="EIO8" s="531"/>
      <c r="EIP8" s="531"/>
      <c r="EIQ8" s="531"/>
      <c r="EIR8" s="531"/>
      <c r="EIS8" s="531"/>
      <c r="EIT8" s="531"/>
      <c r="EIU8" s="531"/>
      <c r="EIV8" s="531"/>
      <c r="EIW8" s="531"/>
      <c r="EIX8" s="531"/>
      <c r="EIY8" s="531"/>
      <c r="EIZ8" s="531"/>
      <c r="EJA8" s="531"/>
      <c r="EJB8" s="531"/>
      <c r="EJC8" s="531"/>
      <c r="EJD8" s="531"/>
      <c r="EJE8" s="531"/>
      <c r="EJF8" s="531"/>
      <c r="EJG8" s="531"/>
      <c r="EJH8" s="531"/>
      <c r="EJI8" s="531"/>
      <c r="EJJ8" s="531"/>
      <c r="EJK8" s="531"/>
      <c r="EJL8" s="531"/>
      <c r="EJM8" s="531"/>
      <c r="EJN8" s="531"/>
      <c r="EJO8" s="531"/>
      <c r="EJP8" s="531"/>
      <c r="EJQ8" s="531"/>
      <c r="EJR8" s="531"/>
      <c r="EJS8" s="531"/>
      <c r="EJT8" s="531"/>
      <c r="EJU8" s="531"/>
      <c r="EJV8" s="531"/>
      <c r="EJW8" s="531"/>
      <c r="EJX8" s="531"/>
      <c r="EJY8" s="531"/>
      <c r="EJZ8" s="531"/>
      <c r="EKA8" s="531"/>
      <c r="EKB8" s="531"/>
      <c r="EKC8" s="531"/>
      <c r="EKD8" s="531"/>
      <c r="EKE8" s="531"/>
      <c r="EKF8" s="531"/>
      <c r="EKG8" s="531"/>
      <c r="EKH8" s="531"/>
      <c r="EKI8" s="531"/>
      <c r="EKJ8" s="531"/>
      <c r="EKK8" s="531"/>
      <c r="EKL8" s="531"/>
      <c r="EKM8" s="531"/>
      <c r="EKN8" s="531"/>
      <c r="EKO8" s="531"/>
      <c r="EKP8" s="531"/>
      <c r="EKQ8" s="531"/>
      <c r="EKR8" s="531"/>
      <c r="EKS8" s="531"/>
      <c r="EKT8" s="531"/>
      <c r="EKU8" s="531"/>
      <c r="EKV8" s="531"/>
      <c r="EKW8" s="531"/>
      <c r="EKX8" s="531"/>
      <c r="EKY8" s="531"/>
      <c r="EKZ8" s="531"/>
      <c r="ELA8" s="531"/>
      <c r="ELB8" s="531"/>
      <c r="ELC8" s="531"/>
      <c r="ELD8" s="531"/>
      <c r="ELE8" s="531"/>
      <c r="ELF8" s="531"/>
      <c r="ELG8" s="531"/>
      <c r="ELH8" s="531"/>
      <c r="ELI8" s="531"/>
      <c r="ELJ8" s="531"/>
      <c r="ELK8" s="531"/>
      <c r="ELL8" s="531"/>
      <c r="ELM8" s="531"/>
      <c r="ELN8" s="531"/>
      <c r="ELO8" s="531"/>
      <c r="ELP8" s="531"/>
      <c r="ELQ8" s="531"/>
      <c r="ELR8" s="531"/>
      <c r="ELS8" s="531"/>
      <c r="ELT8" s="531"/>
      <c r="ELU8" s="531"/>
      <c r="ELV8" s="531"/>
      <c r="ELW8" s="531"/>
      <c r="ELX8" s="531"/>
      <c r="ELY8" s="531"/>
      <c r="ELZ8" s="531"/>
      <c r="EMA8" s="531"/>
      <c r="EMB8" s="531"/>
      <c r="EMC8" s="531"/>
      <c r="EMD8" s="531"/>
      <c r="EME8" s="531"/>
      <c r="EMF8" s="531"/>
      <c r="EMG8" s="531"/>
      <c r="EMH8" s="531"/>
      <c r="EMI8" s="531"/>
      <c r="EMJ8" s="531"/>
      <c r="EMK8" s="531"/>
      <c r="EML8" s="531"/>
      <c r="EMM8" s="531"/>
      <c r="EMN8" s="531"/>
      <c r="EMO8" s="531"/>
      <c r="EMP8" s="531"/>
      <c r="EMQ8" s="531"/>
      <c r="EMR8" s="531"/>
      <c r="EMS8" s="531"/>
      <c r="EMT8" s="531"/>
      <c r="EMU8" s="531"/>
      <c r="EMV8" s="531"/>
      <c r="EMW8" s="531"/>
      <c r="EMX8" s="531"/>
      <c r="EMY8" s="531"/>
      <c r="EMZ8" s="531"/>
      <c r="ENA8" s="531"/>
      <c r="ENB8" s="531"/>
      <c r="ENC8" s="531"/>
      <c r="END8" s="531"/>
      <c r="ENE8" s="531"/>
      <c r="ENF8" s="531"/>
      <c r="ENG8" s="531"/>
      <c r="ENH8" s="531"/>
      <c r="ENI8" s="531"/>
      <c r="ENJ8" s="531"/>
      <c r="ENK8" s="531"/>
      <c r="ENL8" s="531"/>
      <c r="ENM8" s="531"/>
      <c r="ENN8" s="531"/>
      <c r="ENO8" s="531"/>
      <c r="ENP8" s="531"/>
      <c r="ENQ8" s="531"/>
      <c r="ENR8" s="531"/>
      <c r="ENS8" s="531"/>
      <c r="ENT8" s="531"/>
      <c r="ENU8" s="531"/>
      <c r="ENV8" s="531"/>
      <c r="ENW8" s="531"/>
      <c r="ENX8" s="531"/>
      <c r="ENY8" s="531"/>
      <c r="ENZ8" s="531"/>
      <c r="EOA8" s="531"/>
      <c r="EOB8" s="531"/>
      <c r="EOC8" s="531"/>
      <c r="EOD8" s="531"/>
      <c r="EOE8" s="531"/>
      <c r="EOF8" s="531"/>
      <c r="EOG8" s="531"/>
      <c r="EOH8" s="531"/>
      <c r="EOI8" s="531"/>
      <c r="EOJ8" s="531"/>
      <c r="EOK8" s="531"/>
      <c r="EOL8" s="531"/>
      <c r="EOM8" s="531"/>
      <c r="EON8" s="531"/>
      <c r="EOO8" s="531"/>
      <c r="EOP8" s="531"/>
      <c r="EOQ8" s="531"/>
      <c r="EOR8" s="531"/>
      <c r="EOS8" s="531"/>
      <c r="EOT8" s="531"/>
      <c r="EOU8" s="531"/>
      <c r="EOV8" s="531"/>
      <c r="EOW8" s="531"/>
      <c r="EOX8" s="531"/>
      <c r="EOY8" s="531"/>
      <c r="EOZ8" s="531"/>
      <c r="EPA8" s="531"/>
      <c r="EPB8" s="531"/>
      <c r="EPC8" s="531"/>
      <c r="EPD8" s="531"/>
      <c r="EPE8" s="531"/>
      <c r="EPF8" s="531"/>
      <c r="EPG8" s="531"/>
      <c r="EPH8" s="531"/>
      <c r="EPI8" s="531"/>
      <c r="EPJ8" s="531"/>
      <c r="EPK8" s="531"/>
      <c r="EPL8" s="531"/>
      <c r="EPM8" s="531"/>
      <c r="EPN8" s="531"/>
      <c r="EPO8" s="531"/>
      <c r="EPP8" s="531"/>
      <c r="EPQ8" s="531"/>
      <c r="EPR8" s="531"/>
      <c r="EPS8" s="531"/>
      <c r="EPT8" s="531"/>
      <c r="EPU8" s="531"/>
      <c r="EPV8" s="531"/>
      <c r="EPW8" s="531"/>
      <c r="EPX8" s="531"/>
      <c r="EPY8" s="531"/>
      <c r="EPZ8" s="531"/>
      <c r="EQA8" s="531"/>
      <c r="EQB8" s="531"/>
      <c r="EQC8" s="531"/>
      <c r="EQD8" s="531"/>
      <c r="EQE8" s="531"/>
      <c r="EQF8" s="531"/>
      <c r="EQG8" s="531"/>
      <c r="EQH8" s="531"/>
      <c r="EQI8" s="531"/>
      <c r="EQJ8" s="531"/>
      <c r="EQK8" s="531"/>
      <c r="EQL8" s="531"/>
      <c r="EQM8" s="531"/>
      <c r="EQN8" s="531"/>
      <c r="EQO8" s="531"/>
      <c r="EQP8" s="531"/>
      <c r="EQQ8" s="531"/>
      <c r="EQR8" s="531"/>
      <c r="EQS8" s="531"/>
      <c r="EQT8" s="531"/>
      <c r="EQU8" s="531"/>
      <c r="EQV8" s="531"/>
      <c r="EQW8" s="531"/>
      <c r="EQX8" s="531"/>
      <c r="EQY8" s="531"/>
      <c r="EQZ8" s="531"/>
      <c r="ERA8" s="531"/>
      <c r="ERB8" s="531"/>
      <c r="ERC8" s="531"/>
      <c r="ERD8" s="531"/>
      <c r="ERE8" s="531"/>
      <c r="ERF8" s="531"/>
      <c r="ERG8" s="531"/>
      <c r="ERH8" s="531"/>
      <c r="ERI8" s="531"/>
      <c r="ERJ8" s="531"/>
      <c r="ERK8" s="531"/>
      <c r="ERL8" s="531"/>
      <c r="ERM8" s="531"/>
      <c r="ERN8" s="531"/>
      <c r="ERO8" s="531"/>
      <c r="ERP8" s="531"/>
      <c r="ERQ8" s="531"/>
      <c r="ERR8" s="531"/>
      <c r="ERS8" s="531"/>
      <c r="ERT8" s="531"/>
      <c r="ERU8" s="531"/>
      <c r="ERV8" s="531"/>
      <c r="ERW8" s="531"/>
      <c r="ERX8" s="531"/>
      <c r="ERY8" s="531"/>
      <c r="ERZ8" s="531"/>
      <c r="ESA8" s="531"/>
      <c r="ESB8" s="531"/>
      <c r="ESC8" s="531"/>
      <c r="ESD8" s="531"/>
      <c r="ESE8" s="531"/>
      <c r="ESF8" s="531"/>
      <c r="ESG8" s="531"/>
      <c r="ESH8" s="531"/>
      <c r="ESI8" s="531"/>
      <c r="ESJ8" s="531"/>
      <c r="ESK8" s="531"/>
      <c r="ESL8" s="531"/>
      <c r="ESM8" s="531"/>
      <c r="ESN8" s="531"/>
      <c r="ESO8" s="531"/>
      <c r="ESP8" s="531"/>
      <c r="ESQ8" s="531"/>
      <c r="ESR8" s="531"/>
      <c r="ESS8" s="531"/>
      <c r="EST8" s="531"/>
      <c r="ESU8" s="531"/>
      <c r="ESV8" s="531"/>
      <c r="ESW8" s="531"/>
      <c r="ESX8" s="531"/>
      <c r="ESY8" s="531"/>
      <c r="ESZ8" s="531"/>
      <c r="ETA8" s="531"/>
      <c r="ETB8" s="531"/>
      <c r="ETC8" s="531"/>
      <c r="ETD8" s="531"/>
      <c r="ETE8" s="531"/>
      <c r="ETF8" s="531"/>
      <c r="ETG8" s="531"/>
      <c r="ETH8" s="531"/>
      <c r="ETI8" s="531"/>
      <c r="ETJ8" s="531"/>
      <c r="ETK8" s="531"/>
      <c r="ETL8" s="531"/>
      <c r="ETM8" s="531"/>
      <c r="ETN8" s="531"/>
      <c r="ETO8" s="531"/>
      <c r="ETP8" s="531"/>
      <c r="ETQ8" s="531"/>
      <c r="ETR8" s="531"/>
      <c r="ETS8" s="531"/>
      <c r="ETT8" s="531"/>
      <c r="ETU8" s="531"/>
      <c r="ETV8" s="531"/>
      <c r="ETW8" s="531"/>
      <c r="ETX8" s="531"/>
      <c r="ETY8" s="531"/>
      <c r="ETZ8" s="531"/>
      <c r="EUA8" s="531"/>
      <c r="EUB8" s="531"/>
      <c r="EUC8" s="531"/>
      <c r="EUD8" s="531"/>
      <c r="EUE8" s="531"/>
      <c r="EUF8" s="531"/>
      <c r="EUG8" s="531"/>
      <c r="EUH8" s="531"/>
      <c r="EUI8" s="531"/>
      <c r="EUJ8" s="531"/>
      <c r="EUK8" s="531"/>
      <c r="EUL8" s="531"/>
      <c r="EUM8" s="531"/>
      <c r="EUN8" s="531"/>
      <c r="EUO8" s="531"/>
      <c r="EUP8" s="531"/>
      <c r="EUQ8" s="531"/>
      <c r="EUR8" s="531"/>
      <c r="EUS8" s="531"/>
      <c r="EUT8" s="531"/>
      <c r="EUU8" s="531"/>
      <c r="EUV8" s="531"/>
      <c r="EUW8" s="531"/>
      <c r="EUX8" s="531"/>
      <c r="EUY8" s="531"/>
      <c r="EUZ8" s="531"/>
      <c r="EVA8" s="531"/>
      <c r="EVB8" s="531"/>
      <c r="EVC8" s="531"/>
      <c r="EVD8" s="531"/>
      <c r="EVE8" s="531"/>
      <c r="EVF8" s="531"/>
      <c r="EVG8" s="531"/>
      <c r="EVH8" s="531"/>
      <c r="EVI8" s="531"/>
      <c r="EVJ8" s="531"/>
      <c r="EVK8" s="531"/>
      <c r="EVL8" s="531"/>
      <c r="EVM8" s="531"/>
      <c r="EVN8" s="531"/>
      <c r="EVO8" s="531"/>
      <c r="EVP8" s="531"/>
      <c r="EVQ8" s="531"/>
      <c r="EVR8" s="531"/>
      <c r="EVS8" s="531"/>
      <c r="EVT8" s="531"/>
      <c r="EVU8" s="531"/>
      <c r="EVV8" s="531"/>
      <c r="EVW8" s="531"/>
      <c r="EVX8" s="531"/>
      <c r="EVY8" s="531"/>
      <c r="EVZ8" s="531"/>
      <c r="EWA8" s="531"/>
      <c r="EWB8" s="531"/>
      <c r="EWC8" s="531"/>
      <c r="EWD8" s="531"/>
      <c r="EWE8" s="531"/>
      <c r="EWF8" s="531"/>
      <c r="EWG8" s="531"/>
      <c r="EWH8" s="531"/>
      <c r="EWI8" s="531"/>
      <c r="EWJ8" s="531"/>
      <c r="EWK8" s="531"/>
      <c r="EWL8" s="531"/>
      <c r="EWM8" s="531"/>
      <c r="EWN8" s="531"/>
      <c r="EWO8" s="531"/>
      <c r="EWP8" s="531"/>
      <c r="EWQ8" s="531"/>
      <c r="EWR8" s="531"/>
      <c r="EWS8" s="531"/>
      <c r="EWT8" s="531"/>
      <c r="EWU8" s="531"/>
      <c r="EWV8" s="531"/>
      <c r="EWW8" s="531"/>
      <c r="EWX8" s="531"/>
      <c r="EWY8" s="531"/>
      <c r="EWZ8" s="531"/>
      <c r="EXA8" s="531"/>
      <c r="EXB8" s="531"/>
      <c r="EXC8" s="531"/>
      <c r="EXD8" s="531"/>
      <c r="EXE8" s="531"/>
      <c r="EXF8" s="531"/>
      <c r="EXG8" s="531"/>
      <c r="EXH8" s="531"/>
      <c r="EXI8" s="531"/>
      <c r="EXJ8" s="531"/>
      <c r="EXK8" s="531"/>
      <c r="EXL8" s="531"/>
      <c r="EXM8" s="531"/>
      <c r="EXN8" s="531"/>
      <c r="EXO8" s="531"/>
      <c r="EXP8" s="531"/>
      <c r="EXQ8" s="531"/>
      <c r="EXR8" s="531"/>
      <c r="EXS8" s="531"/>
      <c r="EXT8" s="531"/>
      <c r="EXU8" s="531"/>
      <c r="EXV8" s="531"/>
      <c r="EXW8" s="531"/>
      <c r="EXX8" s="531"/>
      <c r="EXY8" s="531"/>
      <c r="EXZ8" s="531"/>
      <c r="EYA8" s="531"/>
      <c r="EYB8" s="531"/>
      <c r="EYC8" s="531"/>
      <c r="EYD8" s="531"/>
      <c r="EYE8" s="531"/>
      <c r="EYF8" s="531"/>
      <c r="EYG8" s="531"/>
      <c r="EYH8" s="531"/>
      <c r="EYI8" s="531"/>
      <c r="EYJ8" s="531"/>
      <c r="EYK8" s="531"/>
      <c r="EYL8" s="531"/>
      <c r="EYM8" s="531"/>
      <c r="EYN8" s="531"/>
      <c r="EYO8" s="531"/>
      <c r="EYP8" s="531"/>
      <c r="EYQ8" s="531"/>
      <c r="EYR8" s="531"/>
      <c r="EYS8" s="531"/>
      <c r="EYT8" s="531"/>
      <c r="EYU8" s="531"/>
      <c r="EYV8" s="531"/>
      <c r="EYW8" s="531"/>
      <c r="EYX8" s="531"/>
      <c r="EYY8" s="531"/>
      <c r="EYZ8" s="531"/>
      <c r="EZA8" s="531"/>
      <c r="EZB8" s="531"/>
      <c r="EZC8" s="531"/>
      <c r="EZD8" s="531"/>
      <c r="EZE8" s="531"/>
      <c r="EZF8" s="531"/>
      <c r="EZG8" s="531"/>
      <c r="EZH8" s="531"/>
      <c r="EZI8" s="531"/>
      <c r="EZJ8" s="531"/>
      <c r="EZK8" s="531"/>
      <c r="EZL8" s="531"/>
      <c r="EZM8" s="531"/>
      <c r="EZN8" s="531"/>
      <c r="EZO8" s="531"/>
      <c r="EZP8" s="531"/>
      <c r="EZQ8" s="531"/>
      <c r="EZR8" s="531"/>
      <c r="EZS8" s="531"/>
      <c r="EZT8" s="531"/>
      <c r="EZU8" s="531"/>
      <c r="EZV8" s="531"/>
      <c r="EZW8" s="531"/>
      <c r="EZX8" s="531"/>
      <c r="EZY8" s="531"/>
      <c r="EZZ8" s="531"/>
      <c r="FAA8" s="531"/>
      <c r="FAB8" s="531"/>
      <c r="FAC8" s="531"/>
      <c r="FAD8" s="531"/>
      <c r="FAE8" s="531"/>
      <c r="FAF8" s="531"/>
      <c r="FAG8" s="531"/>
      <c r="FAH8" s="531"/>
      <c r="FAI8" s="531"/>
      <c r="FAJ8" s="531"/>
      <c r="FAK8" s="531"/>
      <c r="FAL8" s="531"/>
      <c r="FAM8" s="531"/>
      <c r="FAN8" s="531"/>
      <c r="FAO8" s="531"/>
      <c r="FAP8" s="531"/>
      <c r="FAQ8" s="531"/>
      <c r="FAR8" s="531"/>
      <c r="FAS8" s="531"/>
      <c r="FAT8" s="531"/>
      <c r="FAU8" s="531"/>
      <c r="FAV8" s="531"/>
      <c r="FAW8" s="531"/>
      <c r="FAX8" s="531"/>
      <c r="FAY8" s="531"/>
      <c r="FAZ8" s="531"/>
      <c r="FBA8" s="531"/>
      <c r="FBB8" s="531"/>
      <c r="FBC8" s="531"/>
      <c r="FBD8" s="531"/>
      <c r="FBE8" s="531"/>
      <c r="FBF8" s="531"/>
      <c r="FBG8" s="531"/>
      <c r="FBH8" s="531"/>
      <c r="FBI8" s="531"/>
      <c r="FBJ8" s="531"/>
      <c r="FBK8" s="531"/>
      <c r="FBL8" s="531"/>
      <c r="FBM8" s="531"/>
      <c r="FBN8" s="531"/>
      <c r="FBO8" s="531"/>
      <c r="FBP8" s="531"/>
      <c r="FBQ8" s="531"/>
      <c r="FBR8" s="531"/>
      <c r="FBS8" s="531"/>
      <c r="FBT8" s="531"/>
      <c r="FBU8" s="531"/>
      <c r="FBV8" s="531"/>
      <c r="FBW8" s="531"/>
      <c r="FBX8" s="531"/>
      <c r="FBY8" s="531"/>
      <c r="FBZ8" s="531"/>
      <c r="FCA8" s="531"/>
      <c r="FCB8" s="531"/>
      <c r="FCC8" s="531"/>
      <c r="FCD8" s="531"/>
      <c r="FCE8" s="531"/>
      <c r="FCF8" s="531"/>
      <c r="FCG8" s="531"/>
      <c r="FCH8" s="531"/>
      <c r="FCI8" s="531"/>
      <c r="FCJ8" s="531"/>
      <c r="FCK8" s="531"/>
      <c r="FCL8" s="531"/>
      <c r="FCM8" s="531"/>
      <c r="FCN8" s="531"/>
      <c r="FCO8" s="531"/>
      <c r="FCP8" s="531"/>
      <c r="FCQ8" s="531"/>
      <c r="FCR8" s="531"/>
      <c r="FCS8" s="531"/>
      <c r="FCT8" s="531"/>
      <c r="FCU8" s="531"/>
      <c r="FCV8" s="531"/>
      <c r="FCW8" s="531"/>
      <c r="FCX8" s="531"/>
      <c r="FCY8" s="531"/>
      <c r="FCZ8" s="531"/>
      <c r="FDA8" s="531"/>
      <c r="FDB8" s="531"/>
      <c r="FDC8" s="531"/>
      <c r="FDD8" s="531"/>
      <c r="FDE8" s="531"/>
      <c r="FDF8" s="531"/>
      <c r="FDG8" s="531"/>
      <c r="FDH8" s="531"/>
      <c r="FDI8" s="531"/>
      <c r="FDJ8" s="531"/>
      <c r="FDK8" s="531"/>
      <c r="FDL8" s="531"/>
      <c r="FDM8" s="531"/>
      <c r="FDN8" s="531"/>
      <c r="FDO8" s="531"/>
      <c r="FDP8" s="531"/>
      <c r="FDQ8" s="531"/>
      <c r="FDR8" s="531"/>
      <c r="FDS8" s="531"/>
      <c r="FDT8" s="531"/>
      <c r="FDU8" s="531"/>
      <c r="FDV8" s="531"/>
      <c r="FDW8" s="531"/>
      <c r="FDX8" s="531"/>
      <c r="FDY8" s="531"/>
      <c r="FDZ8" s="531"/>
      <c r="FEA8" s="531"/>
      <c r="FEB8" s="531"/>
      <c r="FEC8" s="531"/>
      <c r="FED8" s="531"/>
      <c r="FEE8" s="531"/>
      <c r="FEF8" s="531"/>
      <c r="FEG8" s="531"/>
      <c r="FEH8" s="531"/>
      <c r="FEI8" s="531"/>
      <c r="FEJ8" s="531"/>
      <c r="FEK8" s="531"/>
      <c r="FEL8" s="531"/>
      <c r="FEM8" s="531"/>
      <c r="FEN8" s="531"/>
      <c r="FEO8" s="531"/>
      <c r="FEP8" s="531"/>
      <c r="FEQ8" s="531"/>
      <c r="FER8" s="531"/>
      <c r="FES8" s="531"/>
      <c r="FET8" s="531"/>
      <c r="FEU8" s="531"/>
      <c r="FEV8" s="531"/>
      <c r="FEW8" s="531"/>
      <c r="FEX8" s="531"/>
      <c r="FEY8" s="531"/>
      <c r="FEZ8" s="531"/>
      <c r="FFA8" s="531"/>
      <c r="FFB8" s="531"/>
      <c r="FFC8" s="531"/>
      <c r="FFD8" s="531"/>
      <c r="FFE8" s="531"/>
      <c r="FFF8" s="531"/>
      <c r="FFG8" s="531"/>
      <c r="FFH8" s="531"/>
      <c r="FFI8" s="531"/>
      <c r="FFJ8" s="531"/>
      <c r="FFK8" s="531"/>
      <c r="FFL8" s="531"/>
      <c r="FFM8" s="531"/>
      <c r="FFN8" s="531"/>
      <c r="FFO8" s="531"/>
      <c r="FFP8" s="531"/>
      <c r="FFQ8" s="531"/>
      <c r="FFR8" s="531"/>
      <c r="FFS8" s="531"/>
      <c r="FFT8" s="531"/>
      <c r="FFU8" s="531"/>
      <c r="FFV8" s="531"/>
      <c r="FFW8" s="531"/>
      <c r="FFX8" s="531"/>
      <c r="FFY8" s="531"/>
      <c r="FFZ8" s="531"/>
      <c r="FGA8" s="531"/>
      <c r="FGB8" s="531"/>
      <c r="FGC8" s="531"/>
      <c r="FGD8" s="531"/>
      <c r="FGE8" s="531"/>
      <c r="FGF8" s="531"/>
      <c r="FGG8" s="531"/>
      <c r="FGH8" s="531"/>
      <c r="FGI8" s="531"/>
      <c r="FGJ8" s="531"/>
      <c r="FGK8" s="531"/>
      <c r="FGL8" s="531"/>
      <c r="FGM8" s="531"/>
      <c r="FGN8" s="531"/>
      <c r="FGO8" s="531"/>
      <c r="FGP8" s="531"/>
      <c r="FGQ8" s="531"/>
      <c r="FGR8" s="531"/>
      <c r="FGS8" s="531"/>
      <c r="FGT8" s="531"/>
      <c r="FGU8" s="531"/>
      <c r="FGV8" s="531"/>
      <c r="FGW8" s="531"/>
      <c r="FGX8" s="531"/>
      <c r="FGY8" s="531"/>
      <c r="FGZ8" s="531"/>
      <c r="FHA8" s="531"/>
      <c r="FHB8" s="531"/>
      <c r="FHC8" s="531"/>
      <c r="FHD8" s="531"/>
      <c r="FHE8" s="531"/>
      <c r="FHF8" s="531"/>
      <c r="FHG8" s="531"/>
      <c r="FHH8" s="531"/>
      <c r="FHI8" s="531"/>
      <c r="FHJ8" s="531"/>
      <c r="FHK8" s="531"/>
      <c r="FHL8" s="531"/>
      <c r="FHM8" s="531"/>
      <c r="FHN8" s="531"/>
      <c r="FHO8" s="531"/>
      <c r="FHP8" s="531"/>
      <c r="FHQ8" s="531"/>
      <c r="FHR8" s="531"/>
      <c r="FHS8" s="531"/>
      <c r="FHT8" s="531"/>
      <c r="FHU8" s="531"/>
      <c r="FHV8" s="531"/>
      <c r="FHW8" s="531"/>
      <c r="FHX8" s="531"/>
      <c r="FHY8" s="531"/>
      <c r="FHZ8" s="531"/>
      <c r="FIA8" s="531"/>
      <c r="FIB8" s="531"/>
      <c r="FIC8" s="531"/>
      <c r="FID8" s="531"/>
      <c r="FIE8" s="531"/>
      <c r="FIF8" s="531"/>
      <c r="FIG8" s="531"/>
      <c r="FIH8" s="531"/>
      <c r="FII8" s="531"/>
      <c r="FIJ8" s="531"/>
      <c r="FIK8" s="531"/>
      <c r="FIL8" s="531"/>
      <c r="FIM8" s="531"/>
      <c r="FIN8" s="531"/>
      <c r="FIO8" s="531"/>
      <c r="FIP8" s="531"/>
      <c r="FIQ8" s="531"/>
      <c r="FIR8" s="531"/>
      <c r="FIS8" s="531"/>
      <c r="FIT8" s="531"/>
      <c r="FIU8" s="531"/>
      <c r="FIV8" s="531"/>
      <c r="FIW8" s="531"/>
      <c r="FIX8" s="531"/>
      <c r="FIY8" s="531"/>
      <c r="FIZ8" s="531"/>
      <c r="FJA8" s="531"/>
      <c r="FJB8" s="531"/>
      <c r="FJC8" s="531"/>
      <c r="FJD8" s="531"/>
      <c r="FJE8" s="531"/>
      <c r="FJF8" s="531"/>
      <c r="FJG8" s="531"/>
      <c r="FJH8" s="531"/>
      <c r="FJI8" s="531"/>
      <c r="FJJ8" s="531"/>
      <c r="FJK8" s="531"/>
      <c r="FJL8" s="531"/>
      <c r="FJM8" s="531"/>
      <c r="FJN8" s="531"/>
      <c r="FJO8" s="531"/>
      <c r="FJP8" s="531"/>
      <c r="FJQ8" s="531"/>
      <c r="FJR8" s="531"/>
      <c r="FJS8" s="531"/>
      <c r="FJT8" s="531"/>
      <c r="FJU8" s="531"/>
      <c r="FJV8" s="531"/>
      <c r="FJW8" s="531"/>
      <c r="FJX8" s="531"/>
      <c r="FJY8" s="531"/>
      <c r="FJZ8" s="531"/>
      <c r="FKA8" s="531"/>
      <c r="FKB8" s="531"/>
      <c r="FKC8" s="531"/>
      <c r="FKD8" s="531"/>
      <c r="FKE8" s="531"/>
      <c r="FKF8" s="531"/>
      <c r="FKG8" s="531"/>
      <c r="FKH8" s="531"/>
      <c r="FKI8" s="531"/>
      <c r="FKJ8" s="531"/>
      <c r="FKK8" s="531"/>
      <c r="FKL8" s="531"/>
      <c r="FKM8" s="531"/>
      <c r="FKN8" s="531"/>
      <c r="FKO8" s="531"/>
      <c r="FKP8" s="531"/>
      <c r="FKQ8" s="531"/>
      <c r="FKR8" s="531"/>
      <c r="FKS8" s="531"/>
      <c r="FKT8" s="531"/>
      <c r="FKU8" s="531"/>
      <c r="FKV8" s="531"/>
      <c r="FKW8" s="531"/>
      <c r="FKX8" s="531"/>
      <c r="FKY8" s="531"/>
      <c r="FKZ8" s="531"/>
      <c r="FLA8" s="531"/>
      <c r="FLB8" s="531"/>
      <c r="FLC8" s="531"/>
      <c r="FLD8" s="531"/>
      <c r="FLE8" s="531"/>
      <c r="FLF8" s="531"/>
      <c r="FLG8" s="531"/>
      <c r="FLH8" s="531"/>
      <c r="FLI8" s="531"/>
      <c r="FLJ8" s="531"/>
      <c r="FLK8" s="531"/>
      <c r="FLL8" s="531"/>
      <c r="FLM8" s="531"/>
      <c r="FLN8" s="531"/>
      <c r="FLO8" s="531"/>
      <c r="FLP8" s="531"/>
      <c r="FLQ8" s="531"/>
      <c r="FLR8" s="531"/>
      <c r="FLS8" s="531"/>
      <c r="FLT8" s="531"/>
      <c r="FLU8" s="531"/>
      <c r="FLV8" s="531"/>
      <c r="FLW8" s="531"/>
      <c r="FLX8" s="531"/>
      <c r="FLY8" s="531"/>
      <c r="FLZ8" s="531"/>
      <c r="FMA8" s="531"/>
      <c r="FMB8" s="531"/>
      <c r="FMC8" s="531"/>
      <c r="FMD8" s="531"/>
      <c r="FME8" s="531"/>
      <c r="FMF8" s="531"/>
      <c r="FMG8" s="531"/>
      <c r="FMH8" s="531"/>
      <c r="FMI8" s="531"/>
      <c r="FMJ8" s="531"/>
      <c r="FMK8" s="531"/>
      <c r="FML8" s="531"/>
      <c r="FMM8" s="531"/>
      <c r="FMN8" s="531"/>
      <c r="FMO8" s="531"/>
      <c r="FMP8" s="531"/>
      <c r="FMQ8" s="531"/>
      <c r="FMR8" s="531"/>
      <c r="FMS8" s="531"/>
      <c r="FMT8" s="531"/>
      <c r="FMU8" s="531"/>
      <c r="FMV8" s="531"/>
      <c r="FMW8" s="531"/>
      <c r="FMX8" s="531"/>
      <c r="FMY8" s="531"/>
      <c r="FMZ8" s="531"/>
      <c r="FNA8" s="531"/>
      <c r="FNB8" s="531"/>
      <c r="FNC8" s="531"/>
      <c r="FND8" s="531"/>
      <c r="FNE8" s="531"/>
      <c r="FNF8" s="531"/>
      <c r="FNG8" s="531"/>
      <c r="FNH8" s="531"/>
      <c r="FNI8" s="531"/>
      <c r="FNJ8" s="531"/>
      <c r="FNK8" s="531"/>
      <c r="FNL8" s="531"/>
      <c r="FNM8" s="531"/>
      <c r="FNN8" s="531"/>
      <c r="FNO8" s="531"/>
      <c r="FNP8" s="531"/>
      <c r="FNQ8" s="531"/>
      <c r="FNR8" s="531"/>
      <c r="FNS8" s="531"/>
      <c r="FNT8" s="531"/>
      <c r="FNU8" s="531"/>
      <c r="FNV8" s="531"/>
      <c r="FNW8" s="531"/>
      <c r="FNX8" s="531"/>
      <c r="FNY8" s="531"/>
      <c r="FNZ8" s="531"/>
      <c r="FOA8" s="531"/>
      <c r="FOB8" s="531"/>
      <c r="FOC8" s="531"/>
      <c r="FOD8" s="531"/>
      <c r="FOE8" s="531"/>
      <c r="FOF8" s="531"/>
      <c r="FOG8" s="531"/>
      <c r="FOH8" s="531"/>
      <c r="FOI8" s="531"/>
      <c r="FOJ8" s="531"/>
      <c r="FOK8" s="531"/>
      <c r="FOL8" s="531"/>
      <c r="FOM8" s="531"/>
      <c r="FON8" s="531"/>
      <c r="FOO8" s="531"/>
      <c r="FOP8" s="531"/>
      <c r="FOQ8" s="531"/>
      <c r="FOR8" s="531"/>
      <c r="FOS8" s="531"/>
      <c r="FOT8" s="531"/>
      <c r="FOU8" s="531"/>
      <c r="FOV8" s="531"/>
      <c r="FOW8" s="531"/>
      <c r="FOX8" s="531"/>
      <c r="FOY8" s="531"/>
      <c r="FOZ8" s="531"/>
      <c r="FPA8" s="531"/>
      <c r="FPB8" s="531"/>
      <c r="FPC8" s="531"/>
      <c r="FPD8" s="531"/>
      <c r="FPE8" s="531"/>
      <c r="FPF8" s="531"/>
      <c r="FPG8" s="531"/>
      <c r="FPH8" s="531"/>
      <c r="FPI8" s="531"/>
      <c r="FPJ8" s="531"/>
      <c r="FPK8" s="531"/>
      <c r="FPL8" s="531"/>
      <c r="FPM8" s="531"/>
      <c r="FPN8" s="531"/>
      <c r="FPO8" s="531"/>
      <c r="FPP8" s="531"/>
      <c r="FPQ8" s="531"/>
      <c r="FPR8" s="531"/>
      <c r="FPS8" s="531"/>
      <c r="FPT8" s="531"/>
      <c r="FPU8" s="531"/>
      <c r="FPV8" s="531"/>
      <c r="FPW8" s="531"/>
      <c r="FPX8" s="531"/>
      <c r="FPY8" s="531"/>
      <c r="FPZ8" s="531"/>
      <c r="FQA8" s="531"/>
      <c r="FQB8" s="531"/>
      <c r="FQC8" s="531"/>
      <c r="FQD8" s="531"/>
      <c r="FQE8" s="531"/>
      <c r="FQF8" s="531"/>
      <c r="FQG8" s="531"/>
      <c r="FQH8" s="531"/>
      <c r="FQI8" s="531"/>
      <c r="FQJ8" s="531"/>
      <c r="FQK8" s="531"/>
      <c r="FQL8" s="531"/>
      <c r="FQM8" s="531"/>
      <c r="FQN8" s="531"/>
      <c r="FQO8" s="531"/>
      <c r="FQP8" s="531"/>
      <c r="FQQ8" s="531"/>
      <c r="FQR8" s="531"/>
      <c r="FQS8" s="531"/>
      <c r="FQT8" s="531"/>
      <c r="FQU8" s="531"/>
      <c r="FQV8" s="531"/>
      <c r="FQW8" s="531"/>
      <c r="FQX8" s="531"/>
      <c r="FQY8" s="531"/>
      <c r="FQZ8" s="531"/>
      <c r="FRA8" s="531"/>
      <c r="FRB8" s="531"/>
      <c r="FRC8" s="531"/>
      <c r="FRD8" s="531"/>
      <c r="FRE8" s="531"/>
      <c r="FRF8" s="531"/>
      <c r="FRG8" s="531"/>
      <c r="FRH8" s="531"/>
      <c r="FRI8" s="531"/>
      <c r="FRJ8" s="531"/>
      <c r="FRK8" s="531"/>
      <c r="FRL8" s="531"/>
      <c r="FRM8" s="531"/>
      <c r="FRN8" s="531"/>
      <c r="FRO8" s="531"/>
      <c r="FRP8" s="531"/>
      <c r="FRQ8" s="531"/>
      <c r="FRR8" s="531"/>
      <c r="FRS8" s="531"/>
      <c r="FRT8" s="531"/>
      <c r="FRU8" s="531"/>
      <c r="FRV8" s="531"/>
      <c r="FRW8" s="531"/>
      <c r="FRX8" s="531"/>
      <c r="FRY8" s="531"/>
      <c r="FRZ8" s="531"/>
      <c r="FSA8" s="531"/>
      <c r="FSB8" s="531"/>
      <c r="FSC8" s="531"/>
      <c r="FSD8" s="531"/>
      <c r="FSE8" s="531"/>
      <c r="FSF8" s="531"/>
      <c r="FSG8" s="531"/>
      <c r="FSH8" s="531"/>
      <c r="FSI8" s="531"/>
      <c r="FSJ8" s="531"/>
      <c r="FSK8" s="531"/>
      <c r="FSL8" s="531"/>
      <c r="FSM8" s="531"/>
      <c r="FSN8" s="531"/>
      <c r="FSO8" s="531"/>
      <c r="FSP8" s="531"/>
      <c r="FSQ8" s="531"/>
      <c r="FSR8" s="531"/>
      <c r="FSS8" s="531"/>
      <c r="FST8" s="531"/>
      <c r="FSU8" s="531"/>
      <c r="FSV8" s="531"/>
      <c r="FSW8" s="531"/>
      <c r="FSX8" s="531"/>
      <c r="FSY8" s="531"/>
      <c r="FSZ8" s="531"/>
      <c r="FTA8" s="531"/>
      <c r="FTB8" s="531"/>
      <c r="FTC8" s="531"/>
      <c r="FTD8" s="531"/>
      <c r="FTE8" s="531"/>
      <c r="FTF8" s="531"/>
      <c r="FTG8" s="531"/>
      <c r="FTH8" s="531"/>
      <c r="FTI8" s="531"/>
      <c r="FTJ8" s="531"/>
      <c r="FTK8" s="531"/>
      <c r="FTL8" s="531"/>
      <c r="FTM8" s="531"/>
      <c r="FTN8" s="531"/>
      <c r="FTO8" s="531"/>
      <c r="FTP8" s="531"/>
      <c r="FTQ8" s="531"/>
      <c r="FTR8" s="531"/>
      <c r="FTS8" s="531"/>
      <c r="FTT8" s="531"/>
      <c r="FTU8" s="531"/>
      <c r="FTV8" s="531"/>
      <c r="FTW8" s="531"/>
      <c r="FTX8" s="531"/>
      <c r="FTY8" s="531"/>
      <c r="FTZ8" s="531"/>
      <c r="FUA8" s="531"/>
      <c r="FUB8" s="531"/>
      <c r="FUC8" s="531"/>
      <c r="FUD8" s="531"/>
      <c r="FUE8" s="531"/>
      <c r="FUF8" s="531"/>
      <c r="FUG8" s="531"/>
      <c r="FUH8" s="531"/>
      <c r="FUI8" s="531"/>
      <c r="FUJ8" s="531"/>
      <c r="FUK8" s="531"/>
      <c r="FUL8" s="531"/>
      <c r="FUM8" s="531"/>
      <c r="FUN8" s="531"/>
      <c r="FUO8" s="531"/>
      <c r="FUP8" s="531"/>
      <c r="FUQ8" s="531"/>
      <c r="FUR8" s="531"/>
      <c r="FUS8" s="531"/>
      <c r="FUT8" s="531"/>
      <c r="FUU8" s="531"/>
      <c r="FUV8" s="531"/>
      <c r="FUW8" s="531"/>
      <c r="FUX8" s="531"/>
      <c r="FUY8" s="531"/>
      <c r="FUZ8" s="531"/>
      <c r="FVA8" s="531"/>
      <c r="FVB8" s="531"/>
      <c r="FVC8" s="531"/>
      <c r="FVD8" s="531"/>
      <c r="FVE8" s="531"/>
      <c r="FVF8" s="531"/>
      <c r="FVG8" s="531"/>
      <c r="FVH8" s="531"/>
      <c r="FVI8" s="531"/>
      <c r="FVJ8" s="531"/>
      <c r="FVK8" s="531"/>
      <c r="FVL8" s="531"/>
      <c r="FVM8" s="531"/>
      <c r="FVN8" s="531"/>
      <c r="FVO8" s="531"/>
      <c r="FVP8" s="531"/>
      <c r="FVQ8" s="531"/>
      <c r="FVR8" s="531"/>
      <c r="FVS8" s="531"/>
      <c r="FVT8" s="531"/>
      <c r="FVU8" s="531"/>
      <c r="FVV8" s="531"/>
      <c r="FVW8" s="531"/>
      <c r="FVX8" s="531"/>
      <c r="FVY8" s="531"/>
      <c r="FVZ8" s="531"/>
      <c r="FWA8" s="531"/>
      <c r="FWB8" s="531"/>
      <c r="FWC8" s="531"/>
      <c r="FWD8" s="531"/>
      <c r="FWE8" s="531"/>
      <c r="FWF8" s="531"/>
      <c r="FWG8" s="531"/>
      <c r="FWH8" s="531"/>
      <c r="FWI8" s="531"/>
      <c r="FWJ8" s="531"/>
      <c r="FWK8" s="531"/>
      <c r="FWL8" s="531"/>
      <c r="FWM8" s="531"/>
      <c r="FWN8" s="531"/>
      <c r="FWO8" s="531"/>
      <c r="FWP8" s="531"/>
      <c r="FWQ8" s="531"/>
      <c r="FWR8" s="531"/>
      <c r="FWS8" s="531"/>
      <c r="FWT8" s="531"/>
      <c r="FWU8" s="531"/>
      <c r="FWV8" s="531"/>
      <c r="FWW8" s="531"/>
      <c r="FWX8" s="531"/>
      <c r="FWY8" s="531"/>
      <c r="FWZ8" s="531"/>
      <c r="FXA8" s="531"/>
      <c r="FXB8" s="531"/>
      <c r="FXC8" s="531"/>
      <c r="FXD8" s="531"/>
      <c r="FXE8" s="531"/>
      <c r="FXF8" s="531"/>
      <c r="FXG8" s="531"/>
      <c r="FXH8" s="531"/>
      <c r="FXI8" s="531"/>
      <c r="FXJ8" s="531"/>
      <c r="FXK8" s="531"/>
      <c r="FXL8" s="531"/>
      <c r="FXM8" s="531"/>
      <c r="FXN8" s="531"/>
      <c r="FXO8" s="531"/>
      <c r="FXP8" s="531"/>
      <c r="FXQ8" s="531"/>
      <c r="FXR8" s="531"/>
      <c r="FXS8" s="531"/>
      <c r="FXT8" s="531"/>
      <c r="FXU8" s="531"/>
      <c r="FXV8" s="531"/>
      <c r="FXW8" s="531"/>
      <c r="FXX8" s="531"/>
      <c r="FXY8" s="531"/>
      <c r="FXZ8" s="531"/>
      <c r="FYA8" s="531"/>
      <c r="FYB8" s="531"/>
      <c r="FYC8" s="531"/>
      <c r="FYD8" s="531"/>
      <c r="FYE8" s="531"/>
      <c r="FYF8" s="531"/>
      <c r="FYG8" s="531"/>
      <c r="FYH8" s="531"/>
      <c r="FYI8" s="531"/>
      <c r="FYJ8" s="531"/>
      <c r="FYK8" s="531"/>
      <c r="FYL8" s="531"/>
      <c r="FYM8" s="531"/>
      <c r="FYN8" s="531"/>
      <c r="FYO8" s="531"/>
      <c r="FYP8" s="531"/>
      <c r="FYQ8" s="531"/>
      <c r="FYR8" s="531"/>
      <c r="FYS8" s="531"/>
      <c r="FYT8" s="531"/>
      <c r="FYU8" s="531"/>
      <c r="FYV8" s="531"/>
      <c r="FYW8" s="531"/>
      <c r="FYX8" s="531"/>
      <c r="FYY8" s="531"/>
      <c r="FYZ8" s="531"/>
      <c r="FZA8" s="531"/>
      <c r="FZB8" s="531"/>
      <c r="FZC8" s="531"/>
      <c r="FZD8" s="531"/>
      <c r="FZE8" s="531"/>
      <c r="FZF8" s="531"/>
      <c r="FZG8" s="531"/>
      <c r="FZH8" s="531"/>
      <c r="FZI8" s="531"/>
      <c r="FZJ8" s="531"/>
      <c r="FZK8" s="531"/>
      <c r="FZL8" s="531"/>
      <c r="FZM8" s="531"/>
      <c r="FZN8" s="531"/>
      <c r="FZO8" s="531"/>
      <c r="FZP8" s="531"/>
      <c r="FZQ8" s="531"/>
      <c r="FZR8" s="531"/>
      <c r="FZS8" s="531"/>
      <c r="FZT8" s="531"/>
      <c r="FZU8" s="531"/>
      <c r="FZV8" s="531"/>
      <c r="FZW8" s="531"/>
      <c r="FZX8" s="531"/>
      <c r="FZY8" s="531"/>
      <c r="FZZ8" s="531"/>
      <c r="GAA8" s="531"/>
      <c r="GAB8" s="531"/>
      <c r="GAC8" s="531"/>
      <c r="GAD8" s="531"/>
      <c r="GAE8" s="531"/>
      <c r="GAF8" s="531"/>
      <c r="GAG8" s="531"/>
      <c r="GAH8" s="531"/>
      <c r="GAI8" s="531"/>
      <c r="GAJ8" s="531"/>
      <c r="GAK8" s="531"/>
      <c r="GAL8" s="531"/>
      <c r="GAM8" s="531"/>
      <c r="GAN8" s="531"/>
      <c r="GAO8" s="531"/>
      <c r="GAP8" s="531"/>
      <c r="GAQ8" s="531"/>
      <c r="GAR8" s="531"/>
      <c r="GAS8" s="531"/>
      <c r="GAT8" s="531"/>
      <c r="GAU8" s="531"/>
      <c r="GAV8" s="531"/>
      <c r="GAW8" s="531"/>
      <c r="GAX8" s="531"/>
      <c r="GAY8" s="531"/>
      <c r="GAZ8" s="531"/>
      <c r="GBA8" s="531"/>
      <c r="GBB8" s="531"/>
      <c r="GBC8" s="531"/>
      <c r="GBD8" s="531"/>
      <c r="GBE8" s="531"/>
      <c r="GBF8" s="531"/>
      <c r="GBG8" s="531"/>
      <c r="GBH8" s="531"/>
      <c r="GBI8" s="531"/>
      <c r="GBJ8" s="531"/>
      <c r="GBK8" s="531"/>
      <c r="GBL8" s="531"/>
      <c r="GBM8" s="531"/>
      <c r="GBN8" s="531"/>
      <c r="GBO8" s="531"/>
      <c r="GBP8" s="531"/>
      <c r="GBQ8" s="531"/>
      <c r="GBR8" s="531"/>
      <c r="GBS8" s="531"/>
      <c r="GBT8" s="531"/>
      <c r="GBU8" s="531"/>
      <c r="GBV8" s="531"/>
      <c r="GBW8" s="531"/>
      <c r="GBX8" s="531"/>
      <c r="GBY8" s="531"/>
      <c r="GBZ8" s="531"/>
      <c r="GCA8" s="531"/>
      <c r="GCB8" s="531"/>
      <c r="GCC8" s="531"/>
      <c r="GCD8" s="531"/>
      <c r="GCE8" s="531"/>
      <c r="GCF8" s="531"/>
      <c r="GCG8" s="531"/>
      <c r="GCH8" s="531"/>
      <c r="GCI8" s="531"/>
      <c r="GCJ8" s="531"/>
      <c r="GCK8" s="531"/>
      <c r="GCL8" s="531"/>
      <c r="GCM8" s="531"/>
      <c r="GCN8" s="531"/>
      <c r="GCO8" s="531"/>
      <c r="GCP8" s="531"/>
      <c r="GCQ8" s="531"/>
      <c r="GCR8" s="531"/>
      <c r="GCS8" s="531"/>
      <c r="GCT8" s="531"/>
      <c r="GCU8" s="531"/>
      <c r="GCV8" s="531"/>
      <c r="GCW8" s="531"/>
      <c r="GCX8" s="531"/>
      <c r="GCY8" s="531"/>
      <c r="GCZ8" s="531"/>
      <c r="GDA8" s="531"/>
      <c r="GDB8" s="531"/>
      <c r="GDC8" s="531"/>
      <c r="GDD8" s="531"/>
      <c r="GDE8" s="531"/>
      <c r="GDF8" s="531"/>
      <c r="GDG8" s="531"/>
      <c r="GDH8" s="531"/>
      <c r="GDI8" s="531"/>
      <c r="GDJ8" s="531"/>
      <c r="GDK8" s="531"/>
      <c r="GDL8" s="531"/>
      <c r="GDM8" s="531"/>
      <c r="GDN8" s="531"/>
      <c r="GDO8" s="531"/>
      <c r="GDP8" s="531"/>
      <c r="GDQ8" s="531"/>
      <c r="GDR8" s="531"/>
      <c r="GDS8" s="531"/>
      <c r="GDT8" s="531"/>
      <c r="GDU8" s="531"/>
      <c r="GDV8" s="531"/>
      <c r="GDW8" s="531"/>
      <c r="GDX8" s="531"/>
      <c r="GDY8" s="531"/>
      <c r="GDZ8" s="531"/>
      <c r="GEA8" s="531"/>
      <c r="GEB8" s="531"/>
      <c r="GEC8" s="531"/>
      <c r="GED8" s="531"/>
      <c r="GEE8" s="531"/>
      <c r="GEF8" s="531"/>
      <c r="GEG8" s="531"/>
      <c r="GEH8" s="531"/>
      <c r="GEI8" s="531"/>
      <c r="GEJ8" s="531"/>
      <c r="GEK8" s="531"/>
      <c r="GEL8" s="531"/>
      <c r="GEM8" s="531"/>
      <c r="GEN8" s="531"/>
      <c r="GEO8" s="531"/>
      <c r="GEP8" s="531"/>
      <c r="GEQ8" s="531"/>
      <c r="GER8" s="531"/>
      <c r="GES8" s="531"/>
      <c r="GET8" s="531"/>
      <c r="GEU8" s="531"/>
      <c r="GEV8" s="531"/>
      <c r="GEW8" s="531"/>
      <c r="GEX8" s="531"/>
      <c r="GEY8" s="531"/>
      <c r="GEZ8" s="531"/>
      <c r="GFA8" s="531"/>
      <c r="GFB8" s="531"/>
      <c r="GFC8" s="531"/>
      <c r="GFD8" s="531"/>
      <c r="GFE8" s="531"/>
      <c r="GFF8" s="531"/>
      <c r="GFG8" s="531"/>
      <c r="GFH8" s="531"/>
      <c r="GFI8" s="531"/>
      <c r="GFJ8" s="531"/>
      <c r="GFK8" s="531"/>
      <c r="GFL8" s="531"/>
      <c r="GFM8" s="531"/>
      <c r="GFN8" s="531"/>
      <c r="GFO8" s="531"/>
      <c r="GFP8" s="531"/>
      <c r="GFQ8" s="531"/>
      <c r="GFR8" s="531"/>
      <c r="GFS8" s="531"/>
      <c r="GFT8" s="531"/>
      <c r="GFU8" s="531"/>
      <c r="GFV8" s="531"/>
      <c r="GFW8" s="531"/>
      <c r="GFX8" s="531"/>
      <c r="GFY8" s="531"/>
      <c r="GFZ8" s="531"/>
      <c r="GGA8" s="531"/>
      <c r="GGB8" s="531"/>
      <c r="GGC8" s="531"/>
      <c r="GGD8" s="531"/>
      <c r="GGE8" s="531"/>
      <c r="GGF8" s="531"/>
      <c r="GGG8" s="531"/>
      <c r="GGH8" s="531"/>
      <c r="GGI8" s="531"/>
      <c r="GGJ8" s="531"/>
      <c r="GGK8" s="531"/>
      <c r="GGL8" s="531"/>
      <c r="GGM8" s="531"/>
      <c r="GGN8" s="531"/>
      <c r="GGO8" s="531"/>
      <c r="GGP8" s="531"/>
      <c r="GGQ8" s="531"/>
      <c r="GGR8" s="531"/>
      <c r="GGS8" s="531"/>
      <c r="GGT8" s="531"/>
      <c r="GGU8" s="531"/>
      <c r="GGV8" s="531"/>
      <c r="GGW8" s="531"/>
      <c r="GGX8" s="531"/>
      <c r="GGY8" s="531"/>
      <c r="GGZ8" s="531"/>
      <c r="GHA8" s="531"/>
      <c r="GHB8" s="531"/>
      <c r="GHC8" s="531"/>
      <c r="GHD8" s="531"/>
      <c r="GHE8" s="531"/>
      <c r="GHF8" s="531"/>
      <c r="GHG8" s="531"/>
      <c r="GHH8" s="531"/>
      <c r="GHI8" s="531"/>
      <c r="GHJ8" s="531"/>
      <c r="GHK8" s="531"/>
      <c r="GHL8" s="531"/>
      <c r="GHM8" s="531"/>
      <c r="GHN8" s="531"/>
      <c r="GHO8" s="531"/>
      <c r="GHP8" s="531"/>
      <c r="GHQ8" s="531"/>
      <c r="GHR8" s="531"/>
      <c r="GHS8" s="531"/>
      <c r="GHT8" s="531"/>
      <c r="GHU8" s="531"/>
      <c r="GHV8" s="531"/>
      <c r="GHW8" s="531"/>
      <c r="GHX8" s="531"/>
      <c r="GHY8" s="531"/>
      <c r="GHZ8" s="531"/>
      <c r="GIA8" s="531"/>
      <c r="GIB8" s="531"/>
      <c r="GIC8" s="531"/>
      <c r="GID8" s="531"/>
      <c r="GIE8" s="531"/>
      <c r="GIF8" s="531"/>
      <c r="GIG8" s="531"/>
      <c r="GIH8" s="531"/>
      <c r="GII8" s="531"/>
      <c r="GIJ8" s="531"/>
      <c r="GIK8" s="531"/>
      <c r="GIL8" s="531"/>
      <c r="GIM8" s="531"/>
      <c r="GIN8" s="531"/>
      <c r="GIO8" s="531"/>
      <c r="GIP8" s="531"/>
      <c r="GIQ8" s="531"/>
      <c r="GIR8" s="531"/>
      <c r="GIS8" s="531"/>
      <c r="GIT8" s="531"/>
      <c r="GIU8" s="531"/>
      <c r="GIV8" s="531"/>
      <c r="GIW8" s="531"/>
      <c r="GIX8" s="531"/>
      <c r="GIY8" s="531"/>
      <c r="GIZ8" s="531"/>
      <c r="GJA8" s="531"/>
      <c r="GJB8" s="531"/>
      <c r="GJC8" s="531"/>
      <c r="GJD8" s="531"/>
      <c r="GJE8" s="531"/>
      <c r="GJF8" s="531"/>
      <c r="GJG8" s="531"/>
      <c r="GJH8" s="531"/>
      <c r="GJI8" s="531"/>
      <c r="GJJ8" s="531"/>
      <c r="GJK8" s="531"/>
      <c r="GJL8" s="531"/>
      <c r="GJM8" s="531"/>
      <c r="GJN8" s="531"/>
      <c r="GJO8" s="531"/>
      <c r="GJP8" s="531"/>
      <c r="GJQ8" s="531"/>
      <c r="GJR8" s="531"/>
      <c r="GJS8" s="531"/>
      <c r="GJT8" s="531"/>
      <c r="GJU8" s="531"/>
      <c r="GJV8" s="531"/>
      <c r="GJW8" s="531"/>
      <c r="GJX8" s="531"/>
      <c r="GJY8" s="531"/>
      <c r="GJZ8" s="531"/>
      <c r="GKA8" s="531"/>
      <c r="GKB8" s="531"/>
      <c r="GKC8" s="531"/>
      <c r="GKD8" s="531"/>
      <c r="GKE8" s="531"/>
      <c r="GKF8" s="531"/>
      <c r="GKG8" s="531"/>
      <c r="GKH8" s="531"/>
      <c r="GKI8" s="531"/>
      <c r="GKJ8" s="531"/>
      <c r="GKK8" s="531"/>
      <c r="GKL8" s="531"/>
      <c r="GKM8" s="531"/>
      <c r="GKN8" s="531"/>
      <c r="GKO8" s="531"/>
      <c r="GKP8" s="531"/>
      <c r="GKQ8" s="531"/>
      <c r="GKR8" s="531"/>
      <c r="GKS8" s="531"/>
      <c r="GKT8" s="531"/>
      <c r="GKU8" s="531"/>
      <c r="GKV8" s="531"/>
      <c r="GKW8" s="531"/>
      <c r="GKX8" s="531"/>
      <c r="GKY8" s="531"/>
      <c r="GKZ8" s="531"/>
      <c r="GLA8" s="531"/>
      <c r="GLB8" s="531"/>
      <c r="GLC8" s="531"/>
      <c r="GLD8" s="531"/>
      <c r="GLE8" s="531"/>
      <c r="GLF8" s="531"/>
      <c r="GLG8" s="531"/>
      <c r="GLH8" s="531"/>
      <c r="GLI8" s="531"/>
      <c r="GLJ8" s="531"/>
      <c r="GLK8" s="531"/>
      <c r="GLL8" s="531"/>
      <c r="GLM8" s="531"/>
      <c r="GLN8" s="531"/>
      <c r="GLO8" s="531"/>
      <c r="GLP8" s="531"/>
      <c r="GLQ8" s="531"/>
      <c r="GLR8" s="531"/>
      <c r="GLS8" s="531"/>
      <c r="GLT8" s="531"/>
      <c r="GLU8" s="531"/>
      <c r="GLV8" s="531"/>
      <c r="GLW8" s="531"/>
      <c r="GLX8" s="531"/>
      <c r="GLY8" s="531"/>
      <c r="GLZ8" s="531"/>
      <c r="GMA8" s="531"/>
      <c r="GMB8" s="531"/>
      <c r="GMC8" s="531"/>
      <c r="GMD8" s="531"/>
      <c r="GME8" s="531"/>
      <c r="GMF8" s="531"/>
      <c r="GMG8" s="531"/>
      <c r="GMH8" s="531"/>
      <c r="GMI8" s="531"/>
      <c r="GMJ8" s="531"/>
      <c r="GMK8" s="531"/>
      <c r="GML8" s="531"/>
      <c r="GMM8" s="531"/>
      <c r="GMN8" s="531"/>
      <c r="GMO8" s="531"/>
      <c r="GMP8" s="531"/>
      <c r="GMQ8" s="531"/>
      <c r="GMR8" s="531"/>
      <c r="GMS8" s="531"/>
      <c r="GMT8" s="531"/>
      <c r="GMU8" s="531"/>
      <c r="GMV8" s="531"/>
      <c r="GMW8" s="531"/>
      <c r="GMX8" s="531"/>
      <c r="GMY8" s="531"/>
      <c r="GMZ8" s="531"/>
      <c r="GNA8" s="531"/>
      <c r="GNB8" s="531"/>
      <c r="GNC8" s="531"/>
      <c r="GND8" s="531"/>
      <c r="GNE8" s="531"/>
      <c r="GNF8" s="531"/>
      <c r="GNG8" s="531"/>
      <c r="GNH8" s="531"/>
      <c r="GNI8" s="531"/>
      <c r="GNJ8" s="531"/>
      <c r="GNK8" s="531"/>
      <c r="GNL8" s="531"/>
      <c r="GNM8" s="531"/>
      <c r="GNN8" s="531"/>
      <c r="GNO8" s="531"/>
      <c r="GNP8" s="531"/>
      <c r="GNQ8" s="531"/>
      <c r="GNR8" s="531"/>
      <c r="GNS8" s="531"/>
      <c r="GNT8" s="531"/>
      <c r="GNU8" s="531"/>
      <c r="GNV8" s="531"/>
      <c r="GNW8" s="531"/>
      <c r="GNX8" s="531"/>
      <c r="GNY8" s="531"/>
      <c r="GNZ8" s="531"/>
      <c r="GOA8" s="531"/>
      <c r="GOB8" s="531"/>
      <c r="GOC8" s="531"/>
      <c r="GOD8" s="531"/>
      <c r="GOE8" s="531"/>
      <c r="GOF8" s="531"/>
      <c r="GOG8" s="531"/>
      <c r="GOH8" s="531"/>
      <c r="GOI8" s="531"/>
      <c r="GOJ8" s="531"/>
      <c r="GOK8" s="531"/>
      <c r="GOL8" s="531"/>
      <c r="GOM8" s="531"/>
      <c r="GON8" s="531"/>
      <c r="GOO8" s="531"/>
      <c r="GOP8" s="531"/>
      <c r="GOQ8" s="531"/>
      <c r="GOR8" s="531"/>
      <c r="GOS8" s="531"/>
      <c r="GOT8" s="531"/>
      <c r="GOU8" s="531"/>
      <c r="GOV8" s="531"/>
      <c r="GOW8" s="531"/>
      <c r="GOX8" s="531"/>
      <c r="GOY8" s="531"/>
      <c r="GOZ8" s="531"/>
      <c r="GPA8" s="531"/>
      <c r="GPB8" s="531"/>
      <c r="GPC8" s="531"/>
      <c r="GPD8" s="531"/>
      <c r="GPE8" s="531"/>
      <c r="GPF8" s="531"/>
      <c r="GPG8" s="531"/>
      <c r="GPH8" s="531"/>
      <c r="GPI8" s="531"/>
      <c r="GPJ8" s="531"/>
      <c r="GPK8" s="531"/>
      <c r="GPL8" s="531"/>
      <c r="GPM8" s="531"/>
      <c r="GPN8" s="531"/>
      <c r="GPO8" s="531"/>
      <c r="GPP8" s="531"/>
      <c r="GPQ8" s="531"/>
      <c r="GPR8" s="531"/>
      <c r="GPS8" s="531"/>
      <c r="GPT8" s="531"/>
      <c r="GPU8" s="531"/>
      <c r="GPV8" s="531"/>
      <c r="GPW8" s="531"/>
      <c r="GPX8" s="531"/>
      <c r="GPY8" s="531"/>
      <c r="GPZ8" s="531"/>
      <c r="GQA8" s="531"/>
      <c r="GQB8" s="531"/>
      <c r="GQC8" s="531"/>
      <c r="GQD8" s="531"/>
      <c r="GQE8" s="531"/>
      <c r="GQF8" s="531"/>
      <c r="GQG8" s="531"/>
      <c r="GQH8" s="531"/>
      <c r="GQI8" s="531"/>
      <c r="GQJ8" s="531"/>
      <c r="GQK8" s="531"/>
      <c r="GQL8" s="531"/>
      <c r="GQM8" s="531"/>
      <c r="GQN8" s="531"/>
      <c r="GQO8" s="531"/>
      <c r="GQP8" s="531"/>
      <c r="GQQ8" s="531"/>
      <c r="GQR8" s="531"/>
      <c r="GQS8" s="531"/>
      <c r="GQT8" s="531"/>
      <c r="GQU8" s="531"/>
      <c r="GQV8" s="531"/>
      <c r="GQW8" s="531"/>
      <c r="GQX8" s="531"/>
      <c r="GQY8" s="531"/>
      <c r="GQZ8" s="531"/>
      <c r="GRA8" s="531"/>
      <c r="GRB8" s="531"/>
      <c r="GRC8" s="531"/>
      <c r="GRD8" s="531"/>
      <c r="GRE8" s="531"/>
      <c r="GRF8" s="531"/>
      <c r="GRG8" s="531"/>
      <c r="GRH8" s="531"/>
      <c r="GRI8" s="531"/>
      <c r="GRJ8" s="531"/>
      <c r="GRK8" s="531"/>
      <c r="GRL8" s="531"/>
      <c r="GRM8" s="531"/>
      <c r="GRN8" s="531"/>
      <c r="GRO8" s="531"/>
      <c r="GRP8" s="531"/>
      <c r="GRQ8" s="531"/>
      <c r="GRR8" s="531"/>
      <c r="GRS8" s="531"/>
      <c r="GRT8" s="531"/>
      <c r="GRU8" s="531"/>
      <c r="GRV8" s="531"/>
      <c r="GRW8" s="531"/>
      <c r="GRX8" s="531"/>
      <c r="GRY8" s="531"/>
      <c r="GRZ8" s="531"/>
      <c r="GSA8" s="531"/>
      <c r="GSB8" s="531"/>
      <c r="GSC8" s="531"/>
      <c r="GSD8" s="531"/>
      <c r="GSE8" s="531"/>
      <c r="GSF8" s="531"/>
      <c r="GSG8" s="531"/>
      <c r="GSH8" s="531"/>
      <c r="GSI8" s="531"/>
      <c r="GSJ8" s="531"/>
      <c r="GSK8" s="531"/>
      <c r="GSL8" s="531"/>
      <c r="GSM8" s="531"/>
      <c r="GSN8" s="531"/>
      <c r="GSO8" s="531"/>
      <c r="GSP8" s="531"/>
      <c r="GSQ8" s="531"/>
      <c r="GSR8" s="531"/>
      <c r="GSS8" s="531"/>
      <c r="GST8" s="531"/>
      <c r="GSU8" s="531"/>
      <c r="GSV8" s="531"/>
      <c r="GSW8" s="531"/>
      <c r="GSX8" s="531"/>
      <c r="GSY8" s="531"/>
      <c r="GSZ8" s="531"/>
      <c r="GTA8" s="531"/>
      <c r="GTB8" s="531"/>
      <c r="GTC8" s="531"/>
      <c r="GTD8" s="531"/>
      <c r="GTE8" s="531"/>
      <c r="GTF8" s="531"/>
      <c r="GTG8" s="531"/>
      <c r="GTH8" s="531"/>
      <c r="GTI8" s="531"/>
      <c r="GTJ8" s="531"/>
      <c r="GTK8" s="531"/>
      <c r="GTL8" s="531"/>
      <c r="GTM8" s="531"/>
      <c r="GTN8" s="531"/>
      <c r="GTO8" s="531"/>
      <c r="GTP8" s="531"/>
      <c r="GTQ8" s="531"/>
      <c r="GTR8" s="531"/>
      <c r="GTS8" s="531"/>
      <c r="GTT8" s="531"/>
      <c r="GTU8" s="531"/>
      <c r="GTV8" s="531"/>
      <c r="GTW8" s="531"/>
      <c r="GTX8" s="531"/>
      <c r="GTY8" s="531"/>
      <c r="GTZ8" s="531"/>
      <c r="GUA8" s="531"/>
      <c r="GUB8" s="531"/>
      <c r="GUC8" s="531"/>
      <c r="GUD8" s="531"/>
      <c r="GUE8" s="531"/>
      <c r="GUF8" s="531"/>
      <c r="GUG8" s="531"/>
      <c r="GUH8" s="531"/>
      <c r="GUI8" s="531"/>
      <c r="GUJ8" s="531"/>
      <c r="GUK8" s="531"/>
      <c r="GUL8" s="531"/>
      <c r="GUM8" s="531"/>
      <c r="GUN8" s="531"/>
      <c r="GUO8" s="531"/>
      <c r="GUP8" s="531"/>
      <c r="GUQ8" s="531"/>
      <c r="GUR8" s="531"/>
      <c r="GUS8" s="531"/>
      <c r="GUT8" s="531"/>
      <c r="GUU8" s="531"/>
      <c r="GUV8" s="531"/>
      <c r="GUW8" s="531"/>
      <c r="GUX8" s="531"/>
      <c r="GUY8" s="531"/>
      <c r="GUZ8" s="531"/>
      <c r="GVA8" s="531"/>
      <c r="GVB8" s="531"/>
      <c r="GVC8" s="531"/>
      <c r="GVD8" s="531"/>
      <c r="GVE8" s="531"/>
      <c r="GVF8" s="531"/>
      <c r="GVG8" s="531"/>
      <c r="GVH8" s="531"/>
      <c r="GVI8" s="531"/>
      <c r="GVJ8" s="531"/>
      <c r="GVK8" s="531"/>
      <c r="GVL8" s="531"/>
      <c r="GVM8" s="531"/>
      <c r="GVN8" s="531"/>
      <c r="GVO8" s="531"/>
      <c r="GVP8" s="531"/>
      <c r="GVQ8" s="531"/>
      <c r="GVR8" s="531"/>
      <c r="GVS8" s="531"/>
      <c r="GVT8" s="531"/>
      <c r="GVU8" s="531"/>
      <c r="GVV8" s="531"/>
      <c r="GVW8" s="531"/>
      <c r="GVX8" s="531"/>
      <c r="GVY8" s="531"/>
      <c r="GVZ8" s="531"/>
      <c r="GWA8" s="531"/>
      <c r="GWB8" s="531"/>
      <c r="GWC8" s="531"/>
      <c r="GWD8" s="531"/>
      <c r="GWE8" s="531"/>
      <c r="GWF8" s="531"/>
      <c r="GWG8" s="531"/>
      <c r="GWH8" s="531"/>
      <c r="GWI8" s="531"/>
      <c r="GWJ8" s="531"/>
      <c r="GWK8" s="531"/>
      <c r="GWL8" s="531"/>
      <c r="GWM8" s="531"/>
      <c r="GWN8" s="531"/>
      <c r="GWO8" s="531"/>
      <c r="GWP8" s="531"/>
      <c r="GWQ8" s="531"/>
      <c r="GWR8" s="531"/>
      <c r="GWS8" s="531"/>
      <c r="GWT8" s="531"/>
      <c r="GWU8" s="531"/>
      <c r="GWV8" s="531"/>
      <c r="GWW8" s="531"/>
      <c r="GWX8" s="531"/>
      <c r="GWY8" s="531"/>
      <c r="GWZ8" s="531"/>
      <c r="GXA8" s="531"/>
      <c r="GXB8" s="531"/>
      <c r="GXC8" s="531"/>
      <c r="GXD8" s="531"/>
      <c r="GXE8" s="531"/>
      <c r="GXF8" s="531"/>
      <c r="GXG8" s="531"/>
      <c r="GXH8" s="531"/>
      <c r="GXI8" s="531"/>
      <c r="GXJ8" s="531"/>
      <c r="GXK8" s="531"/>
      <c r="GXL8" s="531"/>
      <c r="GXM8" s="531"/>
      <c r="GXN8" s="531"/>
      <c r="GXO8" s="531"/>
      <c r="GXP8" s="531"/>
      <c r="GXQ8" s="531"/>
      <c r="GXR8" s="531"/>
      <c r="GXS8" s="531"/>
      <c r="GXT8" s="531"/>
      <c r="GXU8" s="531"/>
      <c r="GXV8" s="531"/>
      <c r="GXW8" s="531"/>
      <c r="GXX8" s="531"/>
      <c r="GXY8" s="531"/>
      <c r="GXZ8" s="531"/>
      <c r="GYA8" s="531"/>
      <c r="GYB8" s="531"/>
      <c r="GYC8" s="531"/>
      <c r="GYD8" s="531"/>
      <c r="GYE8" s="531"/>
      <c r="GYF8" s="531"/>
      <c r="GYG8" s="531"/>
      <c r="GYH8" s="531"/>
      <c r="GYI8" s="531"/>
      <c r="GYJ8" s="531"/>
      <c r="GYK8" s="531"/>
      <c r="GYL8" s="531"/>
      <c r="GYM8" s="531"/>
      <c r="GYN8" s="531"/>
      <c r="GYO8" s="531"/>
      <c r="GYP8" s="531"/>
      <c r="GYQ8" s="531"/>
      <c r="GYR8" s="531"/>
      <c r="GYS8" s="531"/>
      <c r="GYT8" s="531"/>
      <c r="GYU8" s="531"/>
      <c r="GYV8" s="531"/>
      <c r="GYW8" s="531"/>
      <c r="GYX8" s="531"/>
      <c r="GYY8" s="531"/>
      <c r="GYZ8" s="531"/>
      <c r="GZA8" s="531"/>
      <c r="GZB8" s="531"/>
      <c r="GZC8" s="531"/>
      <c r="GZD8" s="531"/>
      <c r="GZE8" s="531"/>
      <c r="GZF8" s="531"/>
      <c r="GZG8" s="531"/>
      <c r="GZH8" s="531"/>
      <c r="GZI8" s="531"/>
      <c r="GZJ8" s="531"/>
      <c r="GZK8" s="531"/>
      <c r="GZL8" s="531"/>
      <c r="GZM8" s="531"/>
      <c r="GZN8" s="531"/>
      <c r="GZO8" s="531"/>
      <c r="GZP8" s="531"/>
      <c r="GZQ8" s="531"/>
      <c r="GZR8" s="531"/>
      <c r="GZS8" s="531"/>
      <c r="GZT8" s="531"/>
      <c r="GZU8" s="531"/>
      <c r="GZV8" s="531"/>
      <c r="GZW8" s="531"/>
      <c r="GZX8" s="531"/>
      <c r="GZY8" s="531"/>
      <c r="GZZ8" s="531"/>
      <c r="HAA8" s="531"/>
      <c r="HAB8" s="531"/>
      <c r="HAC8" s="531"/>
      <c r="HAD8" s="531"/>
      <c r="HAE8" s="531"/>
      <c r="HAF8" s="531"/>
      <c r="HAG8" s="531"/>
      <c r="HAH8" s="531"/>
      <c r="HAI8" s="531"/>
      <c r="HAJ8" s="531"/>
      <c r="HAK8" s="531"/>
      <c r="HAL8" s="531"/>
      <c r="HAM8" s="531"/>
      <c r="HAN8" s="531"/>
      <c r="HAO8" s="531"/>
      <c r="HAP8" s="531"/>
      <c r="HAQ8" s="531"/>
      <c r="HAR8" s="531"/>
      <c r="HAS8" s="531"/>
      <c r="HAT8" s="531"/>
      <c r="HAU8" s="531"/>
      <c r="HAV8" s="531"/>
      <c r="HAW8" s="531"/>
      <c r="HAX8" s="531"/>
      <c r="HAY8" s="531"/>
      <c r="HAZ8" s="531"/>
      <c r="HBA8" s="531"/>
      <c r="HBB8" s="531"/>
      <c r="HBC8" s="531"/>
      <c r="HBD8" s="531"/>
      <c r="HBE8" s="531"/>
      <c r="HBF8" s="531"/>
      <c r="HBG8" s="531"/>
      <c r="HBH8" s="531"/>
      <c r="HBI8" s="531"/>
      <c r="HBJ8" s="531"/>
      <c r="HBK8" s="531"/>
      <c r="HBL8" s="531"/>
      <c r="HBM8" s="531"/>
      <c r="HBN8" s="531"/>
      <c r="HBO8" s="531"/>
      <c r="HBP8" s="531"/>
      <c r="HBQ8" s="531"/>
      <c r="HBR8" s="531"/>
      <c r="HBS8" s="531"/>
      <c r="HBT8" s="531"/>
      <c r="HBU8" s="531"/>
      <c r="HBV8" s="531"/>
      <c r="HBW8" s="531"/>
      <c r="HBX8" s="531"/>
      <c r="HBY8" s="531"/>
      <c r="HBZ8" s="531"/>
      <c r="HCA8" s="531"/>
      <c r="HCB8" s="531"/>
      <c r="HCC8" s="531"/>
      <c r="HCD8" s="531"/>
      <c r="HCE8" s="531"/>
      <c r="HCF8" s="531"/>
      <c r="HCG8" s="531"/>
      <c r="HCH8" s="531"/>
      <c r="HCI8" s="531"/>
      <c r="HCJ8" s="531"/>
      <c r="HCK8" s="531"/>
      <c r="HCL8" s="531"/>
      <c r="HCM8" s="531"/>
      <c r="HCN8" s="531"/>
      <c r="HCO8" s="531"/>
      <c r="HCP8" s="531"/>
      <c r="HCQ8" s="531"/>
      <c r="HCR8" s="531"/>
      <c r="HCS8" s="531"/>
      <c r="HCT8" s="531"/>
      <c r="HCU8" s="531"/>
      <c r="HCV8" s="531"/>
      <c r="HCW8" s="531"/>
      <c r="HCX8" s="531"/>
      <c r="HCY8" s="531"/>
      <c r="HCZ8" s="531"/>
      <c r="HDA8" s="531"/>
      <c r="HDB8" s="531"/>
      <c r="HDC8" s="531"/>
      <c r="HDD8" s="531"/>
      <c r="HDE8" s="531"/>
      <c r="HDF8" s="531"/>
      <c r="HDG8" s="531"/>
      <c r="HDH8" s="531"/>
      <c r="HDI8" s="531"/>
      <c r="HDJ8" s="531"/>
      <c r="HDK8" s="531"/>
      <c r="HDL8" s="531"/>
      <c r="HDM8" s="531"/>
      <c r="HDN8" s="531"/>
      <c r="HDO8" s="531"/>
      <c r="HDP8" s="531"/>
      <c r="HDQ8" s="531"/>
      <c r="HDR8" s="531"/>
      <c r="HDS8" s="531"/>
      <c r="HDT8" s="531"/>
      <c r="HDU8" s="531"/>
      <c r="HDV8" s="531"/>
      <c r="HDW8" s="531"/>
      <c r="HDX8" s="531"/>
      <c r="HDY8" s="531"/>
      <c r="HDZ8" s="531"/>
      <c r="HEA8" s="531"/>
      <c r="HEB8" s="531"/>
      <c r="HEC8" s="531"/>
      <c r="HED8" s="531"/>
      <c r="HEE8" s="531"/>
      <c r="HEF8" s="531"/>
      <c r="HEG8" s="531"/>
      <c r="HEH8" s="531"/>
      <c r="HEI8" s="531"/>
      <c r="HEJ8" s="531"/>
      <c r="HEK8" s="531"/>
      <c r="HEL8" s="531"/>
      <c r="HEM8" s="531"/>
      <c r="HEN8" s="531"/>
      <c r="HEO8" s="531"/>
      <c r="HEP8" s="531"/>
      <c r="HEQ8" s="531"/>
      <c r="HER8" s="531"/>
      <c r="HES8" s="531"/>
      <c r="HET8" s="531"/>
      <c r="HEU8" s="531"/>
      <c r="HEV8" s="531"/>
      <c r="HEW8" s="531"/>
      <c r="HEX8" s="531"/>
      <c r="HEY8" s="531"/>
      <c r="HEZ8" s="531"/>
      <c r="HFA8" s="531"/>
      <c r="HFB8" s="531"/>
      <c r="HFC8" s="531"/>
      <c r="HFD8" s="531"/>
      <c r="HFE8" s="531"/>
      <c r="HFF8" s="531"/>
      <c r="HFG8" s="531"/>
      <c r="HFH8" s="531"/>
      <c r="HFI8" s="531"/>
      <c r="HFJ8" s="531"/>
      <c r="HFK8" s="531"/>
      <c r="HFL8" s="531"/>
      <c r="HFM8" s="531"/>
      <c r="HFN8" s="531"/>
      <c r="HFO8" s="531"/>
      <c r="HFP8" s="531"/>
      <c r="HFQ8" s="531"/>
      <c r="HFR8" s="531"/>
      <c r="HFS8" s="531"/>
      <c r="HFT8" s="531"/>
      <c r="HFU8" s="531"/>
      <c r="HFV8" s="531"/>
      <c r="HFW8" s="531"/>
      <c r="HFX8" s="531"/>
      <c r="HFY8" s="531"/>
      <c r="HFZ8" s="531"/>
      <c r="HGA8" s="531"/>
      <c r="HGB8" s="531"/>
      <c r="HGC8" s="531"/>
      <c r="HGD8" s="531"/>
      <c r="HGE8" s="531"/>
      <c r="HGF8" s="531"/>
      <c r="HGG8" s="531"/>
      <c r="HGH8" s="531"/>
      <c r="HGI8" s="531"/>
      <c r="HGJ8" s="531"/>
      <c r="HGK8" s="531"/>
      <c r="HGL8" s="531"/>
      <c r="HGM8" s="531"/>
      <c r="HGN8" s="531"/>
      <c r="HGO8" s="531"/>
      <c r="HGP8" s="531"/>
      <c r="HGQ8" s="531"/>
      <c r="HGR8" s="531"/>
      <c r="HGS8" s="531"/>
      <c r="HGT8" s="531"/>
      <c r="HGU8" s="531"/>
      <c r="HGV8" s="531"/>
      <c r="HGW8" s="531"/>
      <c r="HGX8" s="531"/>
      <c r="HGY8" s="531"/>
      <c r="HGZ8" s="531"/>
      <c r="HHA8" s="531"/>
      <c r="HHB8" s="531"/>
      <c r="HHC8" s="531"/>
      <c r="HHD8" s="531"/>
      <c r="HHE8" s="531"/>
      <c r="HHF8" s="531"/>
      <c r="HHG8" s="531"/>
      <c r="HHH8" s="531"/>
      <c r="HHI8" s="531"/>
      <c r="HHJ8" s="531"/>
      <c r="HHK8" s="531"/>
      <c r="HHL8" s="531"/>
      <c r="HHM8" s="531"/>
      <c r="HHN8" s="531"/>
      <c r="HHO8" s="531"/>
      <c r="HHP8" s="531"/>
      <c r="HHQ8" s="531"/>
      <c r="HHR8" s="531"/>
      <c r="HHS8" s="531"/>
      <c r="HHT8" s="531"/>
      <c r="HHU8" s="531"/>
      <c r="HHV8" s="531"/>
      <c r="HHW8" s="531"/>
      <c r="HHX8" s="531"/>
      <c r="HHY8" s="531"/>
      <c r="HHZ8" s="531"/>
      <c r="HIA8" s="531"/>
      <c r="HIB8" s="531"/>
      <c r="HIC8" s="531"/>
      <c r="HID8" s="531"/>
      <c r="HIE8" s="531"/>
      <c r="HIF8" s="531"/>
      <c r="HIG8" s="531"/>
      <c r="HIH8" s="531"/>
      <c r="HII8" s="531"/>
      <c r="HIJ8" s="531"/>
      <c r="HIK8" s="531"/>
      <c r="HIL8" s="531"/>
      <c r="HIM8" s="531"/>
      <c r="HIN8" s="531"/>
      <c r="HIO8" s="531"/>
      <c r="HIP8" s="531"/>
      <c r="HIQ8" s="531"/>
      <c r="HIR8" s="531"/>
      <c r="HIS8" s="531"/>
      <c r="HIT8" s="531"/>
      <c r="HIU8" s="531"/>
      <c r="HIV8" s="531"/>
      <c r="HIW8" s="531"/>
      <c r="HIX8" s="531"/>
      <c r="HIY8" s="531"/>
      <c r="HIZ8" s="531"/>
      <c r="HJA8" s="531"/>
      <c r="HJB8" s="531"/>
      <c r="HJC8" s="531"/>
      <c r="HJD8" s="531"/>
      <c r="HJE8" s="531"/>
      <c r="HJF8" s="531"/>
      <c r="HJG8" s="531"/>
      <c r="HJH8" s="531"/>
      <c r="HJI8" s="531"/>
      <c r="HJJ8" s="531"/>
      <c r="HJK8" s="531"/>
      <c r="HJL8" s="531"/>
      <c r="HJM8" s="531"/>
      <c r="HJN8" s="531"/>
      <c r="HJO8" s="531"/>
      <c r="HJP8" s="531"/>
      <c r="HJQ8" s="531"/>
      <c r="HJR8" s="531"/>
      <c r="HJS8" s="531"/>
      <c r="HJT8" s="531"/>
      <c r="HJU8" s="531"/>
      <c r="HJV8" s="531"/>
      <c r="HJW8" s="531"/>
      <c r="HJX8" s="531"/>
      <c r="HJY8" s="531"/>
      <c r="HJZ8" s="531"/>
      <c r="HKA8" s="531"/>
      <c r="HKB8" s="531"/>
      <c r="HKC8" s="531"/>
      <c r="HKD8" s="531"/>
      <c r="HKE8" s="531"/>
      <c r="HKF8" s="531"/>
      <c r="HKG8" s="531"/>
      <c r="HKH8" s="531"/>
      <c r="HKI8" s="531"/>
      <c r="HKJ8" s="531"/>
      <c r="HKK8" s="531"/>
      <c r="HKL8" s="531"/>
      <c r="HKM8" s="531"/>
      <c r="HKN8" s="531"/>
      <c r="HKO8" s="531"/>
      <c r="HKP8" s="531"/>
      <c r="HKQ8" s="531"/>
      <c r="HKR8" s="531"/>
      <c r="HKS8" s="531"/>
      <c r="HKT8" s="531"/>
      <c r="HKU8" s="531"/>
      <c r="HKV8" s="531"/>
      <c r="HKW8" s="531"/>
      <c r="HKX8" s="531"/>
      <c r="HKY8" s="531"/>
      <c r="HKZ8" s="531"/>
      <c r="HLA8" s="531"/>
      <c r="HLB8" s="531"/>
      <c r="HLC8" s="531"/>
      <c r="HLD8" s="531"/>
      <c r="HLE8" s="531"/>
      <c r="HLF8" s="531"/>
      <c r="HLG8" s="531"/>
      <c r="HLH8" s="531"/>
      <c r="HLI8" s="531"/>
      <c r="HLJ8" s="531"/>
      <c r="HLK8" s="531"/>
      <c r="HLL8" s="531"/>
      <c r="HLM8" s="531"/>
      <c r="HLN8" s="531"/>
      <c r="HLO8" s="531"/>
      <c r="HLP8" s="531"/>
      <c r="HLQ8" s="531"/>
      <c r="HLR8" s="531"/>
      <c r="HLS8" s="531"/>
      <c r="HLT8" s="531"/>
      <c r="HLU8" s="531"/>
      <c r="HLV8" s="531"/>
      <c r="HLW8" s="531"/>
      <c r="HLX8" s="531"/>
      <c r="HLY8" s="531"/>
      <c r="HLZ8" s="531"/>
      <c r="HMA8" s="531"/>
      <c r="HMB8" s="531"/>
      <c r="HMC8" s="531"/>
      <c r="HMD8" s="531"/>
      <c r="HME8" s="531"/>
      <c r="HMF8" s="531"/>
      <c r="HMG8" s="531"/>
      <c r="HMH8" s="531"/>
      <c r="HMI8" s="531"/>
      <c r="HMJ8" s="531"/>
      <c r="HMK8" s="531"/>
      <c r="HML8" s="531"/>
      <c r="HMM8" s="531"/>
      <c r="HMN8" s="531"/>
      <c r="HMO8" s="531"/>
      <c r="HMP8" s="531"/>
      <c r="HMQ8" s="531"/>
      <c r="HMR8" s="531"/>
      <c r="HMS8" s="531"/>
      <c r="HMT8" s="531"/>
      <c r="HMU8" s="531"/>
      <c r="HMV8" s="531"/>
      <c r="HMW8" s="531"/>
      <c r="HMX8" s="531"/>
      <c r="HMY8" s="531"/>
      <c r="HMZ8" s="531"/>
      <c r="HNA8" s="531"/>
      <c r="HNB8" s="531"/>
      <c r="HNC8" s="531"/>
      <c r="HND8" s="531"/>
      <c r="HNE8" s="531"/>
      <c r="HNF8" s="531"/>
      <c r="HNG8" s="531"/>
      <c r="HNH8" s="531"/>
      <c r="HNI8" s="531"/>
      <c r="HNJ8" s="531"/>
      <c r="HNK8" s="531"/>
      <c r="HNL8" s="531"/>
      <c r="HNM8" s="531"/>
      <c r="HNN8" s="531"/>
      <c r="HNO8" s="531"/>
      <c r="HNP8" s="531"/>
      <c r="HNQ8" s="531"/>
      <c r="HNR8" s="531"/>
      <c r="HNS8" s="531"/>
      <c r="HNT8" s="531"/>
      <c r="HNU8" s="531"/>
      <c r="HNV8" s="531"/>
      <c r="HNW8" s="531"/>
      <c r="HNX8" s="531"/>
      <c r="HNY8" s="531"/>
      <c r="HNZ8" s="531"/>
      <c r="HOA8" s="531"/>
      <c r="HOB8" s="531"/>
      <c r="HOC8" s="531"/>
      <c r="HOD8" s="531"/>
      <c r="HOE8" s="531"/>
      <c r="HOF8" s="531"/>
      <c r="HOG8" s="531"/>
      <c r="HOH8" s="531"/>
      <c r="HOI8" s="531"/>
      <c r="HOJ8" s="531"/>
      <c r="HOK8" s="531"/>
      <c r="HOL8" s="531"/>
      <c r="HOM8" s="531"/>
      <c r="HON8" s="531"/>
      <c r="HOO8" s="531"/>
      <c r="HOP8" s="531"/>
      <c r="HOQ8" s="531"/>
      <c r="HOR8" s="531"/>
      <c r="HOS8" s="531"/>
      <c r="HOT8" s="531"/>
      <c r="HOU8" s="531"/>
      <c r="HOV8" s="531"/>
      <c r="HOW8" s="531"/>
      <c r="HOX8" s="531"/>
      <c r="HOY8" s="531"/>
      <c r="HOZ8" s="531"/>
      <c r="HPA8" s="531"/>
      <c r="HPB8" s="531"/>
      <c r="HPC8" s="531"/>
      <c r="HPD8" s="531"/>
      <c r="HPE8" s="531"/>
      <c r="HPF8" s="531"/>
      <c r="HPG8" s="531"/>
      <c r="HPH8" s="531"/>
      <c r="HPI8" s="531"/>
      <c r="HPJ8" s="531"/>
      <c r="HPK8" s="531"/>
      <c r="HPL8" s="531"/>
      <c r="HPM8" s="531"/>
      <c r="HPN8" s="531"/>
      <c r="HPO8" s="531"/>
      <c r="HPP8" s="531"/>
      <c r="HPQ8" s="531"/>
      <c r="HPR8" s="531"/>
      <c r="HPS8" s="531"/>
      <c r="HPT8" s="531"/>
      <c r="HPU8" s="531"/>
      <c r="HPV8" s="531"/>
      <c r="HPW8" s="531"/>
      <c r="HPX8" s="531"/>
      <c r="HPY8" s="531"/>
      <c r="HPZ8" s="531"/>
      <c r="HQA8" s="531"/>
      <c r="HQB8" s="531"/>
      <c r="HQC8" s="531"/>
      <c r="HQD8" s="531"/>
      <c r="HQE8" s="531"/>
      <c r="HQF8" s="531"/>
      <c r="HQG8" s="531"/>
      <c r="HQH8" s="531"/>
      <c r="HQI8" s="531"/>
      <c r="HQJ8" s="531"/>
      <c r="HQK8" s="531"/>
      <c r="HQL8" s="531"/>
      <c r="HQM8" s="531"/>
      <c r="HQN8" s="531"/>
      <c r="HQO8" s="531"/>
      <c r="HQP8" s="531"/>
      <c r="HQQ8" s="531"/>
      <c r="HQR8" s="531"/>
      <c r="HQS8" s="531"/>
      <c r="HQT8" s="531"/>
      <c r="HQU8" s="531"/>
      <c r="HQV8" s="531"/>
      <c r="HQW8" s="531"/>
      <c r="HQX8" s="531"/>
      <c r="HQY8" s="531"/>
      <c r="HQZ8" s="531"/>
      <c r="HRA8" s="531"/>
      <c r="HRB8" s="531"/>
      <c r="HRC8" s="531"/>
      <c r="HRD8" s="531"/>
      <c r="HRE8" s="531"/>
      <c r="HRF8" s="531"/>
      <c r="HRG8" s="531"/>
      <c r="HRH8" s="531"/>
      <c r="HRI8" s="531"/>
      <c r="HRJ8" s="531"/>
      <c r="HRK8" s="531"/>
      <c r="HRL8" s="531"/>
      <c r="HRM8" s="531"/>
      <c r="HRN8" s="531"/>
      <c r="HRO8" s="531"/>
      <c r="HRP8" s="531"/>
      <c r="HRQ8" s="531"/>
      <c r="HRR8" s="531"/>
      <c r="HRS8" s="531"/>
      <c r="HRT8" s="531"/>
      <c r="HRU8" s="531"/>
      <c r="HRV8" s="531"/>
      <c r="HRW8" s="531"/>
      <c r="HRX8" s="531"/>
      <c r="HRY8" s="531"/>
      <c r="HRZ8" s="531"/>
      <c r="HSA8" s="531"/>
      <c r="HSB8" s="531"/>
      <c r="HSC8" s="531"/>
      <c r="HSD8" s="531"/>
      <c r="HSE8" s="531"/>
      <c r="HSF8" s="531"/>
      <c r="HSG8" s="531"/>
      <c r="HSH8" s="531"/>
      <c r="HSI8" s="531"/>
      <c r="HSJ8" s="531"/>
      <c r="HSK8" s="531"/>
      <c r="HSL8" s="531"/>
      <c r="HSM8" s="531"/>
      <c r="HSN8" s="531"/>
      <c r="HSO8" s="531"/>
      <c r="HSP8" s="531"/>
      <c r="HSQ8" s="531"/>
      <c r="HSR8" s="531"/>
      <c r="HSS8" s="531"/>
      <c r="HST8" s="531"/>
      <c r="HSU8" s="531"/>
      <c r="HSV8" s="531"/>
      <c r="HSW8" s="531"/>
      <c r="HSX8" s="531"/>
      <c r="HSY8" s="531"/>
      <c r="HSZ8" s="531"/>
      <c r="HTA8" s="531"/>
      <c r="HTB8" s="531"/>
      <c r="HTC8" s="531"/>
      <c r="HTD8" s="531"/>
      <c r="HTE8" s="531"/>
      <c r="HTF8" s="531"/>
      <c r="HTG8" s="531"/>
      <c r="HTH8" s="531"/>
      <c r="HTI8" s="531"/>
      <c r="HTJ8" s="531"/>
      <c r="HTK8" s="531"/>
      <c r="HTL8" s="531"/>
      <c r="HTM8" s="531"/>
      <c r="HTN8" s="531"/>
      <c r="HTO8" s="531"/>
      <c r="HTP8" s="531"/>
      <c r="HTQ8" s="531"/>
      <c r="HTR8" s="531"/>
      <c r="HTS8" s="531"/>
      <c r="HTT8" s="531"/>
      <c r="HTU8" s="531"/>
      <c r="HTV8" s="531"/>
      <c r="HTW8" s="531"/>
      <c r="HTX8" s="531"/>
      <c r="HTY8" s="531"/>
      <c r="HTZ8" s="531"/>
      <c r="HUA8" s="531"/>
      <c r="HUB8" s="531"/>
      <c r="HUC8" s="531"/>
      <c r="HUD8" s="531"/>
      <c r="HUE8" s="531"/>
      <c r="HUF8" s="531"/>
      <c r="HUG8" s="531"/>
      <c r="HUH8" s="531"/>
      <c r="HUI8" s="531"/>
      <c r="HUJ8" s="531"/>
      <c r="HUK8" s="531"/>
      <c r="HUL8" s="531"/>
      <c r="HUM8" s="531"/>
      <c r="HUN8" s="531"/>
      <c r="HUO8" s="531"/>
      <c r="HUP8" s="531"/>
      <c r="HUQ8" s="531"/>
      <c r="HUR8" s="531"/>
      <c r="HUS8" s="531"/>
      <c r="HUT8" s="531"/>
      <c r="HUU8" s="531"/>
      <c r="HUV8" s="531"/>
      <c r="HUW8" s="531"/>
      <c r="HUX8" s="531"/>
      <c r="HUY8" s="531"/>
      <c r="HUZ8" s="531"/>
      <c r="HVA8" s="531"/>
      <c r="HVB8" s="531"/>
      <c r="HVC8" s="531"/>
      <c r="HVD8" s="531"/>
      <c r="HVE8" s="531"/>
      <c r="HVF8" s="531"/>
      <c r="HVG8" s="531"/>
      <c r="HVH8" s="531"/>
      <c r="HVI8" s="531"/>
      <c r="HVJ8" s="531"/>
      <c r="HVK8" s="531"/>
      <c r="HVL8" s="531"/>
      <c r="HVM8" s="531"/>
      <c r="HVN8" s="531"/>
      <c r="HVO8" s="531"/>
      <c r="HVP8" s="531"/>
      <c r="HVQ8" s="531"/>
      <c r="HVR8" s="531"/>
      <c r="HVS8" s="531"/>
      <c r="HVT8" s="531"/>
      <c r="HVU8" s="531"/>
      <c r="HVV8" s="531"/>
      <c r="HVW8" s="531"/>
      <c r="HVX8" s="531"/>
      <c r="HVY8" s="531"/>
      <c r="HVZ8" s="531"/>
      <c r="HWA8" s="531"/>
      <c r="HWB8" s="531"/>
      <c r="HWC8" s="531"/>
      <c r="HWD8" s="531"/>
      <c r="HWE8" s="531"/>
      <c r="HWF8" s="531"/>
      <c r="HWG8" s="531"/>
      <c r="HWH8" s="531"/>
      <c r="HWI8" s="531"/>
      <c r="HWJ8" s="531"/>
      <c r="HWK8" s="531"/>
      <c r="HWL8" s="531"/>
      <c r="HWM8" s="531"/>
      <c r="HWN8" s="531"/>
      <c r="HWO8" s="531"/>
      <c r="HWP8" s="531"/>
      <c r="HWQ8" s="531"/>
      <c r="HWR8" s="531"/>
      <c r="HWS8" s="531"/>
      <c r="HWT8" s="531"/>
      <c r="HWU8" s="531"/>
      <c r="HWV8" s="531"/>
      <c r="HWW8" s="531"/>
      <c r="HWX8" s="531"/>
      <c r="HWY8" s="531"/>
      <c r="HWZ8" s="531"/>
      <c r="HXA8" s="531"/>
      <c r="HXB8" s="531"/>
      <c r="HXC8" s="531"/>
      <c r="HXD8" s="531"/>
      <c r="HXE8" s="531"/>
      <c r="HXF8" s="531"/>
      <c r="HXG8" s="531"/>
      <c r="HXH8" s="531"/>
      <c r="HXI8" s="531"/>
      <c r="HXJ8" s="531"/>
      <c r="HXK8" s="531"/>
      <c r="HXL8" s="531"/>
      <c r="HXM8" s="531"/>
      <c r="HXN8" s="531"/>
      <c r="HXO8" s="531"/>
      <c r="HXP8" s="531"/>
      <c r="HXQ8" s="531"/>
      <c r="HXR8" s="531"/>
      <c r="HXS8" s="531"/>
      <c r="HXT8" s="531"/>
      <c r="HXU8" s="531"/>
      <c r="HXV8" s="531"/>
      <c r="HXW8" s="531"/>
      <c r="HXX8" s="531"/>
      <c r="HXY8" s="531"/>
      <c r="HXZ8" s="531"/>
      <c r="HYA8" s="531"/>
      <c r="HYB8" s="531"/>
      <c r="HYC8" s="531"/>
      <c r="HYD8" s="531"/>
      <c r="HYE8" s="531"/>
      <c r="HYF8" s="531"/>
      <c r="HYG8" s="531"/>
      <c r="HYH8" s="531"/>
      <c r="HYI8" s="531"/>
      <c r="HYJ8" s="531"/>
      <c r="HYK8" s="531"/>
      <c r="HYL8" s="531"/>
      <c r="HYM8" s="531"/>
      <c r="HYN8" s="531"/>
      <c r="HYO8" s="531"/>
      <c r="HYP8" s="531"/>
      <c r="HYQ8" s="531"/>
      <c r="HYR8" s="531"/>
      <c r="HYS8" s="531"/>
      <c r="HYT8" s="531"/>
      <c r="HYU8" s="531"/>
      <c r="HYV8" s="531"/>
      <c r="HYW8" s="531"/>
      <c r="HYX8" s="531"/>
      <c r="HYY8" s="531"/>
      <c r="HYZ8" s="531"/>
      <c r="HZA8" s="531"/>
      <c r="HZB8" s="531"/>
      <c r="HZC8" s="531"/>
      <c r="HZD8" s="531"/>
      <c r="HZE8" s="531"/>
      <c r="HZF8" s="531"/>
      <c r="HZG8" s="531"/>
      <c r="HZH8" s="531"/>
      <c r="HZI8" s="531"/>
      <c r="HZJ8" s="531"/>
      <c r="HZK8" s="531"/>
      <c r="HZL8" s="531"/>
      <c r="HZM8" s="531"/>
      <c r="HZN8" s="531"/>
      <c r="HZO8" s="531"/>
      <c r="HZP8" s="531"/>
      <c r="HZQ8" s="531"/>
      <c r="HZR8" s="531"/>
      <c r="HZS8" s="531"/>
      <c r="HZT8" s="531"/>
      <c r="HZU8" s="531"/>
      <c r="HZV8" s="531"/>
      <c r="HZW8" s="531"/>
      <c r="HZX8" s="531"/>
      <c r="HZY8" s="531"/>
      <c r="HZZ8" s="531"/>
      <c r="IAA8" s="531"/>
      <c r="IAB8" s="531"/>
      <c r="IAC8" s="531"/>
      <c r="IAD8" s="531"/>
      <c r="IAE8" s="531"/>
      <c r="IAF8" s="531"/>
      <c r="IAG8" s="531"/>
      <c r="IAH8" s="531"/>
      <c r="IAI8" s="531"/>
      <c r="IAJ8" s="531"/>
      <c r="IAK8" s="531"/>
      <c r="IAL8" s="531"/>
      <c r="IAM8" s="531"/>
      <c r="IAN8" s="531"/>
      <c r="IAO8" s="531"/>
      <c r="IAP8" s="531"/>
      <c r="IAQ8" s="531"/>
      <c r="IAR8" s="531"/>
      <c r="IAS8" s="531"/>
      <c r="IAT8" s="531"/>
      <c r="IAU8" s="531"/>
      <c r="IAV8" s="531"/>
      <c r="IAW8" s="531"/>
      <c r="IAX8" s="531"/>
      <c r="IAY8" s="531"/>
      <c r="IAZ8" s="531"/>
      <c r="IBA8" s="531"/>
      <c r="IBB8" s="531"/>
      <c r="IBC8" s="531"/>
      <c r="IBD8" s="531"/>
      <c r="IBE8" s="531"/>
      <c r="IBF8" s="531"/>
      <c r="IBG8" s="531"/>
      <c r="IBH8" s="531"/>
      <c r="IBI8" s="531"/>
      <c r="IBJ8" s="531"/>
      <c r="IBK8" s="531"/>
      <c r="IBL8" s="531"/>
      <c r="IBM8" s="531"/>
      <c r="IBN8" s="531"/>
      <c r="IBO8" s="531"/>
      <c r="IBP8" s="531"/>
      <c r="IBQ8" s="531"/>
      <c r="IBR8" s="531"/>
      <c r="IBS8" s="531"/>
      <c r="IBT8" s="531"/>
      <c r="IBU8" s="531"/>
      <c r="IBV8" s="531"/>
      <c r="IBW8" s="531"/>
      <c r="IBX8" s="531"/>
      <c r="IBY8" s="531"/>
      <c r="IBZ8" s="531"/>
      <c r="ICA8" s="531"/>
      <c r="ICB8" s="531"/>
      <c r="ICC8" s="531"/>
      <c r="ICD8" s="531"/>
      <c r="ICE8" s="531"/>
      <c r="ICF8" s="531"/>
      <c r="ICG8" s="531"/>
      <c r="ICH8" s="531"/>
      <c r="ICI8" s="531"/>
      <c r="ICJ8" s="531"/>
      <c r="ICK8" s="531"/>
      <c r="ICL8" s="531"/>
      <c r="ICM8" s="531"/>
      <c r="ICN8" s="531"/>
      <c r="ICO8" s="531"/>
      <c r="ICP8" s="531"/>
      <c r="ICQ8" s="531"/>
      <c r="ICR8" s="531"/>
      <c r="ICS8" s="531"/>
      <c r="ICT8" s="531"/>
      <c r="ICU8" s="531"/>
      <c r="ICV8" s="531"/>
      <c r="ICW8" s="531"/>
      <c r="ICX8" s="531"/>
      <c r="ICY8" s="531"/>
      <c r="ICZ8" s="531"/>
      <c r="IDA8" s="531"/>
      <c r="IDB8" s="531"/>
      <c r="IDC8" s="531"/>
      <c r="IDD8" s="531"/>
      <c r="IDE8" s="531"/>
      <c r="IDF8" s="531"/>
      <c r="IDG8" s="531"/>
      <c r="IDH8" s="531"/>
      <c r="IDI8" s="531"/>
      <c r="IDJ8" s="531"/>
      <c r="IDK8" s="531"/>
      <c r="IDL8" s="531"/>
      <c r="IDM8" s="531"/>
      <c r="IDN8" s="531"/>
      <c r="IDO8" s="531"/>
      <c r="IDP8" s="531"/>
      <c r="IDQ8" s="531"/>
      <c r="IDR8" s="531"/>
      <c r="IDS8" s="531"/>
      <c r="IDT8" s="531"/>
      <c r="IDU8" s="531"/>
      <c r="IDV8" s="531"/>
      <c r="IDW8" s="531"/>
      <c r="IDX8" s="531"/>
      <c r="IDY8" s="531"/>
      <c r="IDZ8" s="531"/>
      <c r="IEA8" s="531"/>
      <c r="IEB8" s="531"/>
      <c r="IEC8" s="531"/>
      <c r="IED8" s="531"/>
      <c r="IEE8" s="531"/>
      <c r="IEF8" s="531"/>
      <c r="IEG8" s="531"/>
      <c r="IEH8" s="531"/>
      <c r="IEI8" s="531"/>
      <c r="IEJ8" s="531"/>
      <c r="IEK8" s="531"/>
      <c r="IEL8" s="531"/>
      <c r="IEM8" s="531"/>
      <c r="IEN8" s="531"/>
      <c r="IEO8" s="531"/>
      <c r="IEP8" s="531"/>
      <c r="IEQ8" s="531"/>
      <c r="IER8" s="531"/>
      <c r="IES8" s="531"/>
      <c r="IET8" s="531"/>
      <c r="IEU8" s="531"/>
      <c r="IEV8" s="531"/>
      <c r="IEW8" s="531"/>
      <c r="IEX8" s="531"/>
      <c r="IEY8" s="531"/>
      <c r="IEZ8" s="531"/>
      <c r="IFA8" s="531"/>
      <c r="IFB8" s="531"/>
      <c r="IFC8" s="531"/>
      <c r="IFD8" s="531"/>
      <c r="IFE8" s="531"/>
      <c r="IFF8" s="531"/>
      <c r="IFG8" s="531"/>
      <c r="IFH8" s="531"/>
      <c r="IFI8" s="531"/>
      <c r="IFJ8" s="531"/>
      <c r="IFK8" s="531"/>
      <c r="IFL8" s="531"/>
      <c r="IFM8" s="531"/>
      <c r="IFN8" s="531"/>
      <c r="IFO8" s="531"/>
      <c r="IFP8" s="531"/>
      <c r="IFQ8" s="531"/>
      <c r="IFR8" s="531"/>
      <c r="IFS8" s="531"/>
      <c r="IFT8" s="531"/>
      <c r="IFU8" s="531"/>
      <c r="IFV8" s="531"/>
      <c r="IFW8" s="531"/>
      <c r="IFX8" s="531"/>
      <c r="IFY8" s="531"/>
      <c r="IFZ8" s="531"/>
      <c r="IGA8" s="531"/>
      <c r="IGB8" s="531"/>
      <c r="IGC8" s="531"/>
      <c r="IGD8" s="531"/>
      <c r="IGE8" s="531"/>
      <c r="IGF8" s="531"/>
      <c r="IGG8" s="531"/>
      <c r="IGH8" s="531"/>
      <c r="IGI8" s="531"/>
      <c r="IGJ8" s="531"/>
      <c r="IGK8" s="531"/>
      <c r="IGL8" s="531"/>
      <c r="IGM8" s="531"/>
      <c r="IGN8" s="531"/>
      <c r="IGO8" s="531"/>
      <c r="IGP8" s="531"/>
      <c r="IGQ8" s="531"/>
      <c r="IGR8" s="531"/>
      <c r="IGS8" s="531"/>
      <c r="IGT8" s="531"/>
      <c r="IGU8" s="531"/>
      <c r="IGV8" s="531"/>
      <c r="IGW8" s="531"/>
      <c r="IGX8" s="531"/>
      <c r="IGY8" s="531"/>
      <c r="IGZ8" s="531"/>
      <c r="IHA8" s="531"/>
      <c r="IHB8" s="531"/>
      <c r="IHC8" s="531"/>
      <c r="IHD8" s="531"/>
      <c r="IHE8" s="531"/>
      <c r="IHF8" s="531"/>
      <c r="IHG8" s="531"/>
      <c r="IHH8" s="531"/>
      <c r="IHI8" s="531"/>
      <c r="IHJ8" s="531"/>
      <c r="IHK8" s="531"/>
      <c r="IHL8" s="531"/>
      <c r="IHM8" s="531"/>
      <c r="IHN8" s="531"/>
      <c r="IHO8" s="531"/>
      <c r="IHP8" s="531"/>
      <c r="IHQ8" s="531"/>
      <c r="IHR8" s="531"/>
      <c r="IHS8" s="531"/>
      <c r="IHT8" s="531"/>
      <c r="IHU8" s="531"/>
      <c r="IHV8" s="531"/>
      <c r="IHW8" s="531"/>
      <c r="IHX8" s="531"/>
      <c r="IHY8" s="531"/>
      <c r="IHZ8" s="531"/>
      <c r="IIA8" s="531"/>
      <c r="IIB8" s="531"/>
      <c r="IIC8" s="531"/>
      <c r="IID8" s="531"/>
      <c r="IIE8" s="531"/>
      <c r="IIF8" s="531"/>
      <c r="IIG8" s="531"/>
      <c r="IIH8" s="531"/>
      <c r="III8" s="531"/>
      <c r="IIJ8" s="531"/>
      <c r="IIK8" s="531"/>
      <c r="IIL8" s="531"/>
      <c r="IIM8" s="531"/>
      <c r="IIN8" s="531"/>
      <c r="IIO8" s="531"/>
      <c r="IIP8" s="531"/>
      <c r="IIQ8" s="531"/>
      <c r="IIR8" s="531"/>
      <c r="IIS8" s="531"/>
      <c r="IIT8" s="531"/>
      <c r="IIU8" s="531"/>
      <c r="IIV8" s="531"/>
      <c r="IIW8" s="531"/>
      <c r="IIX8" s="531"/>
      <c r="IIY8" s="531"/>
      <c r="IIZ8" s="531"/>
      <c r="IJA8" s="531"/>
      <c r="IJB8" s="531"/>
      <c r="IJC8" s="531"/>
      <c r="IJD8" s="531"/>
      <c r="IJE8" s="531"/>
      <c r="IJF8" s="531"/>
      <c r="IJG8" s="531"/>
      <c r="IJH8" s="531"/>
      <c r="IJI8" s="531"/>
      <c r="IJJ8" s="531"/>
      <c r="IJK8" s="531"/>
      <c r="IJL8" s="531"/>
      <c r="IJM8" s="531"/>
      <c r="IJN8" s="531"/>
      <c r="IJO8" s="531"/>
      <c r="IJP8" s="531"/>
      <c r="IJQ8" s="531"/>
      <c r="IJR8" s="531"/>
      <c r="IJS8" s="531"/>
      <c r="IJT8" s="531"/>
      <c r="IJU8" s="531"/>
      <c r="IJV8" s="531"/>
      <c r="IJW8" s="531"/>
      <c r="IJX8" s="531"/>
      <c r="IJY8" s="531"/>
      <c r="IJZ8" s="531"/>
      <c r="IKA8" s="531"/>
      <c r="IKB8" s="531"/>
      <c r="IKC8" s="531"/>
      <c r="IKD8" s="531"/>
      <c r="IKE8" s="531"/>
      <c r="IKF8" s="531"/>
      <c r="IKG8" s="531"/>
      <c r="IKH8" s="531"/>
      <c r="IKI8" s="531"/>
      <c r="IKJ8" s="531"/>
      <c r="IKK8" s="531"/>
      <c r="IKL8" s="531"/>
      <c r="IKM8" s="531"/>
      <c r="IKN8" s="531"/>
      <c r="IKO8" s="531"/>
      <c r="IKP8" s="531"/>
      <c r="IKQ8" s="531"/>
      <c r="IKR8" s="531"/>
      <c r="IKS8" s="531"/>
      <c r="IKT8" s="531"/>
      <c r="IKU8" s="531"/>
      <c r="IKV8" s="531"/>
      <c r="IKW8" s="531"/>
      <c r="IKX8" s="531"/>
      <c r="IKY8" s="531"/>
      <c r="IKZ8" s="531"/>
      <c r="ILA8" s="531"/>
      <c r="ILB8" s="531"/>
      <c r="ILC8" s="531"/>
      <c r="ILD8" s="531"/>
      <c r="ILE8" s="531"/>
      <c r="ILF8" s="531"/>
      <c r="ILG8" s="531"/>
      <c r="ILH8" s="531"/>
      <c r="ILI8" s="531"/>
      <c r="ILJ8" s="531"/>
      <c r="ILK8" s="531"/>
      <c r="ILL8" s="531"/>
      <c r="ILM8" s="531"/>
      <c r="ILN8" s="531"/>
      <c r="ILO8" s="531"/>
      <c r="ILP8" s="531"/>
      <c r="ILQ8" s="531"/>
      <c r="ILR8" s="531"/>
      <c r="ILS8" s="531"/>
      <c r="ILT8" s="531"/>
      <c r="ILU8" s="531"/>
      <c r="ILV8" s="531"/>
      <c r="ILW8" s="531"/>
      <c r="ILX8" s="531"/>
      <c r="ILY8" s="531"/>
      <c r="ILZ8" s="531"/>
      <c r="IMA8" s="531"/>
      <c r="IMB8" s="531"/>
      <c r="IMC8" s="531"/>
      <c r="IMD8" s="531"/>
      <c r="IME8" s="531"/>
      <c r="IMF8" s="531"/>
      <c r="IMG8" s="531"/>
      <c r="IMH8" s="531"/>
      <c r="IMI8" s="531"/>
      <c r="IMJ8" s="531"/>
      <c r="IMK8" s="531"/>
      <c r="IML8" s="531"/>
      <c r="IMM8" s="531"/>
      <c r="IMN8" s="531"/>
      <c r="IMO8" s="531"/>
      <c r="IMP8" s="531"/>
      <c r="IMQ8" s="531"/>
      <c r="IMR8" s="531"/>
      <c r="IMS8" s="531"/>
      <c r="IMT8" s="531"/>
      <c r="IMU8" s="531"/>
      <c r="IMV8" s="531"/>
      <c r="IMW8" s="531"/>
      <c r="IMX8" s="531"/>
      <c r="IMY8" s="531"/>
      <c r="IMZ8" s="531"/>
      <c r="INA8" s="531"/>
      <c r="INB8" s="531"/>
      <c r="INC8" s="531"/>
      <c r="IND8" s="531"/>
      <c r="INE8" s="531"/>
      <c r="INF8" s="531"/>
      <c r="ING8" s="531"/>
      <c r="INH8" s="531"/>
      <c r="INI8" s="531"/>
      <c r="INJ8" s="531"/>
      <c r="INK8" s="531"/>
      <c r="INL8" s="531"/>
      <c r="INM8" s="531"/>
      <c r="INN8" s="531"/>
      <c r="INO8" s="531"/>
      <c r="INP8" s="531"/>
      <c r="INQ8" s="531"/>
      <c r="INR8" s="531"/>
      <c r="INS8" s="531"/>
      <c r="INT8" s="531"/>
      <c r="INU8" s="531"/>
      <c r="INV8" s="531"/>
      <c r="INW8" s="531"/>
      <c r="INX8" s="531"/>
      <c r="INY8" s="531"/>
      <c r="INZ8" s="531"/>
      <c r="IOA8" s="531"/>
      <c r="IOB8" s="531"/>
      <c r="IOC8" s="531"/>
      <c r="IOD8" s="531"/>
      <c r="IOE8" s="531"/>
      <c r="IOF8" s="531"/>
      <c r="IOG8" s="531"/>
      <c r="IOH8" s="531"/>
      <c r="IOI8" s="531"/>
      <c r="IOJ8" s="531"/>
      <c r="IOK8" s="531"/>
      <c r="IOL8" s="531"/>
      <c r="IOM8" s="531"/>
      <c r="ION8" s="531"/>
      <c r="IOO8" s="531"/>
      <c r="IOP8" s="531"/>
      <c r="IOQ8" s="531"/>
      <c r="IOR8" s="531"/>
      <c r="IOS8" s="531"/>
      <c r="IOT8" s="531"/>
      <c r="IOU8" s="531"/>
      <c r="IOV8" s="531"/>
      <c r="IOW8" s="531"/>
      <c r="IOX8" s="531"/>
      <c r="IOY8" s="531"/>
      <c r="IOZ8" s="531"/>
      <c r="IPA8" s="531"/>
      <c r="IPB8" s="531"/>
      <c r="IPC8" s="531"/>
      <c r="IPD8" s="531"/>
      <c r="IPE8" s="531"/>
      <c r="IPF8" s="531"/>
      <c r="IPG8" s="531"/>
      <c r="IPH8" s="531"/>
      <c r="IPI8" s="531"/>
      <c r="IPJ8" s="531"/>
      <c r="IPK8" s="531"/>
      <c r="IPL8" s="531"/>
      <c r="IPM8" s="531"/>
      <c r="IPN8" s="531"/>
      <c r="IPO8" s="531"/>
      <c r="IPP8" s="531"/>
      <c r="IPQ8" s="531"/>
      <c r="IPR8" s="531"/>
      <c r="IPS8" s="531"/>
      <c r="IPT8" s="531"/>
      <c r="IPU8" s="531"/>
      <c r="IPV8" s="531"/>
      <c r="IPW8" s="531"/>
      <c r="IPX8" s="531"/>
      <c r="IPY8" s="531"/>
      <c r="IPZ8" s="531"/>
      <c r="IQA8" s="531"/>
      <c r="IQB8" s="531"/>
      <c r="IQC8" s="531"/>
      <c r="IQD8" s="531"/>
      <c r="IQE8" s="531"/>
      <c r="IQF8" s="531"/>
      <c r="IQG8" s="531"/>
      <c r="IQH8" s="531"/>
      <c r="IQI8" s="531"/>
      <c r="IQJ8" s="531"/>
      <c r="IQK8" s="531"/>
      <c r="IQL8" s="531"/>
      <c r="IQM8" s="531"/>
      <c r="IQN8" s="531"/>
      <c r="IQO8" s="531"/>
      <c r="IQP8" s="531"/>
      <c r="IQQ8" s="531"/>
      <c r="IQR8" s="531"/>
      <c r="IQS8" s="531"/>
      <c r="IQT8" s="531"/>
      <c r="IQU8" s="531"/>
      <c r="IQV8" s="531"/>
      <c r="IQW8" s="531"/>
      <c r="IQX8" s="531"/>
      <c r="IQY8" s="531"/>
      <c r="IQZ8" s="531"/>
      <c r="IRA8" s="531"/>
      <c r="IRB8" s="531"/>
      <c r="IRC8" s="531"/>
      <c r="IRD8" s="531"/>
      <c r="IRE8" s="531"/>
      <c r="IRF8" s="531"/>
      <c r="IRG8" s="531"/>
      <c r="IRH8" s="531"/>
      <c r="IRI8" s="531"/>
      <c r="IRJ8" s="531"/>
      <c r="IRK8" s="531"/>
      <c r="IRL8" s="531"/>
      <c r="IRM8" s="531"/>
      <c r="IRN8" s="531"/>
      <c r="IRO8" s="531"/>
      <c r="IRP8" s="531"/>
      <c r="IRQ8" s="531"/>
      <c r="IRR8" s="531"/>
      <c r="IRS8" s="531"/>
      <c r="IRT8" s="531"/>
      <c r="IRU8" s="531"/>
      <c r="IRV8" s="531"/>
      <c r="IRW8" s="531"/>
      <c r="IRX8" s="531"/>
      <c r="IRY8" s="531"/>
      <c r="IRZ8" s="531"/>
      <c r="ISA8" s="531"/>
      <c r="ISB8" s="531"/>
      <c r="ISC8" s="531"/>
      <c r="ISD8" s="531"/>
      <c r="ISE8" s="531"/>
      <c r="ISF8" s="531"/>
      <c r="ISG8" s="531"/>
      <c r="ISH8" s="531"/>
      <c r="ISI8" s="531"/>
      <c r="ISJ8" s="531"/>
      <c r="ISK8" s="531"/>
      <c r="ISL8" s="531"/>
      <c r="ISM8" s="531"/>
      <c r="ISN8" s="531"/>
      <c r="ISO8" s="531"/>
      <c r="ISP8" s="531"/>
      <c r="ISQ8" s="531"/>
      <c r="ISR8" s="531"/>
      <c r="ISS8" s="531"/>
      <c r="IST8" s="531"/>
      <c r="ISU8" s="531"/>
      <c r="ISV8" s="531"/>
      <c r="ISW8" s="531"/>
      <c r="ISX8" s="531"/>
      <c r="ISY8" s="531"/>
      <c r="ISZ8" s="531"/>
      <c r="ITA8" s="531"/>
      <c r="ITB8" s="531"/>
      <c r="ITC8" s="531"/>
      <c r="ITD8" s="531"/>
      <c r="ITE8" s="531"/>
      <c r="ITF8" s="531"/>
      <c r="ITG8" s="531"/>
      <c r="ITH8" s="531"/>
      <c r="ITI8" s="531"/>
      <c r="ITJ8" s="531"/>
      <c r="ITK8" s="531"/>
      <c r="ITL8" s="531"/>
      <c r="ITM8" s="531"/>
      <c r="ITN8" s="531"/>
      <c r="ITO8" s="531"/>
      <c r="ITP8" s="531"/>
      <c r="ITQ8" s="531"/>
      <c r="ITR8" s="531"/>
      <c r="ITS8" s="531"/>
      <c r="ITT8" s="531"/>
      <c r="ITU8" s="531"/>
      <c r="ITV8" s="531"/>
      <c r="ITW8" s="531"/>
      <c r="ITX8" s="531"/>
      <c r="ITY8" s="531"/>
      <c r="ITZ8" s="531"/>
      <c r="IUA8" s="531"/>
      <c r="IUB8" s="531"/>
      <c r="IUC8" s="531"/>
      <c r="IUD8" s="531"/>
      <c r="IUE8" s="531"/>
      <c r="IUF8" s="531"/>
      <c r="IUG8" s="531"/>
      <c r="IUH8" s="531"/>
      <c r="IUI8" s="531"/>
      <c r="IUJ8" s="531"/>
      <c r="IUK8" s="531"/>
      <c r="IUL8" s="531"/>
      <c r="IUM8" s="531"/>
      <c r="IUN8" s="531"/>
      <c r="IUO8" s="531"/>
      <c r="IUP8" s="531"/>
      <c r="IUQ8" s="531"/>
      <c r="IUR8" s="531"/>
      <c r="IUS8" s="531"/>
      <c r="IUT8" s="531"/>
      <c r="IUU8" s="531"/>
      <c r="IUV8" s="531"/>
      <c r="IUW8" s="531"/>
      <c r="IUX8" s="531"/>
      <c r="IUY8" s="531"/>
      <c r="IUZ8" s="531"/>
      <c r="IVA8" s="531"/>
      <c r="IVB8" s="531"/>
      <c r="IVC8" s="531"/>
      <c r="IVD8" s="531"/>
      <c r="IVE8" s="531"/>
      <c r="IVF8" s="531"/>
      <c r="IVG8" s="531"/>
      <c r="IVH8" s="531"/>
      <c r="IVI8" s="531"/>
      <c r="IVJ8" s="531"/>
      <c r="IVK8" s="531"/>
      <c r="IVL8" s="531"/>
      <c r="IVM8" s="531"/>
      <c r="IVN8" s="531"/>
      <c r="IVO8" s="531"/>
      <c r="IVP8" s="531"/>
      <c r="IVQ8" s="531"/>
      <c r="IVR8" s="531"/>
      <c r="IVS8" s="531"/>
      <c r="IVT8" s="531"/>
      <c r="IVU8" s="531"/>
      <c r="IVV8" s="531"/>
      <c r="IVW8" s="531"/>
      <c r="IVX8" s="531"/>
      <c r="IVY8" s="531"/>
      <c r="IVZ8" s="531"/>
      <c r="IWA8" s="531"/>
      <c r="IWB8" s="531"/>
      <c r="IWC8" s="531"/>
      <c r="IWD8" s="531"/>
      <c r="IWE8" s="531"/>
      <c r="IWF8" s="531"/>
      <c r="IWG8" s="531"/>
      <c r="IWH8" s="531"/>
      <c r="IWI8" s="531"/>
      <c r="IWJ8" s="531"/>
      <c r="IWK8" s="531"/>
      <c r="IWL8" s="531"/>
      <c r="IWM8" s="531"/>
      <c r="IWN8" s="531"/>
      <c r="IWO8" s="531"/>
      <c r="IWP8" s="531"/>
      <c r="IWQ8" s="531"/>
      <c r="IWR8" s="531"/>
      <c r="IWS8" s="531"/>
      <c r="IWT8" s="531"/>
      <c r="IWU8" s="531"/>
      <c r="IWV8" s="531"/>
      <c r="IWW8" s="531"/>
      <c r="IWX8" s="531"/>
      <c r="IWY8" s="531"/>
      <c r="IWZ8" s="531"/>
      <c r="IXA8" s="531"/>
      <c r="IXB8" s="531"/>
      <c r="IXC8" s="531"/>
      <c r="IXD8" s="531"/>
      <c r="IXE8" s="531"/>
      <c r="IXF8" s="531"/>
      <c r="IXG8" s="531"/>
      <c r="IXH8" s="531"/>
      <c r="IXI8" s="531"/>
      <c r="IXJ8" s="531"/>
      <c r="IXK8" s="531"/>
      <c r="IXL8" s="531"/>
      <c r="IXM8" s="531"/>
      <c r="IXN8" s="531"/>
      <c r="IXO8" s="531"/>
      <c r="IXP8" s="531"/>
      <c r="IXQ8" s="531"/>
      <c r="IXR8" s="531"/>
      <c r="IXS8" s="531"/>
      <c r="IXT8" s="531"/>
      <c r="IXU8" s="531"/>
      <c r="IXV8" s="531"/>
      <c r="IXW8" s="531"/>
      <c r="IXX8" s="531"/>
      <c r="IXY8" s="531"/>
      <c r="IXZ8" s="531"/>
      <c r="IYA8" s="531"/>
      <c r="IYB8" s="531"/>
      <c r="IYC8" s="531"/>
      <c r="IYD8" s="531"/>
      <c r="IYE8" s="531"/>
      <c r="IYF8" s="531"/>
      <c r="IYG8" s="531"/>
      <c r="IYH8" s="531"/>
      <c r="IYI8" s="531"/>
      <c r="IYJ8" s="531"/>
      <c r="IYK8" s="531"/>
      <c r="IYL8" s="531"/>
      <c r="IYM8" s="531"/>
      <c r="IYN8" s="531"/>
      <c r="IYO8" s="531"/>
      <c r="IYP8" s="531"/>
      <c r="IYQ8" s="531"/>
      <c r="IYR8" s="531"/>
      <c r="IYS8" s="531"/>
      <c r="IYT8" s="531"/>
      <c r="IYU8" s="531"/>
      <c r="IYV8" s="531"/>
      <c r="IYW8" s="531"/>
      <c r="IYX8" s="531"/>
      <c r="IYY8" s="531"/>
      <c r="IYZ8" s="531"/>
      <c r="IZA8" s="531"/>
      <c r="IZB8" s="531"/>
      <c r="IZC8" s="531"/>
      <c r="IZD8" s="531"/>
      <c r="IZE8" s="531"/>
      <c r="IZF8" s="531"/>
      <c r="IZG8" s="531"/>
      <c r="IZH8" s="531"/>
      <c r="IZI8" s="531"/>
      <c r="IZJ8" s="531"/>
      <c r="IZK8" s="531"/>
      <c r="IZL8" s="531"/>
      <c r="IZM8" s="531"/>
      <c r="IZN8" s="531"/>
      <c r="IZO8" s="531"/>
      <c r="IZP8" s="531"/>
      <c r="IZQ8" s="531"/>
      <c r="IZR8" s="531"/>
      <c r="IZS8" s="531"/>
      <c r="IZT8" s="531"/>
      <c r="IZU8" s="531"/>
      <c r="IZV8" s="531"/>
      <c r="IZW8" s="531"/>
      <c r="IZX8" s="531"/>
      <c r="IZY8" s="531"/>
      <c r="IZZ8" s="531"/>
      <c r="JAA8" s="531"/>
      <c r="JAB8" s="531"/>
      <c r="JAC8" s="531"/>
      <c r="JAD8" s="531"/>
      <c r="JAE8" s="531"/>
      <c r="JAF8" s="531"/>
      <c r="JAG8" s="531"/>
      <c r="JAH8" s="531"/>
      <c r="JAI8" s="531"/>
      <c r="JAJ8" s="531"/>
      <c r="JAK8" s="531"/>
      <c r="JAL8" s="531"/>
      <c r="JAM8" s="531"/>
      <c r="JAN8" s="531"/>
      <c r="JAO8" s="531"/>
      <c r="JAP8" s="531"/>
      <c r="JAQ8" s="531"/>
      <c r="JAR8" s="531"/>
      <c r="JAS8" s="531"/>
      <c r="JAT8" s="531"/>
      <c r="JAU8" s="531"/>
      <c r="JAV8" s="531"/>
      <c r="JAW8" s="531"/>
      <c r="JAX8" s="531"/>
      <c r="JAY8" s="531"/>
      <c r="JAZ8" s="531"/>
      <c r="JBA8" s="531"/>
      <c r="JBB8" s="531"/>
      <c r="JBC8" s="531"/>
      <c r="JBD8" s="531"/>
      <c r="JBE8" s="531"/>
      <c r="JBF8" s="531"/>
      <c r="JBG8" s="531"/>
      <c r="JBH8" s="531"/>
      <c r="JBI8" s="531"/>
      <c r="JBJ8" s="531"/>
      <c r="JBK8" s="531"/>
      <c r="JBL8" s="531"/>
      <c r="JBM8" s="531"/>
      <c r="JBN8" s="531"/>
      <c r="JBO8" s="531"/>
      <c r="JBP8" s="531"/>
      <c r="JBQ8" s="531"/>
      <c r="JBR8" s="531"/>
      <c r="JBS8" s="531"/>
      <c r="JBT8" s="531"/>
      <c r="JBU8" s="531"/>
      <c r="JBV8" s="531"/>
      <c r="JBW8" s="531"/>
      <c r="JBX8" s="531"/>
      <c r="JBY8" s="531"/>
      <c r="JBZ8" s="531"/>
      <c r="JCA8" s="531"/>
      <c r="JCB8" s="531"/>
      <c r="JCC8" s="531"/>
      <c r="JCD8" s="531"/>
      <c r="JCE8" s="531"/>
      <c r="JCF8" s="531"/>
      <c r="JCG8" s="531"/>
      <c r="JCH8" s="531"/>
      <c r="JCI8" s="531"/>
      <c r="JCJ8" s="531"/>
      <c r="JCK8" s="531"/>
      <c r="JCL8" s="531"/>
      <c r="JCM8" s="531"/>
      <c r="JCN8" s="531"/>
      <c r="JCO8" s="531"/>
      <c r="JCP8" s="531"/>
      <c r="JCQ8" s="531"/>
      <c r="JCR8" s="531"/>
      <c r="JCS8" s="531"/>
      <c r="JCT8" s="531"/>
      <c r="JCU8" s="531"/>
      <c r="JCV8" s="531"/>
      <c r="JCW8" s="531"/>
      <c r="JCX8" s="531"/>
      <c r="JCY8" s="531"/>
      <c r="JCZ8" s="531"/>
      <c r="JDA8" s="531"/>
      <c r="JDB8" s="531"/>
      <c r="JDC8" s="531"/>
      <c r="JDD8" s="531"/>
      <c r="JDE8" s="531"/>
      <c r="JDF8" s="531"/>
      <c r="JDG8" s="531"/>
      <c r="JDH8" s="531"/>
      <c r="JDI8" s="531"/>
      <c r="JDJ8" s="531"/>
      <c r="JDK8" s="531"/>
      <c r="JDL8" s="531"/>
      <c r="JDM8" s="531"/>
      <c r="JDN8" s="531"/>
      <c r="JDO8" s="531"/>
      <c r="JDP8" s="531"/>
      <c r="JDQ8" s="531"/>
      <c r="JDR8" s="531"/>
      <c r="JDS8" s="531"/>
      <c r="JDT8" s="531"/>
      <c r="JDU8" s="531"/>
      <c r="JDV8" s="531"/>
      <c r="JDW8" s="531"/>
      <c r="JDX8" s="531"/>
      <c r="JDY8" s="531"/>
      <c r="JDZ8" s="531"/>
      <c r="JEA8" s="531"/>
      <c r="JEB8" s="531"/>
      <c r="JEC8" s="531"/>
      <c r="JED8" s="531"/>
      <c r="JEE8" s="531"/>
      <c r="JEF8" s="531"/>
      <c r="JEG8" s="531"/>
      <c r="JEH8" s="531"/>
      <c r="JEI8" s="531"/>
      <c r="JEJ8" s="531"/>
      <c r="JEK8" s="531"/>
      <c r="JEL8" s="531"/>
      <c r="JEM8" s="531"/>
      <c r="JEN8" s="531"/>
      <c r="JEO8" s="531"/>
      <c r="JEP8" s="531"/>
      <c r="JEQ8" s="531"/>
      <c r="JER8" s="531"/>
      <c r="JES8" s="531"/>
      <c r="JET8" s="531"/>
      <c r="JEU8" s="531"/>
      <c r="JEV8" s="531"/>
      <c r="JEW8" s="531"/>
      <c r="JEX8" s="531"/>
      <c r="JEY8" s="531"/>
      <c r="JEZ8" s="531"/>
      <c r="JFA8" s="531"/>
      <c r="JFB8" s="531"/>
      <c r="JFC8" s="531"/>
      <c r="JFD8" s="531"/>
      <c r="JFE8" s="531"/>
      <c r="JFF8" s="531"/>
      <c r="JFG8" s="531"/>
      <c r="JFH8" s="531"/>
      <c r="JFI8" s="531"/>
      <c r="JFJ8" s="531"/>
      <c r="JFK8" s="531"/>
      <c r="JFL8" s="531"/>
      <c r="JFM8" s="531"/>
      <c r="JFN8" s="531"/>
      <c r="JFO8" s="531"/>
      <c r="JFP8" s="531"/>
      <c r="JFQ8" s="531"/>
      <c r="JFR8" s="531"/>
      <c r="JFS8" s="531"/>
      <c r="JFT8" s="531"/>
      <c r="JFU8" s="531"/>
      <c r="JFV8" s="531"/>
      <c r="JFW8" s="531"/>
      <c r="JFX8" s="531"/>
      <c r="JFY8" s="531"/>
      <c r="JFZ8" s="531"/>
      <c r="JGA8" s="531"/>
      <c r="JGB8" s="531"/>
      <c r="JGC8" s="531"/>
      <c r="JGD8" s="531"/>
      <c r="JGE8" s="531"/>
      <c r="JGF8" s="531"/>
      <c r="JGG8" s="531"/>
      <c r="JGH8" s="531"/>
      <c r="JGI8" s="531"/>
      <c r="JGJ8" s="531"/>
      <c r="JGK8" s="531"/>
      <c r="JGL8" s="531"/>
      <c r="JGM8" s="531"/>
      <c r="JGN8" s="531"/>
      <c r="JGO8" s="531"/>
      <c r="JGP8" s="531"/>
      <c r="JGQ8" s="531"/>
      <c r="JGR8" s="531"/>
      <c r="JGS8" s="531"/>
      <c r="JGT8" s="531"/>
      <c r="JGU8" s="531"/>
      <c r="JGV8" s="531"/>
      <c r="JGW8" s="531"/>
      <c r="JGX8" s="531"/>
      <c r="JGY8" s="531"/>
      <c r="JGZ8" s="531"/>
      <c r="JHA8" s="531"/>
      <c r="JHB8" s="531"/>
      <c r="JHC8" s="531"/>
      <c r="JHD8" s="531"/>
      <c r="JHE8" s="531"/>
      <c r="JHF8" s="531"/>
      <c r="JHG8" s="531"/>
      <c r="JHH8" s="531"/>
      <c r="JHI8" s="531"/>
      <c r="JHJ8" s="531"/>
      <c r="JHK8" s="531"/>
      <c r="JHL8" s="531"/>
      <c r="JHM8" s="531"/>
      <c r="JHN8" s="531"/>
      <c r="JHO8" s="531"/>
      <c r="JHP8" s="531"/>
      <c r="JHQ8" s="531"/>
      <c r="JHR8" s="531"/>
      <c r="JHS8" s="531"/>
      <c r="JHT8" s="531"/>
      <c r="JHU8" s="531"/>
      <c r="JHV8" s="531"/>
      <c r="JHW8" s="531"/>
      <c r="JHX8" s="531"/>
      <c r="JHY8" s="531"/>
      <c r="JHZ8" s="531"/>
      <c r="JIA8" s="531"/>
      <c r="JIB8" s="531"/>
      <c r="JIC8" s="531"/>
      <c r="JID8" s="531"/>
      <c r="JIE8" s="531"/>
      <c r="JIF8" s="531"/>
      <c r="JIG8" s="531"/>
      <c r="JIH8" s="531"/>
      <c r="JII8" s="531"/>
      <c r="JIJ8" s="531"/>
      <c r="JIK8" s="531"/>
      <c r="JIL8" s="531"/>
      <c r="JIM8" s="531"/>
      <c r="JIN8" s="531"/>
      <c r="JIO8" s="531"/>
      <c r="JIP8" s="531"/>
      <c r="JIQ8" s="531"/>
      <c r="JIR8" s="531"/>
      <c r="JIS8" s="531"/>
      <c r="JIT8" s="531"/>
      <c r="JIU8" s="531"/>
      <c r="JIV8" s="531"/>
      <c r="JIW8" s="531"/>
      <c r="JIX8" s="531"/>
      <c r="JIY8" s="531"/>
      <c r="JIZ8" s="531"/>
      <c r="JJA8" s="531"/>
      <c r="JJB8" s="531"/>
      <c r="JJC8" s="531"/>
      <c r="JJD8" s="531"/>
      <c r="JJE8" s="531"/>
      <c r="JJF8" s="531"/>
      <c r="JJG8" s="531"/>
      <c r="JJH8" s="531"/>
      <c r="JJI8" s="531"/>
      <c r="JJJ8" s="531"/>
      <c r="JJK8" s="531"/>
      <c r="JJL8" s="531"/>
      <c r="JJM8" s="531"/>
      <c r="JJN8" s="531"/>
      <c r="JJO8" s="531"/>
      <c r="JJP8" s="531"/>
      <c r="JJQ8" s="531"/>
      <c r="JJR8" s="531"/>
      <c r="JJS8" s="531"/>
      <c r="JJT8" s="531"/>
      <c r="JJU8" s="531"/>
      <c r="JJV8" s="531"/>
      <c r="JJW8" s="531"/>
      <c r="JJX8" s="531"/>
      <c r="JJY8" s="531"/>
      <c r="JJZ8" s="531"/>
      <c r="JKA8" s="531"/>
      <c r="JKB8" s="531"/>
      <c r="JKC8" s="531"/>
      <c r="JKD8" s="531"/>
      <c r="JKE8" s="531"/>
      <c r="JKF8" s="531"/>
      <c r="JKG8" s="531"/>
      <c r="JKH8" s="531"/>
      <c r="JKI8" s="531"/>
      <c r="JKJ8" s="531"/>
      <c r="JKK8" s="531"/>
      <c r="JKL8" s="531"/>
      <c r="JKM8" s="531"/>
      <c r="JKN8" s="531"/>
      <c r="JKO8" s="531"/>
      <c r="JKP8" s="531"/>
      <c r="JKQ8" s="531"/>
      <c r="JKR8" s="531"/>
      <c r="JKS8" s="531"/>
      <c r="JKT8" s="531"/>
      <c r="JKU8" s="531"/>
      <c r="JKV8" s="531"/>
      <c r="JKW8" s="531"/>
      <c r="JKX8" s="531"/>
      <c r="JKY8" s="531"/>
      <c r="JKZ8" s="531"/>
      <c r="JLA8" s="531"/>
      <c r="JLB8" s="531"/>
      <c r="JLC8" s="531"/>
      <c r="JLD8" s="531"/>
      <c r="JLE8" s="531"/>
      <c r="JLF8" s="531"/>
      <c r="JLG8" s="531"/>
      <c r="JLH8" s="531"/>
      <c r="JLI8" s="531"/>
      <c r="JLJ8" s="531"/>
      <c r="JLK8" s="531"/>
      <c r="JLL8" s="531"/>
      <c r="JLM8" s="531"/>
      <c r="JLN8" s="531"/>
      <c r="JLO8" s="531"/>
      <c r="JLP8" s="531"/>
      <c r="JLQ8" s="531"/>
      <c r="JLR8" s="531"/>
      <c r="JLS8" s="531"/>
      <c r="JLT8" s="531"/>
      <c r="JLU8" s="531"/>
      <c r="JLV8" s="531"/>
      <c r="JLW8" s="531"/>
      <c r="JLX8" s="531"/>
      <c r="JLY8" s="531"/>
      <c r="JLZ8" s="531"/>
      <c r="JMA8" s="531"/>
      <c r="JMB8" s="531"/>
      <c r="JMC8" s="531"/>
      <c r="JMD8" s="531"/>
      <c r="JME8" s="531"/>
      <c r="JMF8" s="531"/>
      <c r="JMG8" s="531"/>
      <c r="JMH8" s="531"/>
      <c r="JMI8" s="531"/>
      <c r="JMJ8" s="531"/>
      <c r="JMK8" s="531"/>
      <c r="JML8" s="531"/>
      <c r="JMM8" s="531"/>
      <c r="JMN8" s="531"/>
      <c r="JMO8" s="531"/>
      <c r="JMP8" s="531"/>
      <c r="JMQ8" s="531"/>
      <c r="JMR8" s="531"/>
      <c r="JMS8" s="531"/>
      <c r="JMT8" s="531"/>
      <c r="JMU8" s="531"/>
      <c r="JMV8" s="531"/>
      <c r="JMW8" s="531"/>
      <c r="JMX8" s="531"/>
      <c r="JMY8" s="531"/>
      <c r="JMZ8" s="531"/>
      <c r="JNA8" s="531"/>
      <c r="JNB8" s="531"/>
      <c r="JNC8" s="531"/>
      <c r="JND8" s="531"/>
      <c r="JNE8" s="531"/>
      <c r="JNF8" s="531"/>
      <c r="JNG8" s="531"/>
      <c r="JNH8" s="531"/>
      <c r="JNI8" s="531"/>
      <c r="JNJ8" s="531"/>
      <c r="JNK8" s="531"/>
      <c r="JNL8" s="531"/>
      <c r="JNM8" s="531"/>
      <c r="JNN8" s="531"/>
      <c r="JNO8" s="531"/>
      <c r="JNP8" s="531"/>
      <c r="JNQ8" s="531"/>
      <c r="JNR8" s="531"/>
      <c r="JNS8" s="531"/>
      <c r="JNT8" s="531"/>
      <c r="JNU8" s="531"/>
      <c r="JNV8" s="531"/>
      <c r="JNW8" s="531"/>
      <c r="JNX8" s="531"/>
      <c r="JNY8" s="531"/>
      <c r="JNZ8" s="531"/>
      <c r="JOA8" s="531"/>
      <c r="JOB8" s="531"/>
      <c r="JOC8" s="531"/>
      <c r="JOD8" s="531"/>
      <c r="JOE8" s="531"/>
      <c r="JOF8" s="531"/>
      <c r="JOG8" s="531"/>
      <c r="JOH8" s="531"/>
      <c r="JOI8" s="531"/>
      <c r="JOJ8" s="531"/>
      <c r="JOK8" s="531"/>
      <c r="JOL8" s="531"/>
      <c r="JOM8" s="531"/>
      <c r="JON8" s="531"/>
      <c r="JOO8" s="531"/>
      <c r="JOP8" s="531"/>
      <c r="JOQ8" s="531"/>
      <c r="JOR8" s="531"/>
      <c r="JOS8" s="531"/>
      <c r="JOT8" s="531"/>
      <c r="JOU8" s="531"/>
      <c r="JOV8" s="531"/>
      <c r="JOW8" s="531"/>
      <c r="JOX8" s="531"/>
      <c r="JOY8" s="531"/>
      <c r="JOZ8" s="531"/>
      <c r="JPA8" s="531"/>
      <c r="JPB8" s="531"/>
      <c r="JPC8" s="531"/>
      <c r="JPD8" s="531"/>
      <c r="JPE8" s="531"/>
      <c r="JPF8" s="531"/>
      <c r="JPG8" s="531"/>
      <c r="JPH8" s="531"/>
      <c r="JPI8" s="531"/>
      <c r="JPJ8" s="531"/>
      <c r="JPK8" s="531"/>
      <c r="JPL8" s="531"/>
      <c r="JPM8" s="531"/>
      <c r="JPN8" s="531"/>
      <c r="JPO8" s="531"/>
      <c r="JPP8" s="531"/>
      <c r="JPQ8" s="531"/>
      <c r="JPR8" s="531"/>
      <c r="JPS8" s="531"/>
      <c r="JPT8" s="531"/>
      <c r="JPU8" s="531"/>
      <c r="JPV8" s="531"/>
      <c r="JPW8" s="531"/>
      <c r="JPX8" s="531"/>
      <c r="JPY8" s="531"/>
      <c r="JPZ8" s="531"/>
      <c r="JQA8" s="531"/>
      <c r="JQB8" s="531"/>
      <c r="JQC8" s="531"/>
      <c r="JQD8" s="531"/>
      <c r="JQE8" s="531"/>
      <c r="JQF8" s="531"/>
      <c r="JQG8" s="531"/>
      <c r="JQH8" s="531"/>
      <c r="JQI8" s="531"/>
      <c r="JQJ8" s="531"/>
      <c r="JQK8" s="531"/>
      <c r="JQL8" s="531"/>
      <c r="JQM8" s="531"/>
      <c r="JQN8" s="531"/>
      <c r="JQO8" s="531"/>
      <c r="JQP8" s="531"/>
      <c r="JQQ8" s="531"/>
      <c r="JQR8" s="531"/>
      <c r="JQS8" s="531"/>
      <c r="JQT8" s="531"/>
      <c r="JQU8" s="531"/>
      <c r="JQV8" s="531"/>
      <c r="JQW8" s="531"/>
      <c r="JQX8" s="531"/>
      <c r="JQY8" s="531"/>
      <c r="JQZ8" s="531"/>
      <c r="JRA8" s="531"/>
      <c r="JRB8" s="531"/>
      <c r="JRC8" s="531"/>
      <c r="JRD8" s="531"/>
      <c r="JRE8" s="531"/>
      <c r="JRF8" s="531"/>
      <c r="JRG8" s="531"/>
      <c r="JRH8" s="531"/>
      <c r="JRI8" s="531"/>
      <c r="JRJ8" s="531"/>
      <c r="JRK8" s="531"/>
      <c r="JRL8" s="531"/>
      <c r="JRM8" s="531"/>
      <c r="JRN8" s="531"/>
      <c r="JRO8" s="531"/>
      <c r="JRP8" s="531"/>
      <c r="JRQ8" s="531"/>
      <c r="JRR8" s="531"/>
      <c r="JRS8" s="531"/>
      <c r="JRT8" s="531"/>
      <c r="JRU8" s="531"/>
      <c r="JRV8" s="531"/>
      <c r="JRW8" s="531"/>
      <c r="JRX8" s="531"/>
      <c r="JRY8" s="531"/>
      <c r="JRZ8" s="531"/>
      <c r="JSA8" s="531"/>
      <c r="JSB8" s="531"/>
      <c r="JSC8" s="531"/>
      <c r="JSD8" s="531"/>
      <c r="JSE8" s="531"/>
      <c r="JSF8" s="531"/>
      <c r="JSG8" s="531"/>
      <c r="JSH8" s="531"/>
      <c r="JSI8" s="531"/>
      <c r="JSJ8" s="531"/>
      <c r="JSK8" s="531"/>
      <c r="JSL8" s="531"/>
      <c r="JSM8" s="531"/>
      <c r="JSN8" s="531"/>
      <c r="JSO8" s="531"/>
      <c r="JSP8" s="531"/>
      <c r="JSQ8" s="531"/>
      <c r="JSR8" s="531"/>
      <c r="JSS8" s="531"/>
      <c r="JST8" s="531"/>
      <c r="JSU8" s="531"/>
      <c r="JSV8" s="531"/>
      <c r="JSW8" s="531"/>
      <c r="JSX8" s="531"/>
      <c r="JSY8" s="531"/>
      <c r="JSZ8" s="531"/>
      <c r="JTA8" s="531"/>
      <c r="JTB8" s="531"/>
      <c r="JTC8" s="531"/>
      <c r="JTD8" s="531"/>
      <c r="JTE8" s="531"/>
      <c r="JTF8" s="531"/>
      <c r="JTG8" s="531"/>
      <c r="JTH8" s="531"/>
      <c r="JTI8" s="531"/>
      <c r="JTJ8" s="531"/>
      <c r="JTK8" s="531"/>
      <c r="JTL8" s="531"/>
      <c r="JTM8" s="531"/>
      <c r="JTN8" s="531"/>
      <c r="JTO8" s="531"/>
      <c r="JTP8" s="531"/>
      <c r="JTQ8" s="531"/>
      <c r="JTR8" s="531"/>
      <c r="JTS8" s="531"/>
      <c r="JTT8" s="531"/>
      <c r="JTU8" s="531"/>
      <c r="JTV8" s="531"/>
      <c r="JTW8" s="531"/>
      <c r="JTX8" s="531"/>
      <c r="JTY8" s="531"/>
      <c r="JTZ8" s="531"/>
      <c r="JUA8" s="531"/>
      <c r="JUB8" s="531"/>
      <c r="JUC8" s="531"/>
      <c r="JUD8" s="531"/>
      <c r="JUE8" s="531"/>
      <c r="JUF8" s="531"/>
      <c r="JUG8" s="531"/>
      <c r="JUH8" s="531"/>
      <c r="JUI8" s="531"/>
      <c r="JUJ8" s="531"/>
      <c r="JUK8" s="531"/>
      <c r="JUL8" s="531"/>
      <c r="JUM8" s="531"/>
      <c r="JUN8" s="531"/>
      <c r="JUO8" s="531"/>
      <c r="JUP8" s="531"/>
      <c r="JUQ8" s="531"/>
      <c r="JUR8" s="531"/>
      <c r="JUS8" s="531"/>
      <c r="JUT8" s="531"/>
      <c r="JUU8" s="531"/>
      <c r="JUV8" s="531"/>
      <c r="JUW8" s="531"/>
      <c r="JUX8" s="531"/>
      <c r="JUY8" s="531"/>
      <c r="JUZ8" s="531"/>
      <c r="JVA8" s="531"/>
      <c r="JVB8" s="531"/>
      <c r="JVC8" s="531"/>
      <c r="JVD8" s="531"/>
      <c r="JVE8" s="531"/>
      <c r="JVF8" s="531"/>
      <c r="JVG8" s="531"/>
      <c r="JVH8" s="531"/>
      <c r="JVI8" s="531"/>
      <c r="JVJ8" s="531"/>
      <c r="JVK8" s="531"/>
      <c r="JVL8" s="531"/>
      <c r="JVM8" s="531"/>
      <c r="JVN8" s="531"/>
      <c r="JVO8" s="531"/>
      <c r="JVP8" s="531"/>
      <c r="JVQ8" s="531"/>
      <c r="JVR8" s="531"/>
      <c r="JVS8" s="531"/>
      <c r="JVT8" s="531"/>
      <c r="JVU8" s="531"/>
      <c r="JVV8" s="531"/>
      <c r="JVW8" s="531"/>
      <c r="JVX8" s="531"/>
      <c r="JVY8" s="531"/>
      <c r="JVZ8" s="531"/>
      <c r="JWA8" s="531"/>
      <c r="JWB8" s="531"/>
      <c r="JWC8" s="531"/>
      <c r="JWD8" s="531"/>
      <c r="JWE8" s="531"/>
      <c r="JWF8" s="531"/>
      <c r="JWG8" s="531"/>
      <c r="JWH8" s="531"/>
      <c r="JWI8" s="531"/>
      <c r="JWJ8" s="531"/>
      <c r="JWK8" s="531"/>
      <c r="JWL8" s="531"/>
      <c r="JWM8" s="531"/>
      <c r="JWN8" s="531"/>
      <c r="JWO8" s="531"/>
      <c r="JWP8" s="531"/>
      <c r="JWQ8" s="531"/>
      <c r="JWR8" s="531"/>
      <c r="JWS8" s="531"/>
      <c r="JWT8" s="531"/>
      <c r="JWU8" s="531"/>
      <c r="JWV8" s="531"/>
      <c r="JWW8" s="531"/>
      <c r="JWX8" s="531"/>
      <c r="JWY8" s="531"/>
      <c r="JWZ8" s="531"/>
      <c r="JXA8" s="531"/>
      <c r="JXB8" s="531"/>
      <c r="JXC8" s="531"/>
      <c r="JXD8" s="531"/>
      <c r="JXE8" s="531"/>
      <c r="JXF8" s="531"/>
      <c r="JXG8" s="531"/>
      <c r="JXH8" s="531"/>
      <c r="JXI8" s="531"/>
      <c r="JXJ8" s="531"/>
      <c r="JXK8" s="531"/>
      <c r="JXL8" s="531"/>
      <c r="JXM8" s="531"/>
      <c r="JXN8" s="531"/>
      <c r="JXO8" s="531"/>
      <c r="JXP8" s="531"/>
      <c r="JXQ8" s="531"/>
      <c r="JXR8" s="531"/>
      <c r="JXS8" s="531"/>
      <c r="JXT8" s="531"/>
      <c r="JXU8" s="531"/>
      <c r="JXV8" s="531"/>
      <c r="JXW8" s="531"/>
      <c r="JXX8" s="531"/>
      <c r="JXY8" s="531"/>
      <c r="JXZ8" s="531"/>
      <c r="JYA8" s="531"/>
      <c r="JYB8" s="531"/>
      <c r="JYC8" s="531"/>
      <c r="JYD8" s="531"/>
      <c r="JYE8" s="531"/>
      <c r="JYF8" s="531"/>
      <c r="JYG8" s="531"/>
      <c r="JYH8" s="531"/>
      <c r="JYI8" s="531"/>
      <c r="JYJ8" s="531"/>
      <c r="JYK8" s="531"/>
      <c r="JYL8" s="531"/>
      <c r="JYM8" s="531"/>
      <c r="JYN8" s="531"/>
      <c r="JYO8" s="531"/>
      <c r="JYP8" s="531"/>
      <c r="JYQ8" s="531"/>
      <c r="JYR8" s="531"/>
      <c r="JYS8" s="531"/>
      <c r="JYT8" s="531"/>
      <c r="JYU8" s="531"/>
      <c r="JYV8" s="531"/>
      <c r="JYW8" s="531"/>
      <c r="JYX8" s="531"/>
      <c r="JYY8" s="531"/>
      <c r="JYZ8" s="531"/>
      <c r="JZA8" s="531"/>
      <c r="JZB8" s="531"/>
      <c r="JZC8" s="531"/>
      <c r="JZD8" s="531"/>
      <c r="JZE8" s="531"/>
      <c r="JZF8" s="531"/>
      <c r="JZG8" s="531"/>
      <c r="JZH8" s="531"/>
      <c r="JZI8" s="531"/>
      <c r="JZJ8" s="531"/>
      <c r="JZK8" s="531"/>
      <c r="JZL8" s="531"/>
      <c r="JZM8" s="531"/>
      <c r="JZN8" s="531"/>
      <c r="JZO8" s="531"/>
      <c r="JZP8" s="531"/>
      <c r="JZQ8" s="531"/>
      <c r="JZR8" s="531"/>
      <c r="JZS8" s="531"/>
      <c r="JZT8" s="531"/>
      <c r="JZU8" s="531"/>
      <c r="JZV8" s="531"/>
      <c r="JZW8" s="531"/>
      <c r="JZX8" s="531"/>
      <c r="JZY8" s="531"/>
      <c r="JZZ8" s="531"/>
      <c r="KAA8" s="531"/>
      <c r="KAB8" s="531"/>
      <c r="KAC8" s="531"/>
      <c r="KAD8" s="531"/>
      <c r="KAE8" s="531"/>
      <c r="KAF8" s="531"/>
      <c r="KAG8" s="531"/>
      <c r="KAH8" s="531"/>
      <c r="KAI8" s="531"/>
      <c r="KAJ8" s="531"/>
      <c r="KAK8" s="531"/>
      <c r="KAL8" s="531"/>
      <c r="KAM8" s="531"/>
      <c r="KAN8" s="531"/>
      <c r="KAO8" s="531"/>
      <c r="KAP8" s="531"/>
      <c r="KAQ8" s="531"/>
      <c r="KAR8" s="531"/>
      <c r="KAS8" s="531"/>
      <c r="KAT8" s="531"/>
      <c r="KAU8" s="531"/>
      <c r="KAV8" s="531"/>
      <c r="KAW8" s="531"/>
      <c r="KAX8" s="531"/>
      <c r="KAY8" s="531"/>
      <c r="KAZ8" s="531"/>
      <c r="KBA8" s="531"/>
      <c r="KBB8" s="531"/>
      <c r="KBC8" s="531"/>
      <c r="KBD8" s="531"/>
      <c r="KBE8" s="531"/>
      <c r="KBF8" s="531"/>
      <c r="KBG8" s="531"/>
      <c r="KBH8" s="531"/>
      <c r="KBI8" s="531"/>
      <c r="KBJ8" s="531"/>
      <c r="KBK8" s="531"/>
      <c r="KBL8" s="531"/>
      <c r="KBM8" s="531"/>
      <c r="KBN8" s="531"/>
      <c r="KBO8" s="531"/>
      <c r="KBP8" s="531"/>
      <c r="KBQ8" s="531"/>
      <c r="KBR8" s="531"/>
      <c r="KBS8" s="531"/>
      <c r="KBT8" s="531"/>
      <c r="KBU8" s="531"/>
      <c r="KBV8" s="531"/>
      <c r="KBW8" s="531"/>
      <c r="KBX8" s="531"/>
      <c r="KBY8" s="531"/>
      <c r="KBZ8" s="531"/>
      <c r="KCA8" s="531"/>
      <c r="KCB8" s="531"/>
      <c r="KCC8" s="531"/>
      <c r="KCD8" s="531"/>
      <c r="KCE8" s="531"/>
      <c r="KCF8" s="531"/>
      <c r="KCG8" s="531"/>
      <c r="KCH8" s="531"/>
      <c r="KCI8" s="531"/>
      <c r="KCJ8" s="531"/>
      <c r="KCK8" s="531"/>
      <c r="KCL8" s="531"/>
      <c r="KCM8" s="531"/>
      <c r="KCN8" s="531"/>
      <c r="KCO8" s="531"/>
      <c r="KCP8" s="531"/>
      <c r="KCQ8" s="531"/>
      <c r="KCR8" s="531"/>
      <c r="KCS8" s="531"/>
      <c r="KCT8" s="531"/>
      <c r="KCU8" s="531"/>
      <c r="KCV8" s="531"/>
      <c r="KCW8" s="531"/>
      <c r="KCX8" s="531"/>
      <c r="KCY8" s="531"/>
      <c r="KCZ8" s="531"/>
      <c r="KDA8" s="531"/>
      <c r="KDB8" s="531"/>
      <c r="KDC8" s="531"/>
      <c r="KDD8" s="531"/>
      <c r="KDE8" s="531"/>
      <c r="KDF8" s="531"/>
      <c r="KDG8" s="531"/>
      <c r="KDH8" s="531"/>
      <c r="KDI8" s="531"/>
      <c r="KDJ8" s="531"/>
      <c r="KDK8" s="531"/>
      <c r="KDL8" s="531"/>
      <c r="KDM8" s="531"/>
      <c r="KDN8" s="531"/>
      <c r="KDO8" s="531"/>
      <c r="KDP8" s="531"/>
      <c r="KDQ8" s="531"/>
      <c r="KDR8" s="531"/>
      <c r="KDS8" s="531"/>
      <c r="KDT8" s="531"/>
      <c r="KDU8" s="531"/>
      <c r="KDV8" s="531"/>
      <c r="KDW8" s="531"/>
      <c r="KDX8" s="531"/>
      <c r="KDY8" s="531"/>
      <c r="KDZ8" s="531"/>
      <c r="KEA8" s="531"/>
      <c r="KEB8" s="531"/>
      <c r="KEC8" s="531"/>
      <c r="KED8" s="531"/>
      <c r="KEE8" s="531"/>
      <c r="KEF8" s="531"/>
      <c r="KEG8" s="531"/>
      <c r="KEH8" s="531"/>
      <c r="KEI8" s="531"/>
      <c r="KEJ8" s="531"/>
      <c r="KEK8" s="531"/>
      <c r="KEL8" s="531"/>
      <c r="KEM8" s="531"/>
      <c r="KEN8" s="531"/>
      <c r="KEO8" s="531"/>
      <c r="KEP8" s="531"/>
      <c r="KEQ8" s="531"/>
      <c r="KER8" s="531"/>
      <c r="KES8" s="531"/>
      <c r="KET8" s="531"/>
      <c r="KEU8" s="531"/>
      <c r="KEV8" s="531"/>
      <c r="KEW8" s="531"/>
      <c r="KEX8" s="531"/>
      <c r="KEY8" s="531"/>
      <c r="KEZ8" s="531"/>
      <c r="KFA8" s="531"/>
      <c r="KFB8" s="531"/>
      <c r="KFC8" s="531"/>
      <c r="KFD8" s="531"/>
      <c r="KFE8" s="531"/>
      <c r="KFF8" s="531"/>
      <c r="KFG8" s="531"/>
      <c r="KFH8" s="531"/>
      <c r="KFI8" s="531"/>
      <c r="KFJ8" s="531"/>
      <c r="KFK8" s="531"/>
      <c r="KFL8" s="531"/>
      <c r="KFM8" s="531"/>
      <c r="KFN8" s="531"/>
      <c r="KFO8" s="531"/>
      <c r="KFP8" s="531"/>
      <c r="KFQ8" s="531"/>
      <c r="KFR8" s="531"/>
      <c r="KFS8" s="531"/>
      <c r="KFT8" s="531"/>
      <c r="KFU8" s="531"/>
      <c r="KFV8" s="531"/>
      <c r="KFW8" s="531"/>
      <c r="KFX8" s="531"/>
      <c r="KFY8" s="531"/>
      <c r="KFZ8" s="531"/>
      <c r="KGA8" s="531"/>
      <c r="KGB8" s="531"/>
      <c r="KGC8" s="531"/>
      <c r="KGD8" s="531"/>
      <c r="KGE8" s="531"/>
      <c r="KGF8" s="531"/>
      <c r="KGG8" s="531"/>
      <c r="KGH8" s="531"/>
      <c r="KGI8" s="531"/>
      <c r="KGJ8" s="531"/>
      <c r="KGK8" s="531"/>
      <c r="KGL8" s="531"/>
      <c r="KGM8" s="531"/>
      <c r="KGN8" s="531"/>
      <c r="KGO8" s="531"/>
      <c r="KGP8" s="531"/>
      <c r="KGQ8" s="531"/>
      <c r="KGR8" s="531"/>
      <c r="KGS8" s="531"/>
      <c r="KGT8" s="531"/>
      <c r="KGU8" s="531"/>
      <c r="KGV8" s="531"/>
      <c r="KGW8" s="531"/>
      <c r="KGX8" s="531"/>
      <c r="KGY8" s="531"/>
      <c r="KGZ8" s="531"/>
      <c r="KHA8" s="531"/>
      <c r="KHB8" s="531"/>
      <c r="KHC8" s="531"/>
      <c r="KHD8" s="531"/>
      <c r="KHE8" s="531"/>
      <c r="KHF8" s="531"/>
      <c r="KHG8" s="531"/>
      <c r="KHH8" s="531"/>
      <c r="KHI8" s="531"/>
      <c r="KHJ8" s="531"/>
      <c r="KHK8" s="531"/>
      <c r="KHL8" s="531"/>
      <c r="KHM8" s="531"/>
      <c r="KHN8" s="531"/>
      <c r="KHO8" s="531"/>
      <c r="KHP8" s="531"/>
      <c r="KHQ8" s="531"/>
      <c r="KHR8" s="531"/>
      <c r="KHS8" s="531"/>
      <c r="KHT8" s="531"/>
      <c r="KHU8" s="531"/>
      <c r="KHV8" s="531"/>
      <c r="KHW8" s="531"/>
      <c r="KHX8" s="531"/>
      <c r="KHY8" s="531"/>
      <c r="KHZ8" s="531"/>
      <c r="KIA8" s="531"/>
      <c r="KIB8" s="531"/>
      <c r="KIC8" s="531"/>
      <c r="KID8" s="531"/>
      <c r="KIE8" s="531"/>
      <c r="KIF8" s="531"/>
      <c r="KIG8" s="531"/>
      <c r="KIH8" s="531"/>
      <c r="KII8" s="531"/>
      <c r="KIJ8" s="531"/>
      <c r="KIK8" s="531"/>
      <c r="KIL8" s="531"/>
      <c r="KIM8" s="531"/>
      <c r="KIN8" s="531"/>
      <c r="KIO8" s="531"/>
      <c r="KIP8" s="531"/>
      <c r="KIQ8" s="531"/>
      <c r="KIR8" s="531"/>
      <c r="KIS8" s="531"/>
      <c r="KIT8" s="531"/>
      <c r="KIU8" s="531"/>
      <c r="KIV8" s="531"/>
      <c r="KIW8" s="531"/>
      <c r="KIX8" s="531"/>
      <c r="KIY8" s="531"/>
      <c r="KIZ8" s="531"/>
      <c r="KJA8" s="531"/>
      <c r="KJB8" s="531"/>
      <c r="KJC8" s="531"/>
      <c r="KJD8" s="531"/>
      <c r="KJE8" s="531"/>
      <c r="KJF8" s="531"/>
      <c r="KJG8" s="531"/>
      <c r="KJH8" s="531"/>
      <c r="KJI8" s="531"/>
      <c r="KJJ8" s="531"/>
      <c r="KJK8" s="531"/>
      <c r="KJL8" s="531"/>
      <c r="KJM8" s="531"/>
      <c r="KJN8" s="531"/>
      <c r="KJO8" s="531"/>
      <c r="KJP8" s="531"/>
      <c r="KJQ8" s="531"/>
      <c r="KJR8" s="531"/>
      <c r="KJS8" s="531"/>
      <c r="KJT8" s="531"/>
      <c r="KJU8" s="531"/>
      <c r="KJV8" s="531"/>
      <c r="KJW8" s="531"/>
      <c r="KJX8" s="531"/>
      <c r="KJY8" s="531"/>
      <c r="KJZ8" s="531"/>
      <c r="KKA8" s="531"/>
      <c r="KKB8" s="531"/>
      <c r="KKC8" s="531"/>
      <c r="KKD8" s="531"/>
      <c r="KKE8" s="531"/>
      <c r="KKF8" s="531"/>
      <c r="KKG8" s="531"/>
      <c r="KKH8" s="531"/>
      <c r="KKI8" s="531"/>
      <c r="KKJ8" s="531"/>
      <c r="KKK8" s="531"/>
      <c r="KKL8" s="531"/>
      <c r="KKM8" s="531"/>
      <c r="KKN8" s="531"/>
      <c r="KKO8" s="531"/>
      <c r="KKP8" s="531"/>
      <c r="KKQ8" s="531"/>
      <c r="KKR8" s="531"/>
      <c r="KKS8" s="531"/>
      <c r="KKT8" s="531"/>
      <c r="KKU8" s="531"/>
      <c r="KKV8" s="531"/>
      <c r="KKW8" s="531"/>
      <c r="KKX8" s="531"/>
      <c r="KKY8" s="531"/>
      <c r="KKZ8" s="531"/>
      <c r="KLA8" s="531"/>
      <c r="KLB8" s="531"/>
      <c r="KLC8" s="531"/>
      <c r="KLD8" s="531"/>
      <c r="KLE8" s="531"/>
      <c r="KLF8" s="531"/>
      <c r="KLG8" s="531"/>
      <c r="KLH8" s="531"/>
      <c r="KLI8" s="531"/>
      <c r="KLJ8" s="531"/>
      <c r="KLK8" s="531"/>
      <c r="KLL8" s="531"/>
      <c r="KLM8" s="531"/>
      <c r="KLN8" s="531"/>
      <c r="KLO8" s="531"/>
      <c r="KLP8" s="531"/>
      <c r="KLQ8" s="531"/>
      <c r="KLR8" s="531"/>
      <c r="KLS8" s="531"/>
      <c r="KLT8" s="531"/>
      <c r="KLU8" s="531"/>
      <c r="KLV8" s="531"/>
      <c r="KLW8" s="531"/>
      <c r="KLX8" s="531"/>
      <c r="KLY8" s="531"/>
      <c r="KLZ8" s="531"/>
      <c r="KMA8" s="531"/>
      <c r="KMB8" s="531"/>
      <c r="KMC8" s="531"/>
      <c r="KMD8" s="531"/>
      <c r="KME8" s="531"/>
      <c r="KMF8" s="531"/>
      <c r="KMG8" s="531"/>
      <c r="KMH8" s="531"/>
      <c r="KMI8" s="531"/>
      <c r="KMJ8" s="531"/>
      <c r="KMK8" s="531"/>
      <c r="KML8" s="531"/>
      <c r="KMM8" s="531"/>
      <c r="KMN8" s="531"/>
      <c r="KMO8" s="531"/>
      <c r="KMP8" s="531"/>
      <c r="KMQ8" s="531"/>
      <c r="KMR8" s="531"/>
      <c r="KMS8" s="531"/>
      <c r="KMT8" s="531"/>
      <c r="KMU8" s="531"/>
      <c r="KMV8" s="531"/>
      <c r="KMW8" s="531"/>
      <c r="KMX8" s="531"/>
      <c r="KMY8" s="531"/>
      <c r="KMZ8" s="531"/>
      <c r="KNA8" s="531"/>
      <c r="KNB8" s="531"/>
      <c r="KNC8" s="531"/>
      <c r="KND8" s="531"/>
      <c r="KNE8" s="531"/>
      <c r="KNF8" s="531"/>
      <c r="KNG8" s="531"/>
      <c r="KNH8" s="531"/>
      <c r="KNI8" s="531"/>
      <c r="KNJ8" s="531"/>
      <c r="KNK8" s="531"/>
      <c r="KNL8" s="531"/>
      <c r="KNM8" s="531"/>
      <c r="KNN8" s="531"/>
      <c r="KNO8" s="531"/>
      <c r="KNP8" s="531"/>
      <c r="KNQ8" s="531"/>
      <c r="KNR8" s="531"/>
      <c r="KNS8" s="531"/>
      <c r="KNT8" s="531"/>
      <c r="KNU8" s="531"/>
      <c r="KNV8" s="531"/>
      <c r="KNW8" s="531"/>
      <c r="KNX8" s="531"/>
      <c r="KNY8" s="531"/>
      <c r="KNZ8" s="531"/>
      <c r="KOA8" s="531"/>
      <c r="KOB8" s="531"/>
      <c r="KOC8" s="531"/>
      <c r="KOD8" s="531"/>
      <c r="KOE8" s="531"/>
      <c r="KOF8" s="531"/>
      <c r="KOG8" s="531"/>
      <c r="KOH8" s="531"/>
      <c r="KOI8" s="531"/>
      <c r="KOJ8" s="531"/>
      <c r="KOK8" s="531"/>
      <c r="KOL8" s="531"/>
      <c r="KOM8" s="531"/>
      <c r="KON8" s="531"/>
      <c r="KOO8" s="531"/>
      <c r="KOP8" s="531"/>
      <c r="KOQ8" s="531"/>
      <c r="KOR8" s="531"/>
      <c r="KOS8" s="531"/>
      <c r="KOT8" s="531"/>
      <c r="KOU8" s="531"/>
      <c r="KOV8" s="531"/>
      <c r="KOW8" s="531"/>
      <c r="KOX8" s="531"/>
      <c r="KOY8" s="531"/>
      <c r="KOZ8" s="531"/>
      <c r="KPA8" s="531"/>
      <c r="KPB8" s="531"/>
      <c r="KPC8" s="531"/>
      <c r="KPD8" s="531"/>
      <c r="KPE8" s="531"/>
      <c r="KPF8" s="531"/>
      <c r="KPG8" s="531"/>
      <c r="KPH8" s="531"/>
      <c r="KPI8" s="531"/>
      <c r="KPJ8" s="531"/>
      <c r="KPK8" s="531"/>
      <c r="KPL8" s="531"/>
      <c r="KPM8" s="531"/>
      <c r="KPN8" s="531"/>
      <c r="KPO8" s="531"/>
      <c r="KPP8" s="531"/>
      <c r="KPQ8" s="531"/>
      <c r="KPR8" s="531"/>
      <c r="KPS8" s="531"/>
      <c r="KPT8" s="531"/>
      <c r="KPU8" s="531"/>
      <c r="KPV8" s="531"/>
      <c r="KPW8" s="531"/>
      <c r="KPX8" s="531"/>
      <c r="KPY8" s="531"/>
      <c r="KPZ8" s="531"/>
      <c r="KQA8" s="531"/>
      <c r="KQB8" s="531"/>
      <c r="KQC8" s="531"/>
      <c r="KQD8" s="531"/>
      <c r="KQE8" s="531"/>
      <c r="KQF8" s="531"/>
      <c r="KQG8" s="531"/>
      <c r="KQH8" s="531"/>
      <c r="KQI8" s="531"/>
      <c r="KQJ8" s="531"/>
      <c r="KQK8" s="531"/>
      <c r="KQL8" s="531"/>
      <c r="KQM8" s="531"/>
      <c r="KQN8" s="531"/>
      <c r="KQO8" s="531"/>
      <c r="KQP8" s="531"/>
      <c r="KQQ8" s="531"/>
      <c r="KQR8" s="531"/>
      <c r="KQS8" s="531"/>
      <c r="KQT8" s="531"/>
      <c r="KQU8" s="531"/>
      <c r="KQV8" s="531"/>
      <c r="KQW8" s="531"/>
      <c r="KQX8" s="531"/>
      <c r="KQY8" s="531"/>
      <c r="KQZ8" s="531"/>
      <c r="KRA8" s="531"/>
      <c r="KRB8" s="531"/>
      <c r="KRC8" s="531"/>
      <c r="KRD8" s="531"/>
      <c r="KRE8" s="531"/>
      <c r="KRF8" s="531"/>
      <c r="KRG8" s="531"/>
      <c r="KRH8" s="531"/>
      <c r="KRI8" s="531"/>
      <c r="KRJ8" s="531"/>
      <c r="KRK8" s="531"/>
      <c r="KRL8" s="531"/>
      <c r="KRM8" s="531"/>
      <c r="KRN8" s="531"/>
      <c r="KRO8" s="531"/>
      <c r="KRP8" s="531"/>
      <c r="KRQ8" s="531"/>
      <c r="KRR8" s="531"/>
      <c r="KRS8" s="531"/>
      <c r="KRT8" s="531"/>
      <c r="KRU8" s="531"/>
      <c r="KRV8" s="531"/>
      <c r="KRW8" s="531"/>
      <c r="KRX8" s="531"/>
      <c r="KRY8" s="531"/>
      <c r="KRZ8" s="531"/>
      <c r="KSA8" s="531"/>
      <c r="KSB8" s="531"/>
      <c r="KSC8" s="531"/>
      <c r="KSD8" s="531"/>
      <c r="KSE8" s="531"/>
      <c r="KSF8" s="531"/>
      <c r="KSG8" s="531"/>
      <c r="KSH8" s="531"/>
      <c r="KSI8" s="531"/>
      <c r="KSJ8" s="531"/>
      <c r="KSK8" s="531"/>
      <c r="KSL8" s="531"/>
      <c r="KSM8" s="531"/>
      <c r="KSN8" s="531"/>
      <c r="KSO8" s="531"/>
      <c r="KSP8" s="531"/>
      <c r="KSQ8" s="531"/>
      <c r="KSR8" s="531"/>
      <c r="KSS8" s="531"/>
      <c r="KST8" s="531"/>
      <c r="KSU8" s="531"/>
      <c r="KSV8" s="531"/>
      <c r="KSW8" s="531"/>
      <c r="KSX8" s="531"/>
      <c r="KSY8" s="531"/>
      <c r="KSZ8" s="531"/>
      <c r="KTA8" s="531"/>
      <c r="KTB8" s="531"/>
      <c r="KTC8" s="531"/>
      <c r="KTD8" s="531"/>
      <c r="KTE8" s="531"/>
      <c r="KTF8" s="531"/>
      <c r="KTG8" s="531"/>
      <c r="KTH8" s="531"/>
      <c r="KTI8" s="531"/>
      <c r="KTJ8" s="531"/>
      <c r="KTK8" s="531"/>
      <c r="KTL8" s="531"/>
      <c r="KTM8" s="531"/>
      <c r="KTN8" s="531"/>
      <c r="KTO8" s="531"/>
      <c r="KTP8" s="531"/>
      <c r="KTQ8" s="531"/>
      <c r="KTR8" s="531"/>
      <c r="KTS8" s="531"/>
      <c r="KTT8" s="531"/>
      <c r="KTU8" s="531"/>
      <c r="KTV8" s="531"/>
      <c r="KTW8" s="531"/>
      <c r="KTX8" s="531"/>
      <c r="KTY8" s="531"/>
      <c r="KTZ8" s="531"/>
      <c r="KUA8" s="531"/>
      <c r="KUB8" s="531"/>
      <c r="KUC8" s="531"/>
      <c r="KUD8" s="531"/>
      <c r="KUE8" s="531"/>
      <c r="KUF8" s="531"/>
      <c r="KUG8" s="531"/>
      <c r="KUH8" s="531"/>
      <c r="KUI8" s="531"/>
      <c r="KUJ8" s="531"/>
      <c r="KUK8" s="531"/>
      <c r="KUL8" s="531"/>
      <c r="KUM8" s="531"/>
      <c r="KUN8" s="531"/>
      <c r="KUO8" s="531"/>
      <c r="KUP8" s="531"/>
      <c r="KUQ8" s="531"/>
      <c r="KUR8" s="531"/>
      <c r="KUS8" s="531"/>
      <c r="KUT8" s="531"/>
      <c r="KUU8" s="531"/>
      <c r="KUV8" s="531"/>
      <c r="KUW8" s="531"/>
      <c r="KUX8" s="531"/>
      <c r="KUY8" s="531"/>
      <c r="KUZ8" s="531"/>
      <c r="KVA8" s="531"/>
      <c r="KVB8" s="531"/>
      <c r="KVC8" s="531"/>
      <c r="KVD8" s="531"/>
      <c r="KVE8" s="531"/>
      <c r="KVF8" s="531"/>
      <c r="KVG8" s="531"/>
      <c r="KVH8" s="531"/>
      <c r="KVI8" s="531"/>
      <c r="KVJ8" s="531"/>
      <c r="KVK8" s="531"/>
      <c r="KVL8" s="531"/>
      <c r="KVM8" s="531"/>
      <c r="KVN8" s="531"/>
      <c r="KVO8" s="531"/>
      <c r="KVP8" s="531"/>
      <c r="KVQ8" s="531"/>
      <c r="KVR8" s="531"/>
      <c r="KVS8" s="531"/>
      <c r="KVT8" s="531"/>
      <c r="KVU8" s="531"/>
      <c r="KVV8" s="531"/>
      <c r="KVW8" s="531"/>
      <c r="KVX8" s="531"/>
      <c r="KVY8" s="531"/>
      <c r="KVZ8" s="531"/>
      <c r="KWA8" s="531"/>
      <c r="KWB8" s="531"/>
      <c r="KWC8" s="531"/>
      <c r="KWD8" s="531"/>
      <c r="KWE8" s="531"/>
      <c r="KWF8" s="531"/>
      <c r="KWG8" s="531"/>
      <c r="KWH8" s="531"/>
      <c r="KWI8" s="531"/>
      <c r="KWJ8" s="531"/>
      <c r="KWK8" s="531"/>
      <c r="KWL8" s="531"/>
      <c r="KWM8" s="531"/>
      <c r="KWN8" s="531"/>
      <c r="KWO8" s="531"/>
      <c r="KWP8" s="531"/>
      <c r="KWQ8" s="531"/>
      <c r="KWR8" s="531"/>
      <c r="KWS8" s="531"/>
      <c r="KWT8" s="531"/>
      <c r="KWU8" s="531"/>
      <c r="KWV8" s="531"/>
      <c r="KWW8" s="531"/>
      <c r="KWX8" s="531"/>
      <c r="KWY8" s="531"/>
      <c r="KWZ8" s="531"/>
      <c r="KXA8" s="531"/>
      <c r="KXB8" s="531"/>
      <c r="KXC8" s="531"/>
      <c r="KXD8" s="531"/>
      <c r="KXE8" s="531"/>
      <c r="KXF8" s="531"/>
      <c r="KXG8" s="531"/>
      <c r="KXH8" s="531"/>
      <c r="KXI8" s="531"/>
      <c r="KXJ8" s="531"/>
      <c r="KXK8" s="531"/>
      <c r="KXL8" s="531"/>
      <c r="KXM8" s="531"/>
      <c r="KXN8" s="531"/>
      <c r="KXO8" s="531"/>
      <c r="KXP8" s="531"/>
      <c r="KXQ8" s="531"/>
      <c r="KXR8" s="531"/>
      <c r="KXS8" s="531"/>
      <c r="KXT8" s="531"/>
      <c r="KXU8" s="531"/>
      <c r="KXV8" s="531"/>
      <c r="KXW8" s="531"/>
      <c r="KXX8" s="531"/>
      <c r="KXY8" s="531"/>
      <c r="KXZ8" s="531"/>
      <c r="KYA8" s="531"/>
      <c r="KYB8" s="531"/>
      <c r="KYC8" s="531"/>
      <c r="KYD8" s="531"/>
      <c r="KYE8" s="531"/>
      <c r="KYF8" s="531"/>
      <c r="KYG8" s="531"/>
      <c r="KYH8" s="531"/>
      <c r="KYI8" s="531"/>
      <c r="KYJ8" s="531"/>
      <c r="KYK8" s="531"/>
      <c r="KYL8" s="531"/>
      <c r="KYM8" s="531"/>
      <c r="KYN8" s="531"/>
      <c r="KYO8" s="531"/>
      <c r="KYP8" s="531"/>
      <c r="KYQ8" s="531"/>
      <c r="KYR8" s="531"/>
      <c r="KYS8" s="531"/>
      <c r="KYT8" s="531"/>
      <c r="KYU8" s="531"/>
      <c r="KYV8" s="531"/>
      <c r="KYW8" s="531"/>
      <c r="KYX8" s="531"/>
      <c r="KYY8" s="531"/>
      <c r="KYZ8" s="531"/>
      <c r="KZA8" s="531"/>
      <c r="KZB8" s="531"/>
      <c r="KZC8" s="531"/>
      <c r="KZD8" s="531"/>
      <c r="KZE8" s="531"/>
      <c r="KZF8" s="531"/>
      <c r="KZG8" s="531"/>
      <c r="KZH8" s="531"/>
      <c r="KZI8" s="531"/>
      <c r="KZJ8" s="531"/>
      <c r="KZK8" s="531"/>
      <c r="KZL8" s="531"/>
      <c r="KZM8" s="531"/>
      <c r="KZN8" s="531"/>
      <c r="KZO8" s="531"/>
      <c r="KZP8" s="531"/>
      <c r="KZQ8" s="531"/>
      <c r="KZR8" s="531"/>
      <c r="KZS8" s="531"/>
      <c r="KZT8" s="531"/>
      <c r="KZU8" s="531"/>
      <c r="KZV8" s="531"/>
      <c r="KZW8" s="531"/>
      <c r="KZX8" s="531"/>
      <c r="KZY8" s="531"/>
      <c r="KZZ8" s="531"/>
      <c r="LAA8" s="531"/>
      <c r="LAB8" s="531"/>
      <c r="LAC8" s="531"/>
      <c r="LAD8" s="531"/>
      <c r="LAE8" s="531"/>
      <c r="LAF8" s="531"/>
      <c r="LAG8" s="531"/>
      <c r="LAH8" s="531"/>
      <c r="LAI8" s="531"/>
      <c r="LAJ8" s="531"/>
      <c r="LAK8" s="531"/>
      <c r="LAL8" s="531"/>
      <c r="LAM8" s="531"/>
      <c r="LAN8" s="531"/>
      <c r="LAO8" s="531"/>
      <c r="LAP8" s="531"/>
      <c r="LAQ8" s="531"/>
      <c r="LAR8" s="531"/>
      <c r="LAS8" s="531"/>
      <c r="LAT8" s="531"/>
      <c r="LAU8" s="531"/>
      <c r="LAV8" s="531"/>
      <c r="LAW8" s="531"/>
      <c r="LAX8" s="531"/>
      <c r="LAY8" s="531"/>
      <c r="LAZ8" s="531"/>
      <c r="LBA8" s="531"/>
      <c r="LBB8" s="531"/>
      <c r="LBC8" s="531"/>
      <c r="LBD8" s="531"/>
      <c r="LBE8" s="531"/>
      <c r="LBF8" s="531"/>
      <c r="LBG8" s="531"/>
      <c r="LBH8" s="531"/>
      <c r="LBI8" s="531"/>
      <c r="LBJ8" s="531"/>
      <c r="LBK8" s="531"/>
      <c r="LBL8" s="531"/>
      <c r="LBM8" s="531"/>
      <c r="LBN8" s="531"/>
      <c r="LBO8" s="531"/>
      <c r="LBP8" s="531"/>
      <c r="LBQ8" s="531"/>
      <c r="LBR8" s="531"/>
      <c r="LBS8" s="531"/>
      <c r="LBT8" s="531"/>
      <c r="LBU8" s="531"/>
      <c r="LBV8" s="531"/>
      <c r="LBW8" s="531"/>
      <c r="LBX8" s="531"/>
      <c r="LBY8" s="531"/>
      <c r="LBZ8" s="531"/>
      <c r="LCA8" s="531"/>
      <c r="LCB8" s="531"/>
      <c r="LCC8" s="531"/>
      <c r="LCD8" s="531"/>
      <c r="LCE8" s="531"/>
      <c r="LCF8" s="531"/>
      <c r="LCG8" s="531"/>
      <c r="LCH8" s="531"/>
      <c r="LCI8" s="531"/>
      <c r="LCJ8" s="531"/>
      <c r="LCK8" s="531"/>
      <c r="LCL8" s="531"/>
      <c r="LCM8" s="531"/>
      <c r="LCN8" s="531"/>
      <c r="LCO8" s="531"/>
      <c r="LCP8" s="531"/>
      <c r="LCQ8" s="531"/>
      <c r="LCR8" s="531"/>
      <c r="LCS8" s="531"/>
      <c r="LCT8" s="531"/>
      <c r="LCU8" s="531"/>
      <c r="LCV8" s="531"/>
      <c r="LCW8" s="531"/>
      <c r="LCX8" s="531"/>
      <c r="LCY8" s="531"/>
      <c r="LCZ8" s="531"/>
      <c r="LDA8" s="531"/>
      <c r="LDB8" s="531"/>
      <c r="LDC8" s="531"/>
      <c r="LDD8" s="531"/>
      <c r="LDE8" s="531"/>
      <c r="LDF8" s="531"/>
      <c r="LDG8" s="531"/>
      <c r="LDH8" s="531"/>
      <c r="LDI8" s="531"/>
      <c r="LDJ8" s="531"/>
      <c r="LDK8" s="531"/>
      <c r="LDL8" s="531"/>
      <c r="LDM8" s="531"/>
      <c r="LDN8" s="531"/>
      <c r="LDO8" s="531"/>
      <c r="LDP8" s="531"/>
      <c r="LDQ8" s="531"/>
      <c r="LDR8" s="531"/>
      <c r="LDS8" s="531"/>
      <c r="LDT8" s="531"/>
      <c r="LDU8" s="531"/>
      <c r="LDV8" s="531"/>
      <c r="LDW8" s="531"/>
      <c r="LDX8" s="531"/>
      <c r="LDY8" s="531"/>
      <c r="LDZ8" s="531"/>
      <c r="LEA8" s="531"/>
      <c r="LEB8" s="531"/>
      <c r="LEC8" s="531"/>
      <c r="LED8" s="531"/>
      <c r="LEE8" s="531"/>
      <c r="LEF8" s="531"/>
      <c r="LEG8" s="531"/>
      <c r="LEH8" s="531"/>
      <c r="LEI8" s="531"/>
      <c r="LEJ8" s="531"/>
      <c r="LEK8" s="531"/>
      <c r="LEL8" s="531"/>
      <c r="LEM8" s="531"/>
      <c r="LEN8" s="531"/>
      <c r="LEO8" s="531"/>
      <c r="LEP8" s="531"/>
      <c r="LEQ8" s="531"/>
      <c r="LER8" s="531"/>
      <c r="LES8" s="531"/>
      <c r="LET8" s="531"/>
      <c r="LEU8" s="531"/>
      <c r="LEV8" s="531"/>
      <c r="LEW8" s="531"/>
      <c r="LEX8" s="531"/>
      <c r="LEY8" s="531"/>
      <c r="LEZ8" s="531"/>
      <c r="LFA8" s="531"/>
      <c r="LFB8" s="531"/>
      <c r="LFC8" s="531"/>
      <c r="LFD8" s="531"/>
      <c r="LFE8" s="531"/>
      <c r="LFF8" s="531"/>
      <c r="LFG8" s="531"/>
      <c r="LFH8" s="531"/>
      <c r="LFI8" s="531"/>
      <c r="LFJ8" s="531"/>
      <c r="LFK8" s="531"/>
      <c r="LFL8" s="531"/>
      <c r="LFM8" s="531"/>
      <c r="LFN8" s="531"/>
      <c r="LFO8" s="531"/>
      <c r="LFP8" s="531"/>
      <c r="LFQ8" s="531"/>
      <c r="LFR8" s="531"/>
      <c r="LFS8" s="531"/>
      <c r="LFT8" s="531"/>
      <c r="LFU8" s="531"/>
      <c r="LFV8" s="531"/>
      <c r="LFW8" s="531"/>
      <c r="LFX8" s="531"/>
      <c r="LFY8" s="531"/>
      <c r="LFZ8" s="531"/>
      <c r="LGA8" s="531"/>
      <c r="LGB8" s="531"/>
      <c r="LGC8" s="531"/>
      <c r="LGD8" s="531"/>
      <c r="LGE8" s="531"/>
      <c r="LGF8" s="531"/>
      <c r="LGG8" s="531"/>
      <c r="LGH8" s="531"/>
      <c r="LGI8" s="531"/>
      <c r="LGJ8" s="531"/>
      <c r="LGK8" s="531"/>
      <c r="LGL8" s="531"/>
      <c r="LGM8" s="531"/>
      <c r="LGN8" s="531"/>
      <c r="LGO8" s="531"/>
      <c r="LGP8" s="531"/>
      <c r="LGQ8" s="531"/>
      <c r="LGR8" s="531"/>
      <c r="LGS8" s="531"/>
      <c r="LGT8" s="531"/>
      <c r="LGU8" s="531"/>
      <c r="LGV8" s="531"/>
      <c r="LGW8" s="531"/>
      <c r="LGX8" s="531"/>
      <c r="LGY8" s="531"/>
      <c r="LGZ8" s="531"/>
      <c r="LHA8" s="531"/>
      <c r="LHB8" s="531"/>
      <c r="LHC8" s="531"/>
      <c r="LHD8" s="531"/>
      <c r="LHE8" s="531"/>
      <c r="LHF8" s="531"/>
      <c r="LHG8" s="531"/>
      <c r="LHH8" s="531"/>
      <c r="LHI8" s="531"/>
      <c r="LHJ8" s="531"/>
      <c r="LHK8" s="531"/>
      <c r="LHL8" s="531"/>
      <c r="LHM8" s="531"/>
      <c r="LHN8" s="531"/>
      <c r="LHO8" s="531"/>
      <c r="LHP8" s="531"/>
      <c r="LHQ8" s="531"/>
      <c r="LHR8" s="531"/>
      <c r="LHS8" s="531"/>
      <c r="LHT8" s="531"/>
      <c r="LHU8" s="531"/>
      <c r="LHV8" s="531"/>
      <c r="LHW8" s="531"/>
      <c r="LHX8" s="531"/>
      <c r="LHY8" s="531"/>
      <c r="LHZ8" s="531"/>
      <c r="LIA8" s="531"/>
      <c r="LIB8" s="531"/>
      <c r="LIC8" s="531"/>
      <c r="LID8" s="531"/>
      <c r="LIE8" s="531"/>
      <c r="LIF8" s="531"/>
      <c r="LIG8" s="531"/>
      <c r="LIH8" s="531"/>
      <c r="LII8" s="531"/>
      <c r="LIJ8" s="531"/>
      <c r="LIK8" s="531"/>
      <c r="LIL8" s="531"/>
      <c r="LIM8" s="531"/>
      <c r="LIN8" s="531"/>
      <c r="LIO8" s="531"/>
      <c r="LIP8" s="531"/>
      <c r="LIQ8" s="531"/>
      <c r="LIR8" s="531"/>
      <c r="LIS8" s="531"/>
      <c r="LIT8" s="531"/>
      <c r="LIU8" s="531"/>
      <c r="LIV8" s="531"/>
      <c r="LIW8" s="531"/>
      <c r="LIX8" s="531"/>
      <c r="LIY8" s="531"/>
      <c r="LIZ8" s="531"/>
      <c r="LJA8" s="531"/>
      <c r="LJB8" s="531"/>
      <c r="LJC8" s="531"/>
      <c r="LJD8" s="531"/>
      <c r="LJE8" s="531"/>
      <c r="LJF8" s="531"/>
      <c r="LJG8" s="531"/>
      <c r="LJH8" s="531"/>
      <c r="LJI8" s="531"/>
      <c r="LJJ8" s="531"/>
      <c r="LJK8" s="531"/>
      <c r="LJL8" s="531"/>
      <c r="LJM8" s="531"/>
      <c r="LJN8" s="531"/>
      <c r="LJO8" s="531"/>
      <c r="LJP8" s="531"/>
      <c r="LJQ8" s="531"/>
      <c r="LJR8" s="531"/>
      <c r="LJS8" s="531"/>
      <c r="LJT8" s="531"/>
      <c r="LJU8" s="531"/>
      <c r="LJV8" s="531"/>
      <c r="LJW8" s="531"/>
      <c r="LJX8" s="531"/>
      <c r="LJY8" s="531"/>
      <c r="LJZ8" s="531"/>
      <c r="LKA8" s="531"/>
      <c r="LKB8" s="531"/>
      <c r="LKC8" s="531"/>
      <c r="LKD8" s="531"/>
      <c r="LKE8" s="531"/>
      <c r="LKF8" s="531"/>
      <c r="LKG8" s="531"/>
      <c r="LKH8" s="531"/>
      <c r="LKI8" s="531"/>
      <c r="LKJ8" s="531"/>
      <c r="LKK8" s="531"/>
      <c r="LKL8" s="531"/>
      <c r="LKM8" s="531"/>
      <c r="LKN8" s="531"/>
      <c r="LKO8" s="531"/>
      <c r="LKP8" s="531"/>
      <c r="LKQ8" s="531"/>
      <c r="LKR8" s="531"/>
      <c r="LKS8" s="531"/>
      <c r="LKT8" s="531"/>
      <c r="LKU8" s="531"/>
      <c r="LKV8" s="531"/>
      <c r="LKW8" s="531"/>
      <c r="LKX8" s="531"/>
      <c r="LKY8" s="531"/>
      <c r="LKZ8" s="531"/>
      <c r="LLA8" s="531"/>
      <c r="LLB8" s="531"/>
      <c r="LLC8" s="531"/>
      <c r="LLD8" s="531"/>
      <c r="LLE8" s="531"/>
      <c r="LLF8" s="531"/>
      <c r="LLG8" s="531"/>
      <c r="LLH8" s="531"/>
      <c r="LLI8" s="531"/>
      <c r="LLJ8" s="531"/>
      <c r="LLK8" s="531"/>
      <c r="LLL8" s="531"/>
      <c r="LLM8" s="531"/>
      <c r="LLN8" s="531"/>
      <c r="LLO8" s="531"/>
      <c r="LLP8" s="531"/>
      <c r="LLQ8" s="531"/>
      <c r="LLR8" s="531"/>
      <c r="LLS8" s="531"/>
      <c r="LLT8" s="531"/>
      <c r="LLU8" s="531"/>
      <c r="LLV8" s="531"/>
      <c r="LLW8" s="531"/>
      <c r="LLX8" s="531"/>
      <c r="LLY8" s="531"/>
      <c r="LLZ8" s="531"/>
      <c r="LMA8" s="531"/>
      <c r="LMB8" s="531"/>
      <c r="LMC8" s="531"/>
      <c r="LMD8" s="531"/>
      <c r="LME8" s="531"/>
      <c r="LMF8" s="531"/>
      <c r="LMG8" s="531"/>
      <c r="LMH8" s="531"/>
      <c r="LMI8" s="531"/>
      <c r="LMJ8" s="531"/>
      <c r="LMK8" s="531"/>
      <c r="LML8" s="531"/>
      <c r="LMM8" s="531"/>
      <c r="LMN8" s="531"/>
      <c r="LMO8" s="531"/>
      <c r="LMP8" s="531"/>
      <c r="LMQ8" s="531"/>
      <c r="LMR8" s="531"/>
      <c r="LMS8" s="531"/>
      <c r="LMT8" s="531"/>
      <c r="LMU8" s="531"/>
      <c r="LMV8" s="531"/>
      <c r="LMW8" s="531"/>
      <c r="LMX8" s="531"/>
      <c r="LMY8" s="531"/>
      <c r="LMZ8" s="531"/>
      <c r="LNA8" s="531"/>
      <c r="LNB8" s="531"/>
      <c r="LNC8" s="531"/>
      <c r="LND8" s="531"/>
      <c r="LNE8" s="531"/>
      <c r="LNF8" s="531"/>
      <c r="LNG8" s="531"/>
      <c r="LNH8" s="531"/>
      <c r="LNI8" s="531"/>
      <c r="LNJ8" s="531"/>
      <c r="LNK8" s="531"/>
      <c r="LNL8" s="531"/>
      <c r="LNM8" s="531"/>
      <c r="LNN8" s="531"/>
      <c r="LNO8" s="531"/>
      <c r="LNP8" s="531"/>
      <c r="LNQ8" s="531"/>
      <c r="LNR8" s="531"/>
      <c r="LNS8" s="531"/>
      <c r="LNT8" s="531"/>
      <c r="LNU8" s="531"/>
      <c r="LNV8" s="531"/>
      <c r="LNW8" s="531"/>
      <c r="LNX8" s="531"/>
      <c r="LNY8" s="531"/>
      <c r="LNZ8" s="531"/>
      <c r="LOA8" s="531"/>
      <c r="LOB8" s="531"/>
      <c r="LOC8" s="531"/>
      <c r="LOD8" s="531"/>
      <c r="LOE8" s="531"/>
      <c r="LOF8" s="531"/>
      <c r="LOG8" s="531"/>
      <c r="LOH8" s="531"/>
      <c r="LOI8" s="531"/>
      <c r="LOJ8" s="531"/>
      <c r="LOK8" s="531"/>
      <c r="LOL8" s="531"/>
      <c r="LOM8" s="531"/>
      <c r="LON8" s="531"/>
      <c r="LOO8" s="531"/>
      <c r="LOP8" s="531"/>
      <c r="LOQ8" s="531"/>
      <c r="LOR8" s="531"/>
      <c r="LOS8" s="531"/>
      <c r="LOT8" s="531"/>
      <c r="LOU8" s="531"/>
      <c r="LOV8" s="531"/>
      <c r="LOW8" s="531"/>
      <c r="LOX8" s="531"/>
      <c r="LOY8" s="531"/>
      <c r="LOZ8" s="531"/>
      <c r="LPA8" s="531"/>
      <c r="LPB8" s="531"/>
      <c r="LPC8" s="531"/>
      <c r="LPD8" s="531"/>
      <c r="LPE8" s="531"/>
      <c r="LPF8" s="531"/>
      <c r="LPG8" s="531"/>
      <c r="LPH8" s="531"/>
      <c r="LPI8" s="531"/>
      <c r="LPJ8" s="531"/>
      <c r="LPK8" s="531"/>
      <c r="LPL8" s="531"/>
      <c r="LPM8" s="531"/>
      <c r="LPN8" s="531"/>
      <c r="LPO8" s="531"/>
      <c r="LPP8" s="531"/>
      <c r="LPQ8" s="531"/>
      <c r="LPR8" s="531"/>
      <c r="LPS8" s="531"/>
      <c r="LPT8" s="531"/>
      <c r="LPU8" s="531"/>
      <c r="LPV8" s="531"/>
      <c r="LPW8" s="531"/>
      <c r="LPX8" s="531"/>
      <c r="LPY8" s="531"/>
      <c r="LPZ8" s="531"/>
      <c r="LQA8" s="531"/>
      <c r="LQB8" s="531"/>
      <c r="LQC8" s="531"/>
      <c r="LQD8" s="531"/>
      <c r="LQE8" s="531"/>
      <c r="LQF8" s="531"/>
      <c r="LQG8" s="531"/>
      <c r="LQH8" s="531"/>
      <c r="LQI8" s="531"/>
      <c r="LQJ8" s="531"/>
      <c r="LQK8" s="531"/>
      <c r="LQL8" s="531"/>
      <c r="LQM8" s="531"/>
      <c r="LQN8" s="531"/>
      <c r="LQO8" s="531"/>
      <c r="LQP8" s="531"/>
      <c r="LQQ8" s="531"/>
      <c r="LQR8" s="531"/>
      <c r="LQS8" s="531"/>
      <c r="LQT8" s="531"/>
      <c r="LQU8" s="531"/>
      <c r="LQV8" s="531"/>
      <c r="LQW8" s="531"/>
      <c r="LQX8" s="531"/>
      <c r="LQY8" s="531"/>
      <c r="LQZ8" s="531"/>
      <c r="LRA8" s="531"/>
      <c r="LRB8" s="531"/>
      <c r="LRC8" s="531"/>
      <c r="LRD8" s="531"/>
      <c r="LRE8" s="531"/>
      <c r="LRF8" s="531"/>
      <c r="LRG8" s="531"/>
      <c r="LRH8" s="531"/>
      <c r="LRI8" s="531"/>
      <c r="LRJ8" s="531"/>
      <c r="LRK8" s="531"/>
      <c r="LRL8" s="531"/>
      <c r="LRM8" s="531"/>
      <c r="LRN8" s="531"/>
      <c r="LRO8" s="531"/>
      <c r="LRP8" s="531"/>
      <c r="LRQ8" s="531"/>
      <c r="LRR8" s="531"/>
      <c r="LRS8" s="531"/>
      <c r="LRT8" s="531"/>
      <c r="LRU8" s="531"/>
      <c r="LRV8" s="531"/>
      <c r="LRW8" s="531"/>
      <c r="LRX8" s="531"/>
      <c r="LRY8" s="531"/>
      <c r="LRZ8" s="531"/>
      <c r="LSA8" s="531"/>
      <c r="LSB8" s="531"/>
      <c r="LSC8" s="531"/>
      <c r="LSD8" s="531"/>
      <c r="LSE8" s="531"/>
      <c r="LSF8" s="531"/>
      <c r="LSG8" s="531"/>
      <c r="LSH8" s="531"/>
      <c r="LSI8" s="531"/>
      <c r="LSJ8" s="531"/>
      <c r="LSK8" s="531"/>
      <c r="LSL8" s="531"/>
      <c r="LSM8" s="531"/>
      <c r="LSN8" s="531"/>
      <c r="LSO8" s="531"/>
      <c r="LSP8" s="531"/>
      <c r="LSQ8" s="531"/>
      <c r="LSR8" s="531"/>
      <c r="LSS8" s="531"/>
      <c r="LST8" s="531"/>
      <c r="LSU8" s="531"/>
      <c r="LSV8" s="531"/>
      <c r="LSW8" s="531"/>
      <c r="LSX8" s="531"/>
      <c r="LSY8" s="531"/>
      <c r="LSZ8" s="531"/>
      <c r="LTA8" s="531"/>
      <c r="LTB8" s="531"/>
      <c r="LTC8" s="531"/>
      <c r="LTD8" s="531"/>
      <c r="LTE8" s="531"/>
      <c r="LTF8" s="531"/>
      <c r="LTG8" s="531"/>
      <c r="LTH8" s="531"/>
      <c r="LTI8" s="531"/>
      <c r="LTJ8" s="531"/>
      <c r="LTK8" s="531"/>
      <c r="LTL8" s="531"/>
      <c r="LTM8" s="531"/>
      <c r="LTN8" s="531"/>
      <c r="LTO8" s="531"/>
      <c r="LTP8" s="531"/>
      <c r="LTQ8" s="531"/>
      <c r="LTR8" s="531"/>
      <c r="LTS8" s="531"/>
      <c r="LTT8" s="531"/>
      <c r="LTU8" s="531"/>
      <c r="LTV8" s="531"/>
      <c r="LTW8" s="531"/>
      <c r="LTX8" s="531"/>
      <c r="LTY8" s="531"/>
      <c r="LTZ8" s="531"/>
      <c r="LUA8" s="531"/>
      <c r="LUB8" s="531"/>
      <c r="LUC8" s="531"/>
      <c r="LUD8" s="531"/>
      <c r="LUE8" s="531"/>
      <c r="LUF8" s="531"/>
      <c r="LUG8" s="531"/>
      <c r="LUH8" s="531"/>
      <c r="LUI8" s="531"/>
      <c r="LUJ8" s="531"/>
      <c r="LUK8" s="531"/>
      <c r="LUL8" s="531"/>
      <c r="LUM8" s="531"/>
      <c r="LUN8" s="531"/>
      <c r="LUO8" s="531"/>
      <c r="LUP8" s="531"/>
      <c r="LUQ8" s="531"/>
      <c r="LUR8" s="531"/>
      <c r="LUS8" s="531"/>
      <c r="LUT8" s="531"/>
      <c r="LUU8" s="531"/>
      <c r="LUV8" s="531"/>
      <c r="LUW8" s="531"/>
      <c r="LUX8" s="531"/>
      <c r="LUY8" s="531"/>
      <c r="LUZ8" s="531"/>
      <c r="LVA8" s="531"/>
      <c r="LVB8" s="531"/>
      <c r="LVC8" s="531"/>
      <c r="LVD8" s="531"/>
      <c r="LVE8" s="531"/>
      <c r="LVF8" s="531"/>
      <c r="LVG8" s="531"/>
      <c r="LVH8" s="531"/>
      <c r="LVI8" s="531"/>
      <c r="LVJ8" s="531"/>
      <c r="LVK8" s="531"/>
      <c r="LVL8" s="531"/>
      <c r="LVM8" s="531"/>
      <c r="LVN8" s="531"/>
      <c r="LVO8" s="531"/>
      <c r="LVP8" s="531"/>
      <c r="LVQ8" s="531"/>
      <c r="LVR8" s="531"/>
      <c r="LVS8" s="531"/>
      <c r="LVT8" s="531"/>
      <c r="LVU8" s="531"/>
      <c r="LVV8" s="531"/>
      <c r="LVW8" s="531"/>
      <c r="LVX8" s="531"/>
      <c r="LVY8" s="531"/>
      <c r="LVZ8" s="531"/>
      <c r="LWA8" s="531"/>
      <c r="LWB8" s="531"/>
      <c r="LWC8" s="531"/>
      <c r="LWD8" s="531"/>
      <c r="LWE8" s="531"/>
      <c r="LWF8" s="531"/>
      <c r="LWG8" s="531"/>
      <c r="LWH8" s="531"/>
      <c r="LWI8" s="531"/>
      <c r="LWJ8" s="531"/>
      <c r="LWK8" s="531"/>
      <c r="LWL8" s="531"/>
      <c r="LWM8" s="531"/>
      <c r="LWN8" s="531"/>
      <c r="LWO8" s="531"/>
      <c r="LWP8" s="531"/>
      <c r="LWQ8" s="531"/>
      <c r="LWR8" s="531"/>
      <c r="LWS8" s="531"/>
      <c r="LWT8" s="531"/>
      <c r="LWU8" s="531"/>
      <c r="LWV8" s="531"/>
      <c r="LWW8" s="531"/>
      <c r="LWX8" s="531"/>
      <c r="LWY8" s="531"/>
      <c r="LWZ8" s="531"/>
      <c r="LXA8" s="531"/>
      <c r="LXB8" s="531"/>
      <c r="LXC8" s="531"/>
      <c r="LXD8" s="531"/>
      <c r="LXE8" s="531"/>
      <c r="LXF8" s="531"/>
      <c r="LXG8" s="531"/>
      <c r="LXH8" s="531"/>
      <c r="LXI8" s="531"/>
      <c r="LXJ8" s="531"/>
      <c r="LXK8" s="531"/>
      <c r="LXL8" s="531"/>
      <c r="LXM8" s="531"/>
      <c r="LXN8" s="531"/>
      <c r="LXO8" s="531"/>
      <c r="LXP8" s="531"/>
      <c r="LXQ8" s="531"/>
      <c r="LXR8" s="531"/>
      <c r="LXS8" s="531"/>
      <c r="LXT8" s="531"/>
      <c r="LXU8" s="531"/>
      <c r="LXV8" s="531"/>
      <c r="LXW8" s="531"/>
      <c r="LXX8" s="531"/>
      <c r="LXY8" s="531"/>
      <c r="LXZ8" s="531"/>
      <c r="LYA8" s="531"/>
      <c r="LYB8" s="531"/>
      <c r="LYC8" s="531"/>
      <c r="LYD8" s="531"/>
      <c r="LYE8" s="531"/>
      <c r="LYF8" s="531"/>
      <c r="LYG8" s="531"/>
      <c r="LYH8" s="531"/>
      <c r="LYI8" s="531"/>
      <c r="LYJ8" s="531"/>
      <c r="LYK8" s="531"/>
      <c r="LYL8" s="531"/>
      <c r="LYM8" s="531"/>
      <c r="LYN8" s="531"/>
      <c r="LYO8" s="531"/>
      <c r="LYP8" s="531"/>
      <c r="LYQ8" s="531"/>
      <c r="LYR8" s="531"/>
      <c r="LYS8" s="531"/>
      <c r="LYT8" s="531"/>
      <c r="LYU8" s="531"/>
      <c r="LYV8" s="531"/>
      <c r="LYW8" s="531"/>
      <c r="LYX8" s="531"/>
      <c r="LYY8" s="531"/>
      <c r="LYZ8" s="531"/>
      <c r="LZA8" s="531"/>
      <c r="LZB8" s="531"/>
      <c r="LZC8" s="531"/>
      <c r="LZD8" s="531"/>
      <c r="LZE8" s="531"/>
      <c r="LZF8" s="531"/>
      <c r="LZG8" s="531"/>
      <c r="LZH8" s="531"/>
      <c r="LZI8" s="531"/>
      <c r="LZJ8" s="531"/>
      <c r="LZK8" s="531"/>
      <c r="LZL8" s="531"/>
      <c r="LZM8" s="531"/>
      <c r="LZN8" s="531"/>
      <c r="LZO8" s="531"/>
      <c r="LZP8" s="531"/>
      <c r="LZQ8" s="531"/>
      <c r="LZR8" s="531"/>
      <c r="LZS8" s="531"/>
      <c r="LZT8" s="531"/>
      <c r="LZU8" s="531"/>
      <c r="LZV8" s="531"/>
      <c r="LZW8" s="531"/>
      <c r="LZX8" s="531"/>
      <c r="LZY8" s="531"/>
      <c r="LZZ8" s="531"/>
      <c r="MAA8" s="531"/>
      <c r="MAB8" s="531"/>
      <c r="MAC8" s="531"/>
      <c r="MAD8" s="531"/>
      <c r="MAE8" s="531"/>
      <c r="MAF8" s="531"/>
      <c r="MAG8" s="531"/>
      <c r="MAH8" s="531"/>
      <c r="MAI8" s="531"/>
      <c r="MAJ8" s="531"/>
      <c r="MAK8" s="531"/>
      <c r="MAL8" s="531"/>
      <c r="MAM8" s="531"/>
      <c r="MAN8" s="531"/>
      <c r="MAO8" s="531"/>
      <c r="MAP8" s="531"/>
      <c r="MAQ8" s="531"/>
      <c r="MAR8" s="531"/>
      <c r="MAS8" s="531"/>
      <c r="MAT8" s="531"/>
      <c r="MAU8" s="531"/>
      <c r="MAV8" s="531"/>
      <c r="MAW8" s="531"/>
      <c r="MAX8" s="531"/>
      <c r="MAY8" s="531"/>
      <c r="MAZ8" s="531"/>
      <c r="MBA8" s="531"/>
      <c r="MBB8" s="531"/>
      <c r="MBC8" s="531"/>
      <c r="MBD8" s="531"/>
      <c r="MBE8" s="531"/>
      <c r="MBF8" s="531"/>
      <c r="MBG8" s="531"/>
      <c r="MBH8" s="531"/>
      <c r="MBI8" s="531"/>
      <c r="MBJ8" s="531"/>
      <c r="MBK8" s="531"/>
      <c r="MBL8" s="531"/>
      <c r="MBM8" s="531"/>
      <c r="MBN8" s="531"/>
      <c r="MBO8" s="531"/>
      <c r="MBP8" s="531"/>
      <c r="MBQ8" s="531"/>
      <c r="MBR8" s="531"/>
      <c r="MBS8" s="531"/>
      <c r="MBT8" s="531"/>
      <c r="MBU8" s="531"/>
      <c r="MBV8" s="531"/>
      <c r="MBW8" s="531"/>
      <c r="MBX8" s="531"/>
      <c r="MBY8" s="531"/>
      <c r="MBZ8" s="531"/>
      <c r="MCA8" s="531"/>
      <c r="MCB8" s="531"/>
      <c r="MCC8" s="531"/>
      <c r="MCD8" s="531"/>
      <c r="MCE8" s="531"/>
      <c r="MCF8" s="531"/>
      <c r="MCG8" s="531"/>
      <c r="MCH8" s="531"/>
      <c r="MCI8" s="531"/>
      <c r="MCJ8" s="531"/>
      <c r="MCK8" s="531"/>
      <c r="MCL8" s="531"/>
      <c r="MCM8" s="531"/>
      <c r="MCN8" s="531"/>
      <c r="MCO8" s="531"/>
      <c r="MCP8" s="531"/>
      <c r="MCQ8" s="531"/>
      <c r="MCR8" s="531"/>
      <c r="MCS8" s="531"/>
      <c r="MCT8" s="531"/>
      <c r="MCU8" s="531"/>
      <c r="MCV8" s="531"/>
      <c r="MCW8" s="531"/>
      <c r="MCX8" s="531"/>
      <c r="MCY8" s="531"/>
      <c r="MCZ8" s="531"/>
      <c r="MDA8" s="531"/>
      <c r="MDB8" s="531"/>
      <c r="MDC8" s="531"/>
      <c r="MDD8" s="531"/>
      <c r="MDE8" s="531"/>
      <c r="MDF8" s="531"/>
      <c r="MDG8" s="531"/>
      <c r="MDH8" s="531"/>
      <c r="MDI8" s="531"/>
      <c r="MDJ8" s="531"/>
      <c r="MDK8" s="531"/>
      <c r="MDL8" s="531"/>
      <c r="MDM8" s="531"/>
      <c r="MDN8" s="531"/>
      <c r="MDO8" s="531"/>
      <c r="MDP8" s="531"/>
      <c r="MDQ8" s="531"/>
      <c r="MDR8" s="531"/>
      <c r="MDS8" s="531"/>
      <c r="MDT8" s="531"/>
      <c r="MDU8" s="531"/>
      <c r="MDV8" s="531"/>
      <c r="MDW8" s="531"/>
      <c r="MDX8" s="531"/>
      <c r="MDY8" s="531"/>
      <c r="MDZ8" s="531"/>
      <c r="MEA8" s="531"/>
      <c r="MEB8" s="531"/>
      <c r="MEC8" s="531"/>
      <c r="MED8" s="531"/>
      <c r="MEE8" s="531"/>
      <c r="MEF8" s="531"/>
      <c r="MEG8" s="531"/>
      <c r="MEH8" s="531"/>
      <c r="MEI8" s="531"/>
      <c r="MEJ8" s="531"/>
      <c r="MEK8" s="531"/>
      <c r="MEL8" s="531"/>
      <c r="MEM8" s="531"/>
      <c r="MEN8" s="531"/>
      <c r="MEO8" s="531"/>
      <c r="MEP8" s="531"/>
      <c r="MEQ8" s="531"/>
      <c r="MER8" s="531"/>
      <c r="MES8" s="531"/>
      <c r="MET8" s="531"/>
      <c r="MEU8" s="531"/>
      <c r="MEV8" s="531"/>
      <c r="MEW8" s="531"/>
      <c r="MEX8" s="531"/>
      <c r="MEY8" s="531"/>
      <c r="MEZ8" s="531"/>
      <c r="MFA8" s="531"/>
      <c r="MFB8" s="531"/>
      <c r="MFC8" s="531"/>
      <c r="MFD8" s="531"/>
      <c r="MFE8" s="531"/>
      <c r="MFF8" s="531"/>
      <c r="MFG8" s="531"/>
      <c r="MFH8" s="531"/>
      <c r="MFI8" s="531"/>
      <c r="MFJ8" s="531"/>
      <c r="MFK8" s="531"/>
      <c r="MFL8" s="531"/>
      <c r="MFM8" s="531"/>
      <c r="MFN8" s="531"/>
      <c r="MFO8" s="531"/>
      <c r="MFP8" s="531"/>
      <c r="MFQ8" s="531"/>
      <c r="MFR8" s="531"/>
      <c r="MFS8" s="531"/>
      <c r="MFT8" s="531"/>
      <c r="MFU8" s="531"/>
      <c r="MFV8" s="531"/>
      <c r="MFW8" s="531"/>
      <c r="MFX8" s="531"/>
      <c r="MFY8" s="531"/>
      <c r="MFZ8" s="531"/>
      <c r="MGA8" s="531"/>
      <c r="MGB8" s="531"/>
      <c r="MGC8" s="531"/>
      <c r="MGD8" s="531"/>
      <c r="MGE8" s="531"/>
      <c r="MGF8" s="531"/>
      <c r="MGG8" s="531"/>
      <c r="MGH8" s="531"/>
      <c r="MGI8" s="531"/>
      <c r="MGJ8" s="531"/>
      <c r="MGK8" s="531"/>
      <c r="MGL8" s="531"/>
      <c r="MGM8" s="531"/>
      <c r="MGN8" s="531"/>
      <c r="MGO8" s="531"/>
      <c r="MGP8" s="531"/>
      <c r="MGQ8" s="531"/>
      <c r="MGR8" s="531"/>
      <c r="MGS8" s="531"/>
      <c r="MGT8" s="531"/>
      <c r="MGU8" s="531"/>
      <c r="MGV8" s="531"/>
      <c r="MGW8" s="531"/>
      <c r="MGX8" s="531"/>
      <c r="MGY8" s="531"/>
      <c r="MGZ8" s="531"/>
      <c r="MHA8" s="531"/>
      <c r="MHB8" s="531"/>
      <c r="MHC8" s="531"/>
      <c r="MHD8" s="531"/>
      <c r="MHE8" s="531"/>
      <c r="MHF8" s="531"/>
      <c r="MHG8" s="531"/>
      <c r="MHH8" s="531"/>
      <c r="MHI8" s="531"/>
      <c r="MHJ8" s="531"/>
      <c r="MHK8" s="531"/>
      <c r="MHL8" s="531"/>
      <c r="MHM8" s="531"/>
      <c r="MHN8" s="531"/>
      <c r="MHO8" s="531"/>
      <c r="MHP8" s="531"/>
      <c r="MHQ8" s="531"/>
      <c r="MHR8" s="531"/>
      <c r="MHS8" s="531"/>
      <c r="MHT8" s="531"/>
      <c r="MHU8" s="531"/>
      <c r="MHV8" s="531"/>
      <c r="MHW8" s="531"/>
      <c r="MHX8" s="531"/>
      <c r="MHY8" s="531"/>
      <c r="MHZ8" s="531"/>
      <c r="MIA8" s="531"/>
      <c r="MIB8" s="531"/>
      <c r="MIC8" s="531"/>
      <c r="MID8" s="531"/>
      <c r="MIE8" s="531"/>
      <c r="MIF8" s="531"/>
      <c r="MIG8" s="531"/>
      <c r="MIH8" s="531"/>
      <c r="MII8" s="531"/>
      <c r="MIJ8" s="531"/>
      <c r="MIK8" s="531"/>
      <c r="MIL8" s="531"/>
      <c r="MIM8" s="531"/>
      <c r="MIN8" s="531"/>
      <c r="MIO8" s="531"/>
      <c r="MIP8" s="531"/>
      <c r="MIQ8" s="531"/>
      <c r="MIR8" s="531"/>
      <c r="MIS8" s="531"/>
      <c r="MIT8" s="531"/>
      <c r="MIU8" s="531"/>
      <c r="MIV8" s="531"/>
      <c r="MIW8" s="531"/>
      <c r="MIX8" s="531"/>
      <c r="MIY8" s="531"/>
      <c r="MIZ8" s="531"/>
      <c r="MJA8" s="531"/>
      <c r="MJB8" s="531"/>
      <c r="MJC8" s="531"/>
      <c r="MJD8" s="531"/>
      <c r="MJE8" s="531"/>
      <c r="MJF8" s="531"/>
      <c r="MJG8" s="531"/>
      <c r="MJH8" s="531"/>
      <c r="MJI8" s="531"/>
      <c r="MJJ8" s="531"/>
      <c r="MJK8" s="531"/>
      <c r="MJL8" s="531"/>
      <c r="MJM8" s="531"/>
      <c r="MJN8" s="531"/>
      <c r="MJO8" s="531"/>
      <c r="MJP8" s="531"/>
      <c r="MJQ8" s="531"/>
      <c r="MJR8" s="531"/>
      <c r="MJS8" s="531"/>
      <c r="MJT8" s="531"/>
      <c r="MJU8" s="531"/>
      <c r="MJV8" s="531"/>
      <c r="MJW8" s="531"/>
      <c r="MJX8" s="531"/>
      <c r="MJY8" s="531"/>
      <c r="MJZ8" s="531"/>
      <c r="MKA8" s="531"/>
      <c r="MKB8" s="531"/>
      <c r="MKC8" s="531"/>
      <c r="MKD8" s="531"/>
      <c r="MKE8" s="531"/>
      <c r="MKF8" s="531"/>
      <c r="MKG8" s="531"/>
      <c r="MKH8" s="531"/>
      <c r="MKI8" s="531"/>
      <c r="MKJ8" s="531"/>
      <c r="MKK8" s="531"/>
      <c r="MKL8" s="531"/>
      <c r="MKM8" s="531"/>
      <c r="MKN8" s="531"/>
      <c r="MKO8" s="531"/>
      <c r="MKP8" s="531"/>
      <c r="MKQ8" s="531"/>
      <c r="MKR8" s="531"/>
      <c r="MKS8" s="531"/>
      <c r="MKT8" s="531"/>
      <c r="MKU8" s="531"/>
      <c r="MKV8" s="531"/>
      <c r="MKW8" s="531"/>
      <c r="MKX8" s="531"/>
      <c r="MKY8" s="531"/>
      <c r="MKZ8" s="531"/>
      <c r="MLA8" s="531"/>
      <c r="MLB8" s="531"/>
      <c r="MLC8" s="531"/>
      <c r="MLD8" s="531"/>
      <c r="MLE8" s="531"/>
      <c r="MLF8" s="531"/>
      <c r="MLG8" s="531"/>
      <c r="MLH8" s="531"/>
      <c r="MLI8" s="531"/>
      <c r="MLJ8" s="531"/>
      <c r="MLK8" s="531"/>
      <c r="MLL8" s="531"/>
      <c r="MLM8" s="531"/>
      <c r="MLN8" s="531"/>
      <c r="MLO8" s="531"/>
      <c r="MLP8" s="531"/>
      <c r="MLQ8" s="531"/>
      <c r="MLR8" s="531"/>
      <c r="MLS8" s="531"/>
      <c r="MLT8" s="531"/>
      <c r="MLU8" s="531"/>
      <c r="MLV8" s="531"/>
      <c r="MLW8" s="531"/>
      <c r="MLX8" s="531"/>
      <c r="MLY8" s="531"/>
      <c r="MLZ8" s="531"/>
      <c r="MMA8" s="531"/>
      <c r="MMB8" s="531"/>
      <c r="MMC8" s="531"/>
      <c r="MMD8" s="531"/>
      <c r="MME8" s="531"/>
      <c r="MMF8" s="531"/>
      <c r="MMG8" s="531"/>
      <c r="MMH8" s="531"/>
      <c r="MMI8" s="531"/>
      <c r="MMJ8" s="531"/>
      <c r="MMK8" s="531"/>
      <c r="MML8" s="531"/>
      <c r="MMM8" s="531"/>
      <c r="MMN8" s="531"/>
      <c r="MMO8" s="531"/>
      <c r="MMP8" s="531"/>
      <c r="MMQ8" s="531"/>
      <c r="MMR8" s="531"/>
      <c r="MMS8" s="531"/>
      <c r="MMT8" s="531"/>
      <c r="MMU8" s="531"/>
      <c r="MMV8" s="531"/>
      <c r="MMW8" s="531"/>
      <c r="MMX8" s="531"/>
      <c r="MMY8" s="531"/>
      <c r="MMZ8" s="531"/>
      <c r="MNA8" s="531"/>
      <c r="MNB8" s="531"/>
      <c r="MNC8" s="531"/>
      <c r="MND8" s="531"/>
      <c r="MNE8" s="531"/>
      <c r="MNF8" s="531"/>
      <c r="MNG8" s="531"/>
      <c r="MNH8" s="531"/>
      <c r="MNI8" s="531"/>
      <c r="MNJ8" s="531"/>
      <c r="MNK8" s="531"/>
      <c r="MNL8" s="531"/>
      <c r="MNM8" s="531"/>
      <c r="MNN8" s="531"/>
      <c r="MNO8" s="531"/>
      <c r="MNP8" s="531"/>
      <c r="MNQ8" s="531"/>
      <c r="MNR8" s="531"/>
      <c r="MNS8" s="531"/>
      <c r="MNT8" s="531"/>
      <c r="MNU8" s="531"/>
      <c r="MNV8" s="531"/>
      <c r="MNW8" s="531"/>
      <c r="MNX8" s="531"/>
      <c r="MNY8" s="531"/>
      <c r="MNZ8" s="531"/>
      <c r="MOA8" s="531"/>
      <c r="MOB8" s="531"/>
      <c r="MOC8" s="531"/>
      <c r="MOD8" s="531"/>
      <c r="MOE8" s="531"/>
      <c r="MOF8" s="531"/>
      <c r="MOG8" s="531"/>
      <c r="MOH8" s="531"/>
      <c r="MOI8" s="531"/>
      <c r="MOJ8" s="531"/>
      <c r="MOK8" s="531"/>
      <c r="MOL8" s="531"/>
      <c r="MOM8" s="531"/>
      <c r="MON8" s="531"/>
      <c r="MOO8" s="531"/>
      <c r="MOP8" s="531"/>
      <c r="MOQ8" s="531"/>
      <c r="MOR8" s="531"/>
      <c r="MOS8" s="531"/>
      <c r="MOT8" s="531"/>
      <c r="MOU8" s="531"/>
      <c r="MOV8" s="531"/>
      <c r="MOW8" s="531"/>
      <c r="MOX8" s="531"/>
      <c r="MOY8" s="531"/>
      <c r="MOZ8" s="531"/>
      <c r="MPA8" s="531"/>
      <c r="MPB8" s="531"/>
      <c r="MPC8" s="531"/>
      <c r="MPD8" s="531"/>
      <c r="MPE8" s="531"/>
      <c r="MPF8" s="531"/>
      <c r="MPG8" s="531"/>
      <c r="MPH8" s="531"/>
      <c r="MPI8" s="531"/>
      <c r="MPJ8" s="531"/>
      <c r="MPK8" s="531"/>
      <c r="MPL8" s="531"/>
      <c r="MPM8" s="531"/>
      <c r="MPN8" s="531"/>
      <c r="MPO8" s="531"/>
      <c r="MPP8" s="531"/>
      <c r="MPQ8" s="531"/>
      <c r="MPR8" s="531"/>
      <c r="MPS8" s="531"/>
      <c r="MPT8" s="531"/>
      <c r="MPU8" s="531"/>
      <c r="MPV8" s="531"/>
      <c r="MPW8" s="531"/>
      <c r="MPX8" s="531"/>
      <c r="MPY8" s="531"/>
      <c r="MPZ8" s="531"/>
      <c r="MQA8" s="531"/>
      <c r="MQB8" s="531"/>
      <c r="MQC8" s="531"/>
      <c r="MQD8" s="531"/>
      <c r="MQE8" s="531"/>
      <c r="MQF8" s="531"/>
      <c r="MQG8" s="531"/>
      <c r="MQH8" s="531"/>
      <c r="MQI8" s="531"/>
      <c r="MQJ8" s="531"/>
      <c r="MQK8" s="531"/>
      <c r="MQL8" s="531"/>
      <c r="MQM8" s="531"/>
      <c r="MQN8" s="531"/>
      <c r="MQO8" s="531"/>
      <c r="MQP8" s="531"/>
      <c r="MQQ8" s="531"/>
      <c r="MQR8" s="531"/>
      <c r="MQS8" s="531"/>
      <c r="MQT8" s="531"/>
      <c r="MQU8" s="531"/>
      <c r="MQV8" s="531"/>
      <c r="MQW8" s="531"/>
      <c r="MQX8" s="531"/>
      <c r="MQY8" s="531"/>
      <c r="MQZ8" s="531"/>
      <c r="MRA8" s="531"/>
      <c r="MRB8" s="531"/>
      <c r="MRC8" s="531"/>
      <c r="MRD8" s="531"/>
      <c r="MRE8" s="531"/>
      <c r="MRF8" s="531"/>
      <c r="MRG8" s="531"/>
      <c r="MRH8" s="531"/>
      <c r="MRI8" s="531"/>
      <c r="MRJ8" s="531"/>
      <c r="MRK8" s="531"/>
      <c r="MRL8" s="531"/>
      <c r="MRM8" s="531"/>
      <c r="MRN8" s="531"/>
      <c r="MRO8" s="531"/>
      <c r="MRP8" s="531"/>
      <c r="MRQ8" s="531"/>
      <c r="MRR8" s="531"/>
      <c r="MRS8" s="531"/>
      <c r="MRT8" s="531"/>
      <c r="MRU8" s="531"/>
      <c r="MRV8" s="531"/>
      <c r="MRW8" s="531"/>
      <c r="MRX8" s="531"/>
      <c r="MRY8" s="531"/>
      <c r="MRZ8" s="531"/>
      <c r="MSA8" s="531"/>
      <c r="MSB8" s="531"/>
      <c r="MSC8" s="531"/>
      <c r="MSD8" s="531"/>
      <c r="MSE8" s="531"/>
      <c r="MSF8" s="531"/>
      <c r="MSG8" s="531"/>
      <c r="MSH8" s="531"/>
      <c r="MSI8" s="531"/>
      <c r="MSJ8" s="531"/>
      <c r="MSK8" s="531"/>
      <c r="MSL8" s="531"/>
      <c r="MSM8" s="531"/>
      <c r="MSN8" s="531"/>
      <c r="MSO8" s="531"/>
      <c r="MSP8" s="531"/>
      <c r="MSQ8" s="531"/>
      <c r="MSR8" s="531"/>
      <c r="MSS8" s="531"/>
      <c r="MST8" s="531"/>
      <c r="MSU8" s="531"/>
      <c r="MSV8" s="531"/>
      <c r="MSW8" s="531"/>
      <c r="MSX8" s="531"/>
      <c r="MSY8" s="531"/>
      <c r="MSZ8" s="531"/>
      <c r="MTA8" s="531"/>
      <c r="MTB8" s="531"/>
      <c r="MTC8" s="531"/>
      <c r="MTD8" s="531"/>
      <c r="MTE8" s="531"/>
      <c r="MTF8" s="531"/>
      <c r="MTG8" s="531"/>
      <c r="MTH8" s="531"/>
      <c r="MTI8" s="531"/>
      <c r="MTJ8" s="531"/>
      <c r="MTK8" s="531"/>
      <c r="MTL8" s="531"/>
      <c r="MTM8" s="531"/>
      <c r="MTN8" s="531"/>
      <c r="MTO8" s="531"/>
      <c r="MTP8" s="531"/>
      <c r="MTQ8" s="531"/>
      <c r="MTR8" s="531"/>
      <c r="MTS8" s="531"/>
      <c r="MTT8" s="531"/>
      <c r="MTU8" s="531"/>
      <c r="MTV8" s="531"/>
      <c r="MTW8" s="531"/>
      <c r="MTX8" s="531"/>
      <c r="MTY8" s="531"/>
      <c r="MTZ8" s="531"/>
      <c r="MUA8" s="531"/>
      <c r="MUB8" s="531"/>
      <c r="MUC8" s="531"/>
      <c r="MUD8" s="531"/>
      <c r="MUE8" s="531"/>
      <c r="MUF8" s="531"/>
      <c r="MUG8" s="531"/>
      <c r="MUH8" s="531"/>
      <c r="MUI8" s="531"/>
      <c r="MUJ8" s="531"/>
      <c r="MUK8" s="531"/>
      <c r="MUL8" s="531"/>
      <c r="MUM8" s="531"/>
      <c r="MUN8" s="531"/>
      <c r="MUO8" s="531"/>
      <c r="MUP8" s="531"/>
      <c r="MUQ8" s="531"/>
      <c r="MUR8" s="531"/>
      <c r="MUS8" s="531"/>
      <c r="MUT8" s="531"/>
      <c r="MUU8" s="531"/>
      <c r="MUV8" s="531"/>
      <c r="MUW8" s="531"/>
      <c r="MUX8" s="531"/>
      <c r="MUY8" s="531"/>
      <c r="MUZ8" s="531"/>
      <c r="MVA8" s="531"/>
      <c r="MVB8" s="531"/>
      <c r="MVC8" s="531"/>
      <c r="MVD8" s="531"/>
      <c r="MVE8" s="531"/>
      <c r="MVF8" s="531"/>
      <c r="MVG8" s="531"/>
      <c r="MVH8" s="531"/>
      <c r="MVI8" s="531"/>
      <c r="MVJ8" s="531"/>
      <c r="MVK8" s="531"/>
      <c r="MVL8" s="531"/>
      <c r="MVM8" s="531"/>
      <c r="MVN8" s="531"/>
      <c r="MVO8" s="531"/>
      <c r="MVP8" s="531"/>
      <c r="MVQ8" s="531"/>
      <c r="MVR8" s="531"/>
      <c r="MVS8" s="531"/>
      <c r="MVT8" s="531"/>
      <c r="MVU8" s="531"/>
      <c r="MVV8" s="531"/>
      <c r="MVW8" s="531"/>
      <c r="MVX8" s="531"/>
      <c r="MVY8" s="531"/>
      <c r="MVZ8" s="531"/>
      <c r="MWA8" s="531"/>
      <c r="MWB8" s="531"/>
      <c r="MWC8" s="531"/>
      <c r="MWD8" s="531"/>
      <c r="MWE8" s="531"/>
      <c r="MWF8" s="531"/>
      <c r="MWG8" s="531"/>
      <c r="MWH8" s="531"/>
      <c r="MWI8" s="531"/>
      <c r="MWJ8" s="531"/>
      <c r="MWK8" s="531"/>
      <c r="MWL8" s="531"/>
      <c r="MWM8" s="531"/>
      <c r="MWN8" s="531"/>
      <c r="MWO8" s="531"/>
      <c r="MWP8" s="531"/>
      <c r="MWQ8" s="531"/>
      <c r="MWR8" s="531"/>
      <c r="MWS8" s="531"/>
      <c r="MWT8" s="531"/>
      <c r="MWU8" s="531"/>
      <c r="MWV8" s="531"/>
      <c r="MWW8" s="531"/>
      <c r="MWX8" s="531"/>
      <c r="MWY8" s="531"/>
      <c r="MWZ8" s="531"/>
      <c r="MXA8" s="531"/>
      <c r="MXB8" s="531"/>
      <c r="MXC8" s="531"/>
      <c r="MXD8" s="531"/>
      <c r="MXE8" s="531"/>
      <c r="MXF8" s="531"/>
      <c r="MXG8" s="531"/>
      <c r="MXH8" s="531"/>
      <c r="MXI8" s="531"/>
      <c r="MXJ8" s="531"/>
      <c r="MXK8" s="531"/>
      <c r="MXL8" s="531"/>
      <c r="MXM8" s="531"/>
      <c r="MXN8" s="531"/>
      <c r="MXO8" s="531"/>
      <c r="MXP8" s="531"/>
      <c r="MXQ8" s="531"/>
      <c r="MXR8" s="531"/>
      <c r="MXS8" s="531"/>
      <c r="MXT8" s="531"/>
      <c r="MXU8" s="531"/>
      <c r="MXV8" s="531"/>
      <c r="MXW8" s="531"/>
      <c r="MXX8" s="531"/>
      <c r="MXY8" s="531"/>
      <c r="MXZ8" s="531"/>
      <c r="MYA8" s="531"/>
      <c r="MYB8" s="531"/>
      <c r="MYC8" s="531"/>
      <c r="MYD8" s="531"/>
      <c r="MYE8" s="531"/>
      <c r="MYF8" s="531"/>
      <c r="MYG8" s="531"/>
      <c r="MYH8" s="531"/>
      <c r="MYI8" s="531"/>
      <c r="MYJ8" s="531"/>
      <c r="MYK8" s="531"/>
      <c r="MYL8" s="531"/>
      <c r="MYM8" s="531"/>
      <c r="MYN8" s="531"/>
      <c r="MYO8" s="531"/>
      <c r="MYP8" s="531"/>
      <c r="MYQ8" s="531"/>
      <c r="MYR8" s="531"/>
      <c r="MYS8" s="531"/>
      <c r="MYT8" s="531"/>
      <c r="MYU8" s="531"/>
      <c r="MYV8" s="531"/>
      <c r="MYW8" s="531"/>
      <c r="MYX8" s="531"/>
      <c r="MYY8" s="531"/>
      <c r="MYZ8" s="531"/>
      <c r="MZA8" s="531"/>
      <c r="MZB8" s="531"/>
      <c r="MZC8" s="531"/>
      <c r="MZD8" s="531"/>
      <c r="MZE8" s="531"/>
      <c r="MZF8" s="531"/>
      <c r="MZG8" s="531"/>
      <c r="MZH8" s="531"/>
      <c r="MZI8" s="531"/>
      <c r="MZJ8" s="531"/>
      <c r="MZK8" s="531"/>
      <c r="MZL8" s="531"/>
      <c r="MZM8" s="531"/>
      <c r="MZN8" s="531"/>
      <c r="MZO8" s="531"/>
      <c r="MZP8" s="531"/>
      <c r="MZQ8" s="531"/>
      <c r="MZR8" s="531"/>
      <c r="MZS8" s="531"/>
      <c r="MZT8" s="531"/>
      <c r="MZU8" s="531"/>
      <c r="MZV8" s="531"/>
      <c r="MZW8" s="531"/>
      <c r="MZX8" s="531"/>
      <c r="MZY8" s="531"/>
      <c r="MZZ8" s="531"/>
      <c r="NAA8" s="531"/>
      <c r="NAB8" s="531"/>
      <c r="NAC8" s="531"/>
      <c r="NAD8" s="531"/>
      <c r="NAE8" s="531"/>
      <c r="NAF8" s="531"/>
      <c r="NAG8" s="531"/>
      <c r="NAH8" s="531"/>
      <c r="NAI8" s="531"/>
      <c r="NAJ8" s="531"/>
      <c r="NAK8" s="531"/>
      <c r="NAL8" s="531"/>
      <c r="NAM8" s="531"/>
      <c r="NAN8" s="531"/>
      <c r="NAO8" s="531"/>
      <c r="NAP8" s="531"/>
      <c r="NAQ8" s="531"/>
      <c r="NAR8" s="531"/>
      <c r="NAS8" s="531"/>
      <c r="NAT8" s="531"/>
      <c r="NAU8" s="531"/>
      <c r="NAV8" s="531"/>
      <c r="NAW8" s="531"/>
      <c r="NAX8" s="531"/>
      <c r="NAY8" s="531"/>
      <c r="NAZ8" s="531"/>
      <c r="NBA8" s="531"/>
      <c r="NBB8" s="531"/>
      <c r="NBC8" s="531"/>
      <c r="NBD8" s="531"/>
      <c r="NBE8" s="531"/>
      <c r="NBF8" s="531"/>
      <c r="NBG8" s="531"/>
      <c r="NBH8" s="531"/>
      <c r="NBI8" s="531"/>
      <c r="NBJ8" s="531"/>
      <c r="NBK8" s="531"/>
      <c r="NBL8" s="531"/>
      <c r="NBM8" s="531"/>
      <c r="NBN8" s="531"/>
      <c r="NBO8" s="531"/>
      <c r="NBP8" s="531"/>
      <c r="NBQ8" s="531"/>
      <c r="NBR8" s="531"/>
      <c r="NBS8" s="531"/>
      <c r="NBT8" s="531"/>
      <c r="NBU8" s="531"/>
      <c r="NBV8" s="531"/>
      <c r="NBW8" s="531"/>
      <c r="NBX8" s="531"/>
      <c r="NBY8" s="531"/>
      <c r="NBZ8" s="531"/>
      <c r="NCA8" s="531"/>
      <c r="NCB8" s="531"/>
      <c r="NCC8" s="531"/>
      <c r="NCD8" s="531"/>
      <c r="NCE8" s="531"/>
      <c r="NCF8" s="531"/>
      <c r="NCG8" s="531"/>
      <c r="NCH8" s="531"/>
      <c r="NCI8" s="531"/>
      <c r="NCJ8" s="531"/>
      <c r="NCK8" s="531"/>
      <c r="NCL8" s="531"/>
      <c r="NCM8" s="531"/>
      <c r="NCN8" s="531"/>
      <c r="NCO8" s="531"/>
      <c r="NCP8" s="531"/>
      <c r="NCQ8" s="531"/>
      <c r="NCR8" s="531"/>
      <c r="NCS8" s="531"/>
      <c r="NCT8" s="531"/>
      <c r="NCU8" s="531"/>
      <c r="NCV8" s="531"/>
      <c r="NCW8" s="531"/>
      <c r="NCX8" s="531"/>
      <c r="NCY8" s="531"/>
      <c r="NCZ8" s="531"/>
      <c r="NDA8" s="531"/>
      <c r="NDB8" s="531"/>
      <c r="NDC8" s="531"/>
      <c r="NDD8" s="531"/>
      <c r="NDE8" s="531"/>
      <c r="NDF8" s="531"/>
      <c r="NDG8" s="531"/>
      <c r="NDH8" s="531"/>
      <c r="NDI8" s="531"/>
      <c r="NDJ8" s="531"/>
      <c r="NDK8" s="531"/>
      <c r="NDL8" s="531"/>
      <c r="NDM8" s="531"/>
      <c r="NDN8" s="531"/>
      <c r="NDO8" s="531"/>
      <c r="NDP8" s="531"/>
      <c r="NDQ8" s="531"/>
      <c r="NDR8" s="531"/>
      <c r="NDS8" s="531"/>
      <c r="NDT8" s="531"/>
      <c r="NDU8" s="531"/>
      <c r="NDV8" s="531"/>
      <c r="NDW8" s="531"/>
      <c r="NDX8" s="531"/>
      <c r="NDY8" s="531"/>
      <c r="NDZ8" s="531"/>
      <c r="NEA8" s="531"/>
      <c r="NEB8" s="531"/>
      <c r="NEC8" s="531"/>
      <c r="NED8" s="531"/>
      <c r="NEE8" s="531"/>
      <c r="NEF8" s="531"/>
      <c r="NEG8" s="531"/>
      <c r="NEH8" s="531"/>
      <c r="NEI8" s="531"/>
      <c r="NEJ8" s="531"/>
      <c r="NEK8" s="531"/>
      <c r="NEL8" s="531"/>
      <c r="NEM8" s="531"/>
      <c r="NEN8" s="531"/>
      <c r="NEO8" s="531"/>
      <c r="NEP8" s="531"/>
      <c r="NEQ8" s="531"/>
      <c r="NER8" s="531"/>
      <c r="NES8" s="531"/>
      <c r="NET8" s="531"/>
      <c r="NEU8" s="531"/>
      <c r="NEV8" s="531"/>
      <c r="NEW8" s="531"/>
      <c r="NEX8" s="531"/>
      <c r="NEY8" s="531"/>
      <c r="NEZ8" s="531"/>
      <c r="NFA8" s="531"/>
      <c r="NFB8" s="531"/>
      <c r="NFC8" s="531"/>
      <c r="NFD8" s="531"/>
      <c r="NFE8" s="531"/>
      <c r="NFF8" s="531"/>
      <c r="NFG8" s="531"/>
      <c r="NFH8" s="531"/>
      <c r="NFI8" s="531"/>
      <c r="NFJ8" s="531"/>
      <c r="NFK8" s="531"/>
      <c r="NFL8" s="531"/>
      <c r="NFM8" s="531"/>
      <c r="NFN8" s="531"/>
      <c r="NFO8" s="531"/>
      <c r="NFP8" s="531"/>
      <c r="NFQ8" s="531"/>
      <c r="NFR8" s="531"/>
      <c r="NFS8" s="531"/>
      <c r="NFT8" s="531"/>
      <c r="NFU8" s="531"/>
      <c r="NFV8" s="531"/>
      <c r="NFW8" s="531"/>
      <c r="NFX8" s="531"/>
      <c r="NFY8" s="531"/>
      <c r="NFZ8" s="531"/>
      <c r="NGA8" s="531"/>
      <c r="NGB8" s="531"/>
      <c r="NGC8" s="531"/>
      <c r="NGD8" s="531"/>
      <c r="NGE8" s="531"/>
      <c r="NGF8" s="531"/>
      <c r="NGG8" s="531"/>
      <c r="NGH8" s="531"/>
      <c r="NGI8" s="531"/>
      <c r="NGJ8" s="531"/>
      <c r="NGK8" s="531"/>
      <c r="NGL8" s="531"/>
      <c r="NGM8" s="531"/>
      <c r="NGN8" s="531"/>
      <c r="NGO8" s="531"/>
      <c r="NGP8" s="531"/>
      <c r="NGQ8" s="531"/>
      <c r="NGR8" s="531"/>
      <c r="NGS8" s="531"/>
      <c r="NGT8" s="531"/>
      <c r="NGU8" s="531"/>
      <c r="NGV8" s="531"/>
      <c r="NGW8" s="531"/>
      <c r="NGX8" s="531"/>
      <c r="NGY8" s="531"/>
      <c r="NGZ8" s="531"/>
      <c r="NHA8" s="531"/>
      <c r="NHB8" s="531"/>
      <c r="NHC8" s="531"/>
      <c r="NHD8" s="531"/>
      <c r="NHE8" s="531"/>
      <c r="NHF8" s="531"/>
      <c r="NHG8" s="531"/>
      <c r="NHH8" s="531"/>
      <c r="NHI8" s="531"/>
      <c r="NHJ8" s="531"/>
      <c r="NHK8" s="531"/>
      <c r="NHL8" s="531"/>
      <c r="NHM8" s="531"/>
      <c r="NHN8" s="531"/>
      <c r="NHO8" s="531"/>
      <c r="NHP8" s="531"/>
      <c r="NHQ8" s="531"/>
      <c r="NHR8" s="531"/>
      <c r="NHS8" s="531"/>
      <c r="NHT8" s="531"/>
      <c r="NHU8" s="531"/>
      <c r="NHV8" s="531"/>
      <c r="NHW8" s="531"/>
      <c r="NHX8" s="531"/>
      <c r="NHY8" s="531"/>
      <c r="NHZ8" s="531"/>
      <c r="NIA8" s="531"/>
      <c r="NIB8" s="531"/>
      <c r="NIC8" s="531"/>
      <c r="NID8" s="531"/>
      <c r="NIE8" s="531"/>
      <c r="NIF8" s="531"/>
      <c r="NIG8" s="531"/>
      <c r="NIH8" s="531"/>
      <c r="NII8" s="531"/>
      <c r="NIJ8" s="531"/>
      <c r="NIK8" s="531"/>
      <c r="NIL8" s="531"/>
      <c r="NIM8" s="531"/>
      <c r="NIN8" s="531"/>
      <c r="NIO8" s="531"/>
      <c r="NIP8" s="531"/>
      <c r="NIQ8" s="531"/>
      <c r="NIR8" s="531"/>
      <c r="NIS8" s="531"/>
      <c r="NIT8" s="531"/>
      <c r="NIU8" s="531"/>
      <c r="NIV8" s="531"/>
      <c r="NIW8" s="531"/>
      <c r="NIX8" s="531"/>
      <c r="NIY8" s="531"/>
      <c r="NIZ8" s="531"/>
      <c r="NJA8" s="531"/>
      <c r="NJB8" s="531"/>
      <c r="NJC8" s="531"/>
      <c r="NJD8" s="531"/>
      <c r="NJE8" s="531"/>
      <c r="NJF8" s="531"/>
      <c r="NJG8" s="531"/>
      <c r="NJH8" s="531"/>
      <c r="NJI8" s="531"/>
      <c r="NJJ8" s="531"/>
      <c r="NJK8" s="531"/>
      <c r="NJL8" s="531"/>
      <c r="NJM8" s="531"/>
      <c r="NJN8" s="531"/>
      <c r="NJO8" s="531"/>
      <c r="NJP8" s="531"/>
      <c r="NJQ8" s="531"/>
      <c r="NJR8" s="531"/>
      <c r="NJS8" s="531"/>
      <c r="NJT8" s="531"/>
      <c r="NJU8" s="531"/>
      <c r="NJV8" s="531"/>
      <c r="NJW8" s="531"/>
      <c r="NJX8" s="531"/>
      <c r="NJY8" s="531"/>
      <c r="NJZ8" s="531"/>
      <c r="NKA8" s="531"/>
      <c r="NKB8" s="531"/>
      <c r="NKC8" s="531"/>
      <c r="NKD8" s="531"/>
      <c r="NKE8" s="531"/>
      <c r="NKF8" s="531"/>
      <c r="NKG8" s="531"/>
      <c r="NKH8" s="531"/>
      <c r="NKI8" s="531"/>
      <c r="NKJ8" s="531"/>
      <c r="NKK8" s="531"/>
      <c r="NKL8" s="531"/>
      <c r="NKM8" s="531"/>
      <c r="NKN8" s="531"/>
      <c r="NKO8" s="531"/>
      <c r="NKP8" s="531"/>
      <c r="NKQ8" s="531"/>
      <c r="NKR8" s="531"/>
      <c r="NKS8" s="531"/>
      <c r="NKT8" s="531"/>
      <c r="NKU8" s="531"/>
      <c r="NKV8" s="531"/>
      <c r="NKW8" s="531"/>
      <c r="NKX8" s="531"/>
      <c r="NKY8" s="531"/>
      <c r="NKZ8" s="531"/>
      <c r="NLA8" s="531"/>
      <c r="NLB8" s="531"/>
      <c r="NLC8" s="531"/>
      <c r="NLD8" s="531"/>
      <c r="NLE8" s="531"/>
      <c r="NLF8" s="531"/>
      <c r="NLG8" s="531"/>
      <c r="NLH8" s="531"/>
      <c r="NLI8" s="531"/>
      <c r="NLJ8" s="531"/>
      <c r="NLK8" s="531"/>
      <c r="NLL8" s="531"/>
      <c r="NLM8" s="531"/>
      <c r="NLN8" s="531"/>
      <c r="NLO8" s="531"/>
      <c r="NLP8" s="531"/>
      <c r="NLQ8" s="531"/>
      <c r="NLR8" s="531"/>
      <c r="NLS8" s="531"/>
      <c r="NLT8" s="531"/>
      <c r="NLU8" s="531"/>
      <c r="NLV8" s="531"/>
      <c r="NLW8" s="531"/>
      <c r="NLX8" s="531"/>
      <c r="NLY8" s="531"/>
      <c r="NLZ8" s="531"/>
      <c r="NMA8" s="531"/>
      <c r="NMB8" s="531"/>
      <c r="NMC8" s="531"/>
      <c r="NMD8" s="531"/>
      <c r="NME8" s="531"/>
      <c r="NMF8" s="531"/>
      <c r="NMG8" s="531"/>
      <c r="NMH8" s="531"/>
      <c r="NMI8" s="531"/>
      <c r="NMJ8" s="531"/>
      <c r="NMK8" s="531"/>
      <c r="NML8" s="531"/>
      <c r="NMM8" s="531"/>
      <c r="NMN8" s="531"/>
      <c r="NMO8" s="531"/>
      <c r="NMP8" s="531"/>
      <c r="NMQ8" s="531"/>
      <c r="NMR8" s="531"/>
      <c r="NMS8" s="531"/>
      <c r="NMT8" s="531"/>
      <c r="NMU8" s="531"/>
      <c r="NMV8" s="531"/>
      <c r="NMW8" s="531"/>
      <c r="NMX8" s="531"/>
      <c r="NMY8" s="531"/>
      <c r="NMZ8" s="531"/>
      <c r="NNA8" s="531"/>
      <c r="NNB8" s="531"/>
      <c r="NNC8" s="531"/>
      <c r="NND8" s="531"/>
      <c r="NNE8" s="531"/>
      <c r="NNF8" s="531"/>
      <c r="NNG8" s="531"/>
      <c r="NNH8" s="531"/>
      <c r="NNI8" s="531"/>
      <c r="NNJ8" s="531"/>
      <c r="NNK8" s="531"/>
      <c r="NNL8" s="531"/>
      <c r="NNM8" s="531"/>
      <c r="NNN8" s="531"/>
      <c r="NNO8" s="531"/>
      <c r="NNP8" s="531"/>
      <c r="NNQ8" s="531"/>
      <c r="NNR8" s="531"/>
      <c r="NNS8" s="531"/>
      <c r="NNT8" s="531"/>
      <c r="NNU8" s="531"/>
      <c r="NNV8" s="531"/>
      <c r="NNW8" s="531"/>
      <c r="NNX8" s="531"/>
      <c r="NNY8" s="531"/>
      <c r="NNZ8" s="531"/>
      <c r="NOA8" s="531"/>
      <c r="NOB8" s="531"/>
      <c r="NOC8" s="531"/>
      <c r="NOD8" s="531"/>
      <c r="NOE8" s="531"/>
      <c r="NOF8" s="531"/>
      <c r="NOG8" s="531"/>
      <c r="NOH8" s="531"/>
      <c r="NOI8" s="531"/>
      <c r="NOJ8" s="531"/>
      <c r="NOK8" s="531"/>
      <c r="NOL8" s="531"/>
      <c r="NOM8" s="531"/>
      <c r="NON8" s="531"/>
      <c r="NOO8" s="531"/>
      <c r="NOP8" s="531"/>
      <c r="NOQ8" s="531"/>
      <c r="NOR8" s="531"/>
      <c r="NOS8" s="531"/>
      <c r="NOT8" s="531"/>
      <c r="NOU8" s="531"/>
      <c r="NOV8" s="531"/>
      <c r="NOW8" s="531"/>
      <c r="NOX8" s="531"/>
      <c r="NOY8" s="531"/>
      <c r="NOZ8" s="531"/>
      <c r="NPA8" s="531"/>
      <c r="NPB8" s="531"/>
      <c r="NPC8" s="531"/>
      <c r="NPD8" s="531"/>
      <c r="NPE8" s="531"/>
      <c r="NPF8" s="531"/>
      <c r="NPG8" s="531"/>
      <c r="NPH8" s="531"/>
      <c r="NPI8" s="531"/>
      <c r="NPJ8" s="531"/>
      <c r="NPK8" s="531"/>
      <c r="NPL8" s="531"/>
      <c r="NPM8" s="531"/>
      <c r="NPN8" s="531"/>
      <c r="NPO8" s="531"/>
      <c r="NPP8" s="531"/>
      <c r="NPQ8" s="531"/>
      <c r="NPR8" s="531"/>
      <c r="NPS8" s="531"/>
      <c r="NPT8" s="531"/>
      <c r="NPU8" s="531"/>
      <c r="NPV8" s="531"/>
      <c r="NPW8" s="531"/>
      <c r="NPX8" s="531"/>
      <c r="NPY8" s="531"/>
      <c r="NPZ8" s="531"/>
      <c r="NQA8" s="531"/>
      <c r="NQB8" s="531"/>
      <c r="NQC8" s="531"/>
      <c r="NQD8" s="531"/>
      <c r="NQE8" s="531"/>
      <c r="NQF8" s="531"/>
      <c r="NQG8" s="531"/>
      <c r="NQH8" s="531"/>
      <c r="NQI8" s="531"/>
      <c r="NQJ8" s="531"/>
      <c r="NQK8" s="531"/>
      <c r="NQL8" s="531"/>
      <c r="NQM8" s="531"/>
      <c r="NQN8" s="531"/>
      <c r="NQO8" s="531"/>
      <c r="NQP8" s="531"/>
      <c r="NQQ8" s="531"/>
      <c r="NQR8" s="531"/>
      <c r="NQS8" s="531"/>
      <c r="NQT8" s="531"/>
      <c r="NQU8" s="531"/>
      <c r="NQV8" s="531"/>
      <c r="NQW8" s="531"/>
      <c r="NQX8" s="531"/>
      <c r="NQY8" s="531"/>
      <c r="NQZ8" s="531"/>
      <c r="NRA8" s="531"/>
      <c r="NRB8" s="531"/>
      <c r="NRC8" s="531"/>
      <c r="NRD8" s="531"/>
      <c r="NRE8" s="531"/>
      <c r="NRF8" s="531"/>
      <c r="NRG8" s="531"/>
      <c r="NRH8" s="531"/>
      <c r="NRI8" s="531"/>
      <c r="NRJ8" s="531"/>
      <c r="NRK8" s="531"/>
      <c r="NRL8" s="531"/>
      <c r="NRM8" s="531"/>
      <c r="NRN8" s="531"/>
      <c r="NRO8" s="531"/>
      <c r="NRP8" s="531"/>
      <c r="NRQ8" s="531"/>
      <c r="NRR8" s="531"/>
      <c r="NRS8" s="531"/>
      <c r="NRT8" s="531"/>
      <c r="NRU8" s="531"/>
      <c r="NRV8" s="531"/>
      <c r="NRW8" s="531"/>
      <c r="NRX8" s="531"/>
      <c r="NRY8" s="531"/>
      <c r="NRZ8" s="531"/>
      <c r="NSA8" s="531"/>
      <c r="NSB8" s="531"/>
      <c r="NSC8" s="531"/>
      <c r="NSD8" s="531"/>
      <c r="NSE8" s="531"/>
      <c r="NSF8" s="531"/>
      <c r="NSG8" s="531"/>
      <c r="NSH8" s="531"/>
      <c r="NSI8" s="531"/>
      <c r="NSJ8" s="531"/>
      <c r="NSK8" s="531"/>
      <c r="NSL8" s="531"/>
      <c r="NSM8" s="531"/>
      <c r="NSN8" s="531"/>
      <c r="NSO8" s="531"/>
      <c r="NSP8" s="531"/>
      <c r="NSQ8" s="531"/>
      <c r="NSR8" s="531"/>
      <c r="NSS8" s="531"/>
      <c r="NST8" s="531"/>
      <c r="NSU8" s="531"/>
      <c r="NSV8" s="531"/>
      <c r="NSW8" s="531"/>
      <c r="NSX8" s="531"/>
      <c r="NSY8" s="531"/>
      <c r="NSZ8" s="531"/>
      <c r="NTA8" s="531"/>
      <c r="NTB8" s="531"/>
      <c r="NTC8" s="531"/>
      <c r="NTD8" s="531"/>
      <c r="NTE8" s="531"/>
      <c r="NTF8" s="531"/>
      <c r="NTG8" s="531"/>
      <c r="NTH8" s="531"/>
      <c r="NTI8" s="531"/>
      <c r="NTJ8" s="531"/>
      <c r="NTK8" s="531"/>
      <c r="NTL8" s="531"/>
      <c r="NTM8" s="531"/>
      <c r="NTN8" s="531"/>
      <c r="NTO8" s="531"/>
      <c r="NTP8" s="531"/>
      <c r="NTQ8" s="531"/>
      <c r="NTR8" s="531"/>
      <c r="NTS8" s="531"/>
      <c r="NTT8" s="531"/>
      <c r="NTU8" s="531"/>
      <c r="NTV8" s="531"/>
      <c r="NTW8" s="531"/>
      <c r="NTX8" s="531"/>
      <c r="NTY8" s="531"/>
      <c r="NTZ8" s="531"/>
      <c r="NUA8" s="531"/>
      <c r="NUB8" s="531"/>
      <c r="NUC8" s="531"/>
      <c r="NUD8" s="531"/>
      <c r="NUE8" s="531"/>
      <c r="NUF8" s="531"/>
      <c r="NUG8" s="531"/>
      <c r="NUH8" s="531"/>
      <c r="NUI8" s="531"/>
      <c r="NUJ8" s="531"/>
      <c r="NUK8" s="531"/>
      <c r="NUL8" s="531"/>
      <c r="NUM8" s="531"/>
      <c r="NUN8" s="531"/>
      <c r="NUO8" s="531"/>
      <c r="NUP8" s="531"/>
      <c r="NUQ8" s="531"/>
      <c r="NUR8" s="531"/>
      <c r="NUS8" s="531"/>
      <c r="NUT8" s="531"/>
      <c r="NUU8" s="531"/>
      <c r="NUV8" s="531"/>
      <c r="NUW8" s="531"/>
      <c r="NUX8" s="531"/>
      <c r="NUY8" s="531"/>
      <c r="NUZ8" s="531"/>
      <c r="NVA8" s="531"/>
      <c r="NVB8" s="531"/>
      <c r="NVC8" s="531"/>
      <c r="NVD8" s="531"/>
      <c r="NVE8" s="531"/>
      <c r="NVF8" s="531"/>
      <c r="NVG8" s="531"/>
      <c r="NVH8" s="531"/>
      <c r="NVI8" s="531"/>
      <c r="NVJ8" s="531"/>
      <c r="NVK8" s="531"/>
      <c r="NVL8" s="531"/>
      <c r="NVM8" s="531"/>
      <c r="NVN8" s="531"/>
      <c r="NVO8" s="531"/>
      <c r="NVP8" s="531"/>
      <c r="NVQ8" s="531"/>
      <c r="NVR8" s="531"/>
      <c r="NVS8" s="531"/>
      <c r="NVT8" s="531"/>
      <c r="NVU8" s="531"/>
      <c r="NVV8" s="531"/>
      <c r="NVW8" s="531"/>
      <c r="NVX8" s="531"/>
      <c r="NVY8" s="531"/>
      <c r="NVZ8" s="531"/>
      <c r="NWA8" s="531"/>
      <c r="NWB8" s="531"/>
      <c r="NWC8" s="531"/>
      <c r="NWD8" s="531"/>
      <c r="NWE8" s="531"/>
      <c r="NWF8" s="531"/>
      <c r="NWG8" s="531"/>
      <c r="NWH8" s="531"/>
      <c r="NWI8" s="531"/>
      <c r="NWJ8" s="531"/>
      <c r="NWK8" s="531"/>
      <c r="NWL8" s="531"/>
      <c r="NWM8" s="531"/>
      <c r="NWN8" s="531"/>
      <c r="NWO8" s="531"/>
      <c r="NWP8" s="531"/>
      <c r="NWQ8" s="531"/>
      <c r="NWR8" s="531"/>
      <c r="NWS8" s="531"/>
      <c r="NWT8" s="531"/>
      <c r="NWU8" s="531"/>
      <c r="NWV8" s="531"/>
      <c r="NWW8" s="531"/>
      <c r="NWX8" s="531"/>
      <c r="NWY8" s="531"/>
      <c r="NWZ8" s="531"/>
      <c r="NXA8" s="531"/>
      <c r="NXB8" s="531"/>
      <c r="NXC8" s="531"/>
      <c r="NXD8" s="531"/>
      <c r="NXE8" s="531"/>
      <c r="NXF8" s="531"/>
      <c r="NXG8" s="531"/>
      <c r="NXH8" s="531"/>
      <c r="NXI8" s="531"/>
      <c r="NXJ8" s="531"/>
      <c r="NXK8" s="531"/>
      <c r="NXL8" s="531"/>
      <c r="NXM8" s="531"/>
      <c r="NXN8" s="531"/>
      <c r="NXO8" s="531"/>
      <c r="NXP8" s="531"/>
      <c r="NXQ8" s="531"/>
      <c r="NXR8" s="531"/>
      <c r="NXS8" s="531"/>
      <c r="NXT8" s="531"/>
      <c r="NXU8" s="531"/>
      <c r="NXV8" s="531"/>
      <c r="NXW8" s="531"/>
      <c r="NXX8" s="531"/>
      <c r="NXY8" s="531"/>
      <c r="NXZ8" s="531"/>
      <c r="NYA8" s="531"/>
      <c r="NYB8" s="531"/>
      <c r="NYC8" s="531"/>
      <c r="NYD8" s="531"/>
      <c r="NYE8" s="531"/>
      <c r="NYF8" s="531"/>
      <c r="NYG8" s="531"/>
      <c r="NYH8" s="531"/>
      <c r="NYI8" s="531"/>
      <c r="NYJ8" s="531"/>
      <c r="NYK8" s="531"/>
      <c r="NYL8" s="531"/>
      <c r="NYM8" s="531"/>
      <c r="NYN8" s="531"/>
      <c r="NYO8" s="531"/>
      <c r="NYP8" s="531"/>
      <c r="NYQ8" s="531"/>
      <c r="NYR8" s="531"/>
      <c r="NYS8" s="531"/>
      <c r="NYT8" s="531"/>
      <c r="NYU8" s="531"/>
      <c r="NYV8" s="531"/>
      <c r="NYW8" s="531"/>
      <c r="NYX8" s="531"/>
      <c r="NYY8" s="531"/>
      <c r="NYZ8" s="531"/>
      <c r="NZA8" s="531"/>
      <c r="NZB8" s="531"/>
      <c r="NZC8" s="531"/>
      <c r="NZD8" s="531"/>
      <c r="NZE8" s="531"/>
      <c r="NZF8" s="531"/>
      <c r="NZG8" s="531"/>
      <c r="NZH8" s="531"/>
      <c r="NZI8" s="531"/>
      <c r="NZJ8" s="531"/>
      <c r="NZK8" s="531"/>
      <c r="NZL8" s="531"/>
      <c r="NZM8" s="531"/>
      <c r="NZN8" s="531"/>
      <c r="NZO8" s="531"/>
      <c r="NZP8" s="531"/>
      <c r="NZQ8" s="531"/>
      <c r="NZR8" s="531"/>
      <c r="NZS8" s="531"/>
      <c r="NZT8" s="531"/>
      <c r="NZU8" s="531"/>
      <c r="NZV8" s="531"/>
      <c r="NZW8" s="531"/>
      <c r="NZX8" s="531"/>
      <c r="NZY8" s="531"/>
      <c r="NZZ8" s="531"/>
      <c r="OAA8" s="531"/>
      <c r="OAB8" s="531"/>
      <c r="OAC8" s="531"/>
      <c r="OAD8" s="531"/>
      <c r="OAE8" s="531"/>
      <c r="OAF8" s="531"/>
      <c r="OAG8" s="531"/>
      <c r="OAH8" s="531"/>
      <c r="OAI8" s="531"/>
      <c r="OAJ8" s="531"/>
      <c r="OAK8" s="531"/>
      <c r="OAL8" s="531"/>
      <c r="OAM8" s="531"/>
      <c r="OAN8" s="531"/>
      <c r="OAO8" s="531"/>
      <c r="OAP8" s="531"/>
      <c r="OAQ8" s="531"/>
      <c r="OAR8" s="531"/>
      <c r="OAS8" s="531"/>
      <c r="OAT8" s="531"/>
      <c r="OAU8" s="531"/>
      <c r="OAV8" s="531"/>
      <c r="OAW8" s="531"/>
      <c r="OAX8" s="531"/>
      <c r="OAY8" s="531"/>
      <c r="OAZ8" s="531"/>
      <c r="OBA8" s="531"/>
      <c r="OBB8" s="531"/>
      <c r="OBC8" s="531"/>
      <c r="OBD8" s="531"/>
      <c r="OBE8" s="531"/>
      <c r="OBF8" s="531"/>
      <c r="OBG8" s="531"/>
      <c r="OBH8" s="531"/>
      <c r="OBI8" s="531"/>
      <c r="OBJ8" s="531"/>
      <c r="OBK8" s="531"/>
      <c r="OBL8" s="531"/>
      <c r="OBM8" s="531"/>
      <c r="OBN8" s="531"/>
      <c r="OBO8" s="531"/>
      <c r="OBP8" s="531"/>
      <c r="OBQ8" s="531"/>
      <c r="OBR8" s="531"/>
      <c r="OBS8" s="531"/>
      <c r="OBT8" s="531"/>
      <c r="OBU8" s="531"/>
      <c r="OBV8" s="531"/>
      <c r="OBW8" s="531"/>
      <c r="OBX8" s="531"/>
      <c r="OBY8" s="531"/>
      <c r="OBZ8" s="531"/>
      <c r="OCA8" s="531"/>
      <c r="OCB8" s="531"/>
      <c r="OCC8" s="531"/>
      <c r="OCD8" s="531"/>
      <c r="OCE8" s="531"/>
      <c r="OCF8" s="531"/>
      <c r="OCG8" s="531"/>
      <c r="OCH8" s="531"/>
      <c r="OCI8" s="531"/>
      <c r="OCJ8" s="531"/>
      <c r="OCK8" s="531"/>
      <c r="OCL8" s="531"/>
      <c r="OCM8" s="531"/>
      <c r="OCN8" s="531"/>
      <c r="OCO8" s="531"/>
      <c r="OCP8" s="531"/>
      <c r="OCQ8" s="531"/>
      <c r="OCR8" s="531"/>
      <c r="OCS8" s="531"/>
      <c r="OCT8" s="531"/>
      <c r="OCU8" s="531"/>
      <c r="OCV8" s="531"/>
      <c r="OCW8" s="531"/>
      <c r="OCX8" s="531"/>
      <c r="OCY8" s="531"/>
      <c r="OCZ8" s="531"/>
      <c r="ODA8" s="531"/>
      <c r="ODB8" s="531"/>
      <c r="ODC8" s="531"/>
      <c r="ODD8" s="531"/>
      <c r="ODE8" s="531"/>
      <c r="ODF8" s="531"/>
      <c r="ODG8" s="531"/>
      <c r="ODH8" s="531"/>
      <c r="ODI8" s="531"/>
      <c r="ODJ8" s="531"/>
      <c r="ODK8" s="531"/>
      <c r="ODL8" s="531"/>
      <c r="ODM8" s="531"/>
      <c r="ODN8" s="531"/>
      <c r="ODO8" s="531"/>
      <c r="ODP8" s="531"/>
      <c r="ODQ8" s="531"/>
      <c r="ODR8" s="531"/>
      <c r="ODS8" s="531"/>
      <c r="ODT8" s="531"/>
      <c r="ODU8" s="531"/>
      <c r="ODV8" s="531"/>
      <c r="ODW8" s="531"/>
      <c r="ODX8" s="531"/>
      <c r="ODY8" s="531"/>
      <c r="ODZ8" s="531"/>
      <c r="OEA8" s="531"/>
      <c r="OEB8" s="531"/>
      <c r="OEC8" s="531"/>
      <c r="OED8" s="531"/>
      <c r="OEE8" s="531"/>
      <c r="OEF8" s="531"/>
      <c r="OEG8" s="531"/>
      <c r="OEH8" s="531"/>
      <c r="OEI8" s="531"/>
      <c r="OEJ8" s="531"/>
      <c r="OEK8" s="531"/>
      <c r="OEL8" s="531"/>
      <c r="OEM8" s="531"/>
      <c r="OEN8" s="531"/>
      <c r="OEO8" s="531"/>
      <c r="OEP8" s="531"/>
      <c r="OEQ8" s="531"/>
      <c r="OER8" s="531"/>
      <c r="OES8" s="531"/>
      <c r="OET8" s="531"/>
      <c r="OEU8" s="531"/>
      <c r="OEV8" s="531"/>
      <c r="OEW8" s="531"/>
      <c r="OEX8" s="531"/>
      <c r="OEY8" s="531"/>
      <c r="OEZ8" s="531"/>
      <c r="OFA8" s="531"/>
      <c r="OFB8" s="531"/>
      <c r="OFC8" s="531"/>
      <c r="OFD8" s="531"/>
      <c r="OFE8" s="531"/>
      <c r="OFF8" s="531"/>
      <c r="OFG8" s="531"/>
      <c r="OFH8" s="531"/>
      <c r="OFI8" s="531"/>
      <c r="OFJ8" s="531"/>
      <c r="OFK8" s="531"/>
      <c r="OFL8" s="531"/>
      <c r="OFM8" s="531"/>
      <c r="OFN8" s="531"/>
      <c r="OFO8" s="531"/>
      <c r="OFP8" s="531"/>
      <c r="OFQ8" s="531"/>
      <c r="OFR8" s="531"/>
      <c r="OFS8" s="531"/>
      <c r="OFT8" s="531"/>
      <c r="OFU8" s="531"/>
      <c r="OFV8" s="531"/>
      <c r="OFW8" s="531"/>
      <c r="OFX8" s="531"/>
      <c r="OFY8" s="531"/>
      <c r="OFZ8" s="531"/>
      <c r="OGA8" s="531"/>
      <c r="OGB8" s="531"/>
      <c r="OGC8" s="531"/>
      <c r="OGD8" s="531"/>
      <c r="OGE8" s="531"/>
      <c r="OGF8" s="531"/>
      <c r="OGG8" s="531"/>
      <c r="OGH8" s="531"/>
      <c r="OGI8" s="531"/>
      <c r="OGJ8" s="531"/>
      <c r="OGK8" s="531"/>
      <c r="OGL8" s="531"/>
      <c r="OGM8" s="531"/>
      <c r="OGN8" s="531"/>
      <c r="OGO8" s="531"/>
      <c r="OGP8" s="531"/>
      <c r="OGQ8" s="531"/>
      <c r="OGR8" s="531"/>
      <c r="OGS8" s="531"/>
      <c r="OGT8" s="531"/>
      <c r="OGU8" s="531"/>
      <c r="OGV8" s="531"/>
      <c r="OGW8" s="531"/>
      <c r="OGX8" s="531"/>
      <c r="OGY8" s="531"/>
      <c r="OGZ8" s="531"/>
      <c r="OHA8" s="531"/>
      <c r="OHB8" s="531"/>
      <c r="OHC8" s="531"/>
      <c r="OHD8" s="531"/>
      <c r="OHE8" s="531"/>
      <c r="OHF8" s="531"/>
      <c r="OHG8" s="531"/>
      <c r="OHH8" s="531"/>
      <c r="OHI8" s="531"/>
      <c r="OHJ8" s="531"/>
      <c r="OHK8" s="531"/>
      <c r="OHL8" s="531"/>
      <c r="OHM8" s="531"/>
      <c r="OHN8" s="531"/>
      <c r="OHO8" s="531"/>
      <c r="OHP8" s="531"/>
      <c r="OHQ8" s="531"/>
      <c r="OHR8" s="531"/>
      <c r="OHS8" s="531"/>
      <c r="OHT8" s="531"/>
      <c r="OHU8" s="531"/>
      <c r="OHV8" s="531"/>
      <c r="OHW8" s="531"/>
      <c r="OHX8" s="531"/>
      <c r="OHY8" s="531"/>
      <c r="OHZ8" s="531"/>
      <c r="OIA8" s="531"/>
      <c r="OIB8" s="531"/>
      <c r="OIC8" s="531"/>
      <c r="OID8" s="531"/>
      <c r="OIE8" s="531"/>
      <c r="OIF8" s="531"/>
      <c r="OIG8" s="531"/>
      <c r="OIH8" s="531"/>
      <c r="OII8" s="531"/>
      <c r="OIJ8" s="531"/>
      <c r="OIK8" s="531"/>
      <c r="OIL8" s="531"/>
      <c r="OIM8" s="531"/>
      <c r="OIN8" s="531"/>
      <c r="OIO8" s="531"/>
      <c r="OIP8" s="531"/>
      <c r="OIQ8" s="531"/>
      <c r="OIR8" s="531"/>
      <c r="OIS8" s="531"/>
      <c r="OIT8" s="531"/>
      <c r="OIU8" s="531"/>
      <c r="OIV8" s="531"/>
      <c r="OIW8" s="531"/>
      <c r="OIX8" s="531"/>
      <c r="OIY8" s="531"/>
      <c r="OIZ8" s="531"/>
      <c r="OJA8" s="531"/>
      <c r="OJB8" s="531"/>
      <c r="OJC8" s="531"/>
      <c r="OJD8" s="531"/>
      <c r="OJE8" s="531"/>
      <c r="OJF8" s="531"/>
      <c r="OJG8" s="531"/>
      <c r="OJH8" s="531"/>
      <c r="OJI8" s="531"/>
      <c r="OJJ8" s="531"/>
      <c r="OJK8" s="531"/>
      <c r="OJL8" s="531"/>
      <c r="OJM8" s="531"/>
      <c r="OJN8" s="531"/>
      <c r="OJO8" s="531"/>
      <c r="OJP8" s="531"/>
      <c r="OJQ8" s="531"/>
      <c r="OJR8" s="531"/>
      <c r="OJS8" s="531"/>
      <c r="OJT8" s="531"/>
      <c r="OJU8" s="531"/>
      <c r="OJV8" s="531"/>
      <c r="OJW8" s="531"/>
      <c r="OJX8" s="531"/>
      <c r="OJY8" s="531"/>
      <c r="OJZ8" s="531"/>
      <c r="OKA8" s="531"/>
      <c r="OKB8" s="531"/>
      <c r="OKC8" s="531"/>
      <c r="OKD8" s="531"/>
      <c r="OKE8" s="531"/>
      <c r="OKF8" s="531"/>
      <c r="OKG8" s="531"/>
      <c r="OKH8" s="531"/>
      <c r="OKI8" s="531"/>
      <c r="OKJ8" s="531"/>
      <c r="OKK8" s="531"/>
      <c r="OKL8" s="531"/>
      <c r="OKM8" s="531"/>
      <c r="OKN8" s="531"/>
      <c r="OKO8" s="531"/>
      <c r="OKP8" s="531"/>
      <c r="OKQ8" s="531"/>
      <c r="OKR8" s="531"/>
      <c r="OKS8" s="531"/>
      <c r="OKT8" s="531"/>
      <c r="OKU8" s="531"/>
      <c r="OKV8" s="531"/>
      <c r="OKW8" s="531"/>
      <c r="OKX8" s="531"/>
      <c r="OKY8" s="531"/>
      <c r="OKZ8" s="531"/>
      <c r="OLA8" s="531"/>
      <c r="OLB8" s="531"/>
      <c r="OLC8" s="531"/>
      <c r="OLD8" s="531"/>
      <c r="OLE8" s="531"/>
      <c r="OLF8" s="531"/>
      <c r="OLG8" s="531"/>
      <c r="OLH8" s="531"/>
      <c r="OLI8" s="531"/>
      <c r="OLJ8" s="531"/>
      <c r="OLK8" s="531"/>
      <c r="OLL8" s="531"/>
      <c r="OLM8" s="531"/>
      <c r="OLN8" s="531"/>
      <c r="OLO8" s="531"/>
      <c r="OLP8" s="531"/>
      <c r="OLQ8" s="531"/>
      <c r="OLR8" s="531"/>
      <c r="OLS8" s="531"/>
      <c r="OLT8" s="531"/>
      <c r="OLU8" s="531"/>
      <c r="OLV8" s="531"/>
      <c r="OLW8" s="531"/>
      <c r="OLX8" s="531"/>
      <c r="OLY8" s="531"/>
      <c r="OLZ8" s="531"/>
      <c r="OMA8" s="531"/>
      <c r="OMB8" s="531"/>
      <c r="OMC8" s="531"/>
      <c r="OMD8" s="531"/>
      <c r="OME8" s="531"/>
      <c r="OMF8" s="531"/>
      <c r="OMG8" s="531"/>
      <c r="OMH8" s="531"/>
      <c r="OMI8" s="531"/>
      <c r="OMJ8" s="531"/>
      <c r="OMK8" s="531"/>
      <c r="OML8" s="531"/>
      <c r="OMM8" s="531"/>
      <c r="OMN8" s="531"/>
      <c r="OMO8" s="531"/>
      <c r="OMP8" s="531"/>
      <c r="OMQ8" s="531"/>
      <c r="OMR8" s="531"/>
      <c r="OMS8" s="531"/>
      <c r="OMT8" s="531"/>
      <c r="OMU8" s="531"/>
      <c r="OMV8" s="531"/>
      <c r="OMW8" s="531"/>
      <c r="OMX8" s="531"/>
      <c r="OMY8" s="531"/>
      <c r="OMZ8" s="531"/>
      <c r="ONA8" s="531"/>
      <c r="ONB8" s="531"/>
      <c r="ONC8" s="531"/>
      <c r="OND8" s="531"/>
      <c r="ONE8" s="531"/>
      <c r="ONF8" s="531"/>
      <c r="ONG8" s="531"/>
      <c r="ONH8" s="531"/>
      <c r="ONI8" s="531"/>
      <c r="ONJ8" s="531"/>
      <c r="ONK8" s="531"/>
      <c r="ONL8" s="531"/>
      <c r="ONM8" s="531"/>
      <c r="ONN8" s="531"/>
      <c r="ONO8" s="531"/>
      <c r="ONP8" s="531"/>
      <c r="ONQ8" s="531"/>
      <c r="ONR8" s="531"/>
      <c r="ONS8" s="531"/>
      <c r="ONT8" s="531"/>
      <c r="ONU8" s="531"/>
      <c r="ONV8" s="531"/>
      <c r="ONW8" s="531"/>
      <c r="ONX8" s="531"/>
      <c r="ONY8" s="531"/>
      <c r="ONZ8" s="531"/>
      <c r="OOA8" s="531"/>
      <c r="OOB8" s="531"/>
      <c r="OOC8" s="531"/>
      <c r="OOD8" s="531"/>
      <c r="OOE8" s="531"/>
      <c r="OOF8" s="531"/>
      <c r="OOG8" s="531"/>
      <c r="OOH8" s="531"/>
      <c r="OOI8" s="531"/>
      <c r="OOJ8" s="531"/>
      <c r="OOK8" s="531"/>
      <c r="OOL8" s="531"/>
      <c r="OOM8" s="531"/>
      <c r="OON8" s="531"/>
      <c r="OOO8" s="531"/>
      <c r="OOP8" s="531"/>
      <c r="OOQ8" s="531"/>
      <c r="OOR8" s="531"/>
      <c r="OOS8" s="531"/>
      <c r="OOT8" s="531"/>
      <c r="OOU8" s="531"/>
      <c r="OOV8" s="531"/>
      <c r="OOW8" s="531"/>
      <c r="OOX8" s="531"/>
      <c r="OOY8" s="531"/>
      <c r="OOZ8" s="531"/>
      <c r="OPA8" s="531"/>
      <c r="OPB8" s="531"/>
      <c r="OPC8" s="531"/>
      <c r="OPD8" s="531"/>
      <c r="OPE8" s="531"/>
      <c r="OPF8" s="531"/>
      <c r="OPG8" s="531"/>
      <c r="OPH8" s="531"/>
      <c r="OPI8" s="531"/>
      <c r="OPJ8" s="531"/>
      <c r="OPK8" s="531"/>
      <c r="OPL8" s="531"/>
      <c r="OPM8" s="531"/>
      <c r="OPN8" s="531"/>
      <c r="OPO8" s="531"/>
      <c r="OPP8" s="531"/>
      <c r="OPQ8" s="531"/>
      <c r="OPR8" s="531"/>
      <c r="OPS8" s="531"/>
      <c r="OPT8" s="531"/>
      <c r="OPU8" s="531"/>
      <c r="OPV8" s="531"/>
      <c r="OPW8" s="531"/>
      <c r="OPX8" s="531"/>
      <c r="OPY8" s="531"/>
      <c r="OPZ8" s="531"/>
      <c r="OQA8" s="531"/>
      <c r="OQB8" s="531"/>
      <c r="OQC8" s="531"/>
      <c r="OQD8" s="531"/>
      <c r="OQE8" s="531"/>
      <c r="OQF8" s="531"/>
      <c r="OQG8" s="531"/>
      <c r="OQH8" s="531"/>
      <c r="OQI8" s="531"/>
      <c r="OQJ8" s="531"/>
      <c r="OQK8" s="531"/>
      <c r="OQL8" s="531"/>
      <c r="OQM8" s="531"/>
      <c r="OQN8" s="531"/>
      <c r="OQO8" s="531"/>
      <c r="OQP8" s="531"/>
      <c r="OQQ8" s="531"/>
      <c r="OQR8" s="531"/>
      <c r="OQS8" s="531"/>
      <c r="OQT8" s="531"/>
      <c r="OQU8" s="531"/>
      <c r="OQV8" s="531"/>
      <c r="OQW8" s="531"/>
      <c r="OQX8" s="531"/>
      <c r="OQY8" s="531"/>
      <c r="OQZ8" s="531"/>
      <c r="ORA8" s="531"/>
      <c r="ORB8" s="531"/>
      <c r="ORC8" s="531"/>
      <c r="ORD8" s="531"/>
      <c r="ORE8" s="531"/>
      <c r="ORF8" s="531"/>
      <c r="ORG8" s="531"/>
      <c r="ORH8" s="531"/>
      <c r="ORI8" s="531"/>
      <c r="ORJ8" s="531"/>
      <c r="ORK8" s="531"/>
      <c r="ORL8" s="531"/>
      <c r="ORM8" s="531"/>
      <c r="ORN8" s="531"/>
      <c r="ORO8" s="531"/>
      <c r="ORP8" s="531"/>
      <c r="ORQ8" s="531"/>
      <c r="ORR8" s="531"/>
      <c r="ORS8" s="531"/>
      <c r="ORT8" s="531"/>
      <c r="ORU8" s="531"/>
      <c r="ORV8" s="531"/>
      <c r="ORW8" s="531"/>
      <c r="ORX8" s="531"/>
      <c r="ORY8" s="531"/>
      <c r="ORZ8" s="531"/>
      <c r="OSA8" s="531"/>
      <c r="OSB8" s="531"/>
      <c r="OSC8" s="531"/>
      <c r="OSD8" s="531"/>
      <c r="OSE8" s="531"/>
      <c r="OSF8" s="531"/>
      <c r="OSG8" s="531"/>
      <c r="OSH8" s="531"/>
      <c r="OSI8" s="531"/>
      <c r="OSJ8" s="531"/>
      <c r="OSK8" s="531"/>
      <c r="OSL8" s="531"/>
      <c r="OSM8" s="531"/>
      <c r="OSN8" s="531"/>
      <c r="OSO8" s="531"/>
      <c r="OSP8" s="531"/>
      <c r="OSQ8" s="531"/>
      <c r="OSR8" s="531"/>
      <c r="OSS8" s="531"/>
      <c r="OST8" s="531"/>
      <c r="OSU8" s="531"/>
      <c r="OSV8" s="531"/>
      <c r="OSW8" s="531"/>
      <c r="OSX8" s="531"/>
      <c r="OSY8" s="531"/>
      <c r="OSZ8" s="531"/>
      <c r="OTA8" s="531"/>
      <c r="OTB8" s="531"/>
      <c r="OTC8" s="531"/>
      <c r="OTD8" s="531"/>
      <c r="OTE8" s="531"/>
      <c r="OTF8" s="531"/>
      <c r="OTG8" s="531"/>
      <c r="OTH8" s="531"/>
      <c r="OTI8" s="531"/>
      <c r="OTJ8" s="531"/>
      <c r="OTK8" s="531"/>
      <c r="OTL8" s="531"/>
      <c r="OTM8" s="531"/>
      <c r="OTN8" s="531"/>
      <c r="OTO8" s="531"/>
      <c r="OTP8" s="531"/>
      <c r="OTQ8" s="531"/>
      <c r="OTR8" s="531"/>
      <c r="OTS8" s="531"/>
      <c r="OTT8" s="531"/>
      <c r="OTU8" s="531"/>
      <c r="OTV8" s="531"/>
      <c r="OTW8" s="531"/>
      <c r="OTX8" s="531"/>
      <c r="OTY8" s="531"/>
      <c r="OTZ8" s="531"/>
      <c r="OUA8" s="531"/>
      <c r="OUB8" s="531"/>
      <c r="OUC8" s="531"/>
      <c r="OUD8" s="531"/>
      <c r="OUE8" s="531"/>
      <c r="OUF8" s="531"/>
      <c r="OUG8" s="531"/>
      <c r="OUH8" s="531"/>
      <c r="OUI8" s="531"/>
      <c r="OUJ8" s="531"/>
      <c r="OUK8" s="531"/>
      <c r="OUL8" s="531"/>
      <c r="OUM8" s="531"/>
      <c r="OUN8" s="531"/>
      <c r="OUO8" s="531"/>
      <c r="OUP8" s="531"/>
      <c r="OUQ8" s="531"/>
      <c r="OUR8" s="531"/>
      <c r="OUS8" s="531"/>
      <c r="OUT8" s="531"/>
      <c r="OUU8" s="531"/>
      <c r="OUV8" s="531"/>
      <c r="OUW8" s="531"/>
      <c r="OUX8" s="531"/>
      <c r="OUY8" s="531"/>
      <c r="OUZ8" s="531"/>
      <c r="OVA8" s="531"/>
      <c r="OVB8" s="531"/>
      <c r="OVC8" s="531"/>
      <c r="OVD8" s="531"/>
      <c r="OVE8" s="531"/>
      <c r="OVF8" s="531"/>
      <c r="OVG8" s="531"/>
      <c r="OVH8" s="531"/>
      <c r="OVI8" s="531"/>
      <c r="OVJ8" s="531"/>
      <c r="OVK8" s="531"/>
      <c r="OVL8" s="531"/>
      <c r="OVM8" s="531"/>
      <c r="OVN8" s="531"/>
      <c r="OVO8" s="531"/>
      <c r="OVP8" s="531"/>
      <c r="OVQ8" s="531"/>
      <c r="OVR8" s="531"/>
      <c r="OVS8" s="531"/>
      <c r="OVT8" s="531"/>
      <c r="OVU8" s="531"/>
      <c r="OVV8" s="531"/>
      <c r="OVW8" s="531"/>
      <c r="OVX8" s="531"/>
      <c r="OVY8" s="531"/>
      <c r="OVZ8" s="531"/>
      <c r="OWA8" s="531"/>
      <c r="OWB8" s="531"/>
      <c r="OWC8" s="531"/>
      <c r="OWD8" s="531"/>
      <c r="OWE8" s="531"/>
      <c r="OWF8" s="531"/>
      <c r="OWG8" s="531"/>
      <c r="OWH8" s="531"/>
      <c r="OWI8" s="531"/>
      <c r="OWJ8" s="531"/>
      <c r="OWK8" s="531"/>
      <c r="OWL8" s="531"/>
      <c r="OWM8" s="531"/>
      <c r="OWN8" s="531"/>
      <c r="OWO8" s="531"/>
      <c r="OWP8" s="531"/>
      <c r="OWQ8" s="531"/>
      <c r="OWR8" s="531"/>
      <c r="OWS8" s="531"/>
      <c r="OWT8" s="531"/>
      <c r="OWU8" s="531"/>
      <c r="OWV8" s="531"/>
      <c r="OWW8" s="531"/>
      <c r="OWX8" s="531"/>
      <c r="OWY8" s="531"/>
      <c r="OWZ8" s="531"/>
      <c r="OXA8" s="531"/>
      <c r="OXB8" s="531"/>
      <c r="OXC8" s="531"/>
      <c r="OXD8" s="531"/>
      <c r="OXE8" s="531"/>
      <c r="OXF8" s="531"/>
      <c r="OXG8" s="531"/>
      <c r="OXH8" s="531"/>
      <c r="OXI8" s="531"/>
      <c r="OXJ8" s="531"/>
      <c r="OXK8" s="531"/>
      <c r="OXL8" s="531"/>
      <c r="OXM8" s="531"/>
      <c r="OXN8" s="531"/>
      <c r="OXO8" s="531"/>
      <c r="OXP8" s="531"/>
      <c r="OXQ8" s="531"/>
      <c r="OXR8" s="531"/>
      <c r="OXS8" s="531"/>
      <c r="OXT8" s="531"/>
      <c r="OXU8" s="531"/>
      <c r="OXV8" s="531"/>
      <c r="OXW8" s="531"/>
      <c r="OXX8" s="531"/>
      <c r="OXY8" s="531"/>
      <c r="OXZ8" s="531"/>
      <c r="OYA8" s="531"/>
      <c r="OYB8" s="531"/>
      <c r="OYC8" s="531"/>
      <c r="OYD8" s="531"/>
      <c r="OYE8" s="531"/>
      <c r="OYF8" s="531"/>
      <c r="OYG8" s="531"/>
      <c r="OYH8" s="531"/>
      <c r="OYI8" s="531"/>
      <c r="OYJ8" s="531"/>
      <c r="OYK8" s="531"/>
      <c r="OYL8" s="531"/>
      <c r="OYM8" s="531"/>
      <c r="OYN8" s="531"/>
      <c r="OYO8" s="531"/>
      <c r="OYP8" s="531"/>
      <c r="OYQ8" s="531"/>
      <c r="OYR8" s="531"/>
      <c r="OYS8" s="531"/>
      <c r="OYT8" s="531"/>
      <c r="OYU8" s="531"/>
      <c r="OYV8" s="531"/>
      <c r="OYW8" s="531"/>
      <c r="OYX8" s="531"/>
      <c r="OYY8" s="531"/>
      <c r="OYZ8" s="531"/>
      <c r="OZA8" s="531"/>
      <c r="OZB8" s="531"/>
      <c r="OZC8" s="531"/>
      <c r="OZD8" s="531"/>
      <c r="OZE8" s="531"/>
      <c r="OZF8" s="531"/>
      <c r="OZG8" s="531"/>
      <c r="OZH8" s="531"/>
      <c r="OZI8" s="531"/>
      <c r="OZJ8" s="531"/>
      <c r="OZK8" s="531"/>
      <c r="OZL8" s="531"/>
      <c r="OZM8" s="531"/>
      <c r="OZN8" s="531"/>
      <c r="OZO8" s="531"/>
      <c r="OZP8" s="531"/>
      <c r="OZQ8" s="531"/>
      <c r="OZR8" s="531"/>
      <c r="OZS8" s="531"/>
      <c r="OZT8" s="531"/>
      <c r="OZU8" s="531"/>
      <c r="OZV8" s="531"/>
      <c r="OZW8" s="531"/>
      <c r="OZX8" s="531"/>
      <c r="OZY8" s="531"/>
      <c r="OZZ8" s="531"/>
      <c r="PAA8" s="531"/>
      <c r="PAB8" s="531"/>
      <c r="PAC8" s="531"/>
      <c r="PAD8" s="531"/>
      <c r="PAE8" s="531"/>
      <c r="PAF8" s="531"/>
      <c r="PAG8" s="531"/>
      <c r="PAH8" s="531"/>
      <c r="PAI8" s="531"/>
      <c r="PAJ8" s="531"/>
      <c r="PAK8" s="531"/>
      <c r="PAL8" s="531"/>
      <c r="PAM8" s="531"/>
      <c r="PAN8" s="531"/>
      <c r="PAO8" s="531"/>
      <c r="PAP8" s="531"/>
      <c r="PAQ8" s="531"/>
      <c r="PAR8" s="531"/>
      <c r="PAS8" s="531"/>
      <c r="PAT8" s="531"/>
      <c r="PAU8" s="531"/>
      <c r="PAV8" s="531"/>
      <c r="PAW8" s="531"/>
      <c r="PAX8" s="531"/>
      <c r="PAY8" s="531"/>
      <c r="PAZ8" s="531"/>
      <c r="PBA8" s="531"/>
      <c r="PBB8" s="531"/>
      <c r="PBC8" s="531"/>
      <c r="PBD8" s="531"/>
      <c r="PBE8" s="531"/>
      <c r="PBF8" s="531"/>
      <c r="PBG8" s="531"/>
      <c r="PBH8" s="531"/>
      <c r="PBI8" s="531"/>
      <c r="PBJ8" s="531"/>
      <c r="PBK8" s="531"/>
      <c r="PBL8" s="531"/>
      <c r="PBM8" s="531"/>
      <c r="PBN8" s="531"/>
      <c r="PBO8" s="531"/>
      <c r="PBP8" s="531"/>
      <c r="PBQ8" s="531"/>
      <c r="PBR8" s="531"/>
      <c r="PBS8" s="531"/>
      <c r="PBT8" s="531"/>
      <c r="PBU8" s="531"/>
      <c r="PBV8" s="531"/>
      <c r="PBW8" s="531"/>
      <c r="PBX8" s="531"/>
      <c r="PBY8" s="531"/>
      <c r="PBZ8" s="531"/>
      <c r="PCA8" s="531"/>
      <c r="PCB8" s="531"/>
      <c r="PCC8" s="531"/>
      <c r="PCD8" s="531"/>
      <c r="PCE8" s="531"/>
      <c r="PCF8" s="531"/>
      <c r="PCG8" s="531"/>
      <c r="PCH8" s="531"/>
      <c r="PCI8" s="531"/>
      <c r="PCJ8" s="531"/>
      <c r="PCK8" s="531"/>
      <c r="PCL8" s="531"/>
      <c r="PCM8" s="531"/>
      <c r="PCN8" s="531"/>
      <c r="PCO8" s="531"/>
      <c r="PCP8" s="531"/>
      <c r="PCQ8" s="531"/>
      <c r="PCR8" s="531"/>
      <c r="PCS8" s="531"/>
      <c r="PCT8" s="531"/>
      <c r="PCU8" s="531"/>
      <c r="PCV8" s="531"/>
      <c r="PCW8" s="531"/>
      <c r="PCX8" s="531"/>
      <c r="PCY8" s="531"/>
      <c r="PCZ8" s="531"/>
      <c r="PDA8" s="531"/>
      <c r="PDB8" s="531"/>
      <c r="PDC8" s="531"/>
      <c r="PDD8" s="531"/>
      <c r="PDE8" s="531"/>
      <c r="PDF8" s="531"/>
      <c r="PDG8" s="531"/>
      <c r="PDH8" s="531"/>
      <c r="PDI8" s="531"/>
      <c r="PDJ8" s="531"/>
      <c r="PDK8" s="531"/>
      <c r="PDL8" s="531"/>
      <c r="PDM8" s="531"/>
      <c r="PDN8" s="531"/>
      <c r="PDO8" s="531"/>
      <c r="PDP8" s="531"/>
      <c r="PDQ8" s="531"/>
      <c r="PDR8" s="531"/>
      <c r="PDS8" s="531"/>
      <c r="PDT8" s="531"/>
      <c r="PDU8" s="531"/>
      <c r="PDV8" s="531"/>
      <c r="PDW8" s="531"/>
      <c r="PDX8" s="531"/>
      <c r="PDY8" s="531"/>
      <c r="PDZ8" s="531"/>
      <c r="PEA8" s="531"/>
      <c r="PEB8" s="531"/>
      <c r="PEC8" s="531"/>
      <c r="PED8" s="531"/>
      <c r="PEE8" s="531"/>
      <c r="PEF8" s="531"/>
      <c r="PEG8" s="531"/>
      <c r="PEH8" s="531"/>
      <c r="PEI8" s="531"/>
      <c r="PEJ8" s="531"/>
      <c r="PEK8" s="531"/>
      <c r="PEL8" s="531"/>
      <c r="PEM8" s="531"/>
      <c r="PEN8" s="531"/>
      <c r="PEO8" s="531"/>
      <c r="PEP8" s="531"/>
      <c r="PEQ8" s="531"/>
      <c r="PER8" s="531"/>
      <c r="PES8" s="531"/>
      <c r="PET8" s="531"/>
      <c r="PEU8" s="531"/>
      <c r="PEV8" s="531"/>
      <c r="PEW8" s="531"/>
      <c r="PEX8" s="531"/>
      <c r="PEY8" s="531"/>
      <c r="PEZ8" s="531"/>
      <c r="PFA8" s="531"/>
      <c r="PFB8" s="531"/>
      <c r="PFC8" s="531"/>
      <c r="PFD8" s="531"/>
      <c r="PFE8" s="531"/>
      <c r="PFF8" s="531"/>
      <c r="PFG8" s="531"/>
      <c r="PFH8" s="531"/>
      <c r="PFI8" s="531"/>
      <c r="PFJ8" s="531"/>
      <c r="PFK8" s="531"/>
      <c r="PFL8" s="531"/>
      <c r="PFM8" s="531"/>
      <c r="PFN8" s="531"/>
      <c r="PFO8" s="531"/>
      <c r="PFP8" s="531"/>
      <c r="PFQ8" s="531"/>
      <c r="PFR8" s="531"/>
      <c r="PFS8" s="531"/>
      <c r="PFT8" s="531"/>
      <c r="PFU8" s="531"/>
      <c r="PFV8" s="531"/>
      <c r="PFW8" s="531"/>
      <c r="PFX8" s="531"/>
      <c r="PFY8" s="531"/>
      <c r="PFZ8" s="531"/>
      <c r="PGA8" s="531"/>
      <c r="PGB8" s="531"/>
      <c r="PGC8" s="531"/>
      <c r="PGD8" s="531"/>
      <c r="PGE8" s="531"/>
      <c r="PGF8" s="531"/>
      <c r="PGG8" s="531"/>
      <c r="PGH8" s="531"/>
      <c r="PGI8" s="531"/>
      <c r="PGJ8" s="531"/>
      <c r="PGK8" s="531"/>
      <c r="PGL8" s="531"/>
      <c r="PGM8" s="531"/>
      <c r="PGN8" s="531"/>
      <c r="PGO8" s="531"/>
      <c r="PGP8" s="531"/>
      <c r="PGQ8" s="531"/>
      <c r="PGR8" s="531"/>
      <c r="PGS8" s="531"/>
      <c r="PGT8" s="531"/>
      <c r="PGU8" s="531"/>
      <c r="PGV8" s="531"/>
      <c r="PGW8" s="531"/>
      <c r="PGX8" s="531"/>
      <c r="PGY8" s="531"/>
      <c r="PGZ8" s="531"/>
      <c r="PHA8" s="531"/>
      <c r="PHB8" s="531"/>
      <c r="PHC8" s="531"/>
      <c r="PHD8" s="531"/>
      <c r="PHE8" s="531"/>
      <c r="PHF8" s="531"/>
      <c r="PHG8" s="531"/>
      <c r="PHH8" s="531"/>
      <c r="PHI8" s="531"/>
      <c r="PHJ8" s="531"/>
      <c r="PHK8" s="531"/>
      <c r="PHL8" s="531"/>
      <c r="PHM8" s="531"/>
      <c r="PHN8" s="531"/>
      <c r="PHO8" s="531"/>
      <c r="PHP8" s="531"/>
      <c r="PHQ8" s="531"/>
      <c r="PHR8" s="531"/>
      <c r="PHS8" s="531"/>
      <c r="PHT8" s="531"/>
      <c r="PHU8" s="531"/>
      <c r="PHV8" s="531"/>
      <c r="PHW8" s="531"/>
      <c r="PHX8" s="531"/>
      <c r="PHY8" s="531"/>
      <c r="PHZ8" s="531"/>
      <c r="PIA8" s="531"/>
      <c r="PIB8" s="531"/>
      <c r="PIC8" s="531"/>
      <c r="PID8" s="531"/>
      <c r="PIE8" s="531"/>
      <c r="PIF8" s="531"/>
      <c r="PIG8" s="531"/>
      <c r="PIH8" s="531"/>
      <c r="PII8" s="531"/>
      <c r="PIJ8" s="531"/>
      <c r="PIK8" s="531"/>
      <c r="PIL8" s="531"/>
      <c r="PIM8" s="531"/>
      <c r="PIN8" s="531"/>
      <c r="PIO8" s="531"/>
      <c r="PIP8" s="531"/>
      <c r="PIQ8" s="531"/>
      <c r="PIR8" s="531"/>
      <c r="PIS8" s="531"/>
      <c r="PIT8" s="531"/>
      <c r="PIU8" s="531"/>
      <c r="PIV8" s="531"/>
      <c r="PIW8" s="531"/>
      <c r="PIX8" s="531"/>
      <c r="PIY8" s="531"/>
      <c r="PIZ8" s="531"/>
      <c r="PJA8" s="531"/>
      <c r="PJB8" s="531"/>
      <c r="PJC8" s="531"/>
      <c r="PJD8" s="531"/>
      <c r="PJE8" s="531"/>
      <c r="PJF8" s="531"/>
      <c r="PJG8" s="531"/>
      <c r="PJH8" s="531"/>
      <c r="PJI8" s="531"/>
      <c r="PJJ8" s="531"/>
      <c r="PJK8" s="531"/>
      <c r="PJL8" s="531"/>
      <c r="PJM8" s="531"/>
      <c r="PJN8" s="531"/>
      <c r="PJO8" s="531"/>
      <c r="PJP8" s="531"/>
      <c r="PJQ8" s="531"/>
      <c r="PJR8" s="531"/>
      <c r="PJS8" s="531"/>
      <c r="PJT8" s="531"/>
      <c r="PJU8" s="531"/>
      <c r="PJV8" s="531"/>
      <c r="PJW8" s="531"/>
      <c r="PJX8" s="531"/>
      <c r="PJY8" s="531"/>
      <c r="PJZ8" s="531"/>
      <c r="PKA8" s="531"/>
      <c r="PKB8" s="531"/>
      <c r="PKC8" s="531"/>
      <c r="PKD8" s="531"/>
      <c r="PKE8" s="531"/>
      <c r="PKF8" s="531"/>
      <c r="PKG8" s="531"/>
      <c r="PKH8" s="531"/>
      <c r="PKI8" s="531"/>
      <c r="PKJ8" s="531"/>
      <c r="PKK8" s="531"/>
      <c r="PKL8" s="531"/>
      <c r="PKM8" s="531"/>
      <c r="PKN8" s="531"/>
      <c r="PKO8" s="531"/>
      <c r="PKP8" s="531"/>
      <c r="PKQ8" s="531"/>
      <c r="PKR8" s="531"/>
      <c r="PKS8" s="531"/>
      <c r="PKT8" s="531"/>
      <c r="PKU8" s="531"/>
      <c r="PKV8" s="531"/>
      <c r="PKW8" s="531"/>
      <c r="PKX8" s="531"/>
      <c r="PKY8" s="531"/>
      <c r="PKZ8" s="531"/>
      <c r="PLA8" s="531"/>
      <c r="PLB8" s="531"/>
      <c r="PLC8" s="531"/>
      <c r="PLD8" s="531"/>
      <c r="PLE8" s="531"/>
      <c r="PLF8" s="531"/>
      <c r="PLG8" s="531"/>
      <c r="PLH8" s="531"/>
      <c r="PLI8" s="531"/>
      <c r="PLJ8" s="531"/>
      <c r="PLK8" s="531"/>
      <c r="PLL8" s="531"/>
      <c r="PLM8" s="531"/>
      <c r="PLN8" s="531"/>
      <c r="PLO8" s="531"/>
      <c r="PLP8" s="531"/>
      <c r="PLQ8" s="531"/>
      <c r="PLR8" s="531"/>
      <c r="PLS8" s="531"/>
      <c r="PLT8" s="531"/>
      <c r="PLU8" s="531"/>
      <c r="PLV8" s="531"/>
      <c r="PLW8" s="531"/>
      <c r="PLX8" s="531"/>
      <c r="PLY8" s="531"/>
      <c r="PLZ8" s="531"/>
      <c r="PMA8" s="531"/>
      <c r="PMB8" s="531"/>
      <c r="PMC8" s="531"/>
      <c r="PMD8" s="531"/>
      <c r="PME8" s="531"/>
      <c r="PMF8" s="531"/>
      <c r="PMG8" s="531"/>
      <c r="PMH8" s="531"/>
      <c r="PMI8" s="531"/>
      <c r="PMJ8" s="531"/>
      <c r="PMK8" s="531"/>
      <c r="PML8" s="531"/>
      <c r="PMM8" s="531"/>
      <c r="PMN8" s="531"/>
      <c r="PMO8" s="531"/>
      <c r="PMP8" s="531"/>
      <c r="PMQ8" s="531"/>
      <c r="PMR8" s="531"/>
      <c r="PMS8" s="531"/>
      <c r="PMT8" s="531"/>
      <c r="PMU8" s="531"/>
      <c r="PMV8" s="531"/>
      <c r="PMW8" s="531"/>
      <c r="PMX8" s="531"/>
      <c r="PMY8" s="531"/>
      <c r="PMZ8" s="531"/>
      <c r="PNA8" s="531"/>
      <c r="PNB8" s="531"/>
      <c r="PNC8" s="531"/>
      <c r="PND8" s="531"/>
      <c r="PNE8" s="531"/>
      <c r="PNF8" s="531"/>
      <c r="PNG8" s="531"/>
      <c r="PNH8" s="531"/>
      <c r="PNI8" s="531"/>
      <c r="PNJ8" s="531"/>
      <c r="PNK8" s="531"/>
      <c r="PNL8" s="531"/>
      <c r="PNM8" s="531"/>
      <c r="PNN8" s="531"/>
      <c r="PNO8" s="531"/>
      <c r="PNP8" s="531"/>
      <c r="PNQ8" s="531"/>
      <c r="PNR8" s="531"/>
      <c r="PNS8" s="531"/>
      <c r="PNT8" s="531"/>
      <c r="PNU8" s="531"/>
      <c r="PNV8" s="531"/>
      <c r="PNW8" s="531"/>
      <c r="PNX8" s="531"/>
      <c r="PNY8" s="531"/>
      <c r="PNZ8" s="531"/>
      <c r="POA8" s="531"/>
      <c r="POB8" s="531"/>
      <c r="POC8" s="531"/>
      <c r="POD8" s="531"/>
      <c r="POE8" s="531"/>
      <c r="POF8" s="531"/>
      <c r="POG8" s="531"/>
      <c r="POH8" s="531"/>
      <c r="POI8" s="531"/>
      <c r="POJ8" s="531"/>
      <c r="POK8" s="531"/>
      <c r="POL8" s="531"/>
      <c r="POM8" s="531"/>
      <c r="PON8" s="531"/>
      <c r="POO8" s="531"/>
      <c r="POP8" s="531"/>
      <c r="POQ8" s="531"/>
      <c r="POR8" s="531"/>
      <c r="POS8" s="531"/>
      <c r="POT8" s="531"/>
      <c r="POU8" s="531"/>
      <c r="POV8" s="531"/>
      <c r="POW8" s="531"/>
      <c r="POX8" s="531"/>
      <c r="POY8" s="531"/>
      <c r="POZ8" s="531"/>
      <c r="PPA8" s="531"/>
      <c r="PPB8" s="531"/>
      <c r="PPC8" s="531"/>
      <c r="PPD8" s="531"/>
      <c r="PPE8" s="531"/>
      <c r="PPF8" s="531"/>
      <c r="PPG8" s="531"/>
      <c r="PPH8" s="531"/>
      <c r="PPI8" s="531"/>
      <c r="PPJ8" s="531"/>
      <c r="PPK8" s="531"/>
      <c r="PPL8" s="531"/>
      <c r="PPM8" s="531"/>
      <c r="PPN8" s="531"/>
      <c r="PPO8" s="531"/>
      <c r="PPP8" s="531"/>
      <c r="PPQ8" s="531"/>
      <c r="PPR8" s="531"/>
      <c r="PPS8" s="531"/>
      <c r="PPT8" s="531"/>
      <c r="PPU8" s="531"/>
      <c r="PPV8" s="531"/>
      <c r="PPW8" s="531"/>
      <c r="PPX8" s="531"/>
      <c r="PPY8" s="531"/>
      <c r="PPZ8" s="531"/>
      <c r="PQA8" s="531"/>
      <c r="PQB8" s="531"/>
      <c r="PQC8" s="531"/>
      <c r="PQD8" s="531"/>
      <c r="PQE8" s="531"/>
      <c r="PQF8" s="531"/>
      <c r="PQG8" s="531"/>
      <c r="PQH8" s="531"/>
      <c r="PQI8" s="531"/>
      <c r="PQJ8" s="531"/>
      <c r="PQK8" s="531"/>
      <c r="PQL8" s="531"/>
      <c r="PQM8" s="531"/>
      <c r="PQN8" s="531"/>
      <c r="PQO8" s="531"/>
      <c r="PQP8" s="531"/>
      <c r="PQQ8" s="531"/>
      <c r="PQR8" s="531"/>
      <c r="PQS8" s="531"/>
      <c r="PQT8" s="531"/>
      <c r="PQU8" s="531"/>
      <c r="PQV8" s="531"/>
      <c r="PQW8" s="531"/>
      <c r="PQX8" s="531"/>
      <c r="PQY8" s="531"/>
      <c r="PQZ8" s="531"/>
      <c r="PRA8" s="531"/>
      <c r="PRB8" s="531"/>
      <c r="PRC8" s="531"/>
      <c r="PRD8" s="531"/>
      <c r="PRE8" s="531"/>
      <c r="PRF8" s="531"/>
      <c r="PRG8" s="531"/>
      <c r="PRH8" s="531"/>
      <c r="PRI8" s="531"/>
      <c r="PRJ8" s="531"/>
      <c r="PRK8" s="531"/>
      <c r="PRL8" s="531"/>
      <c r="PRM8" s="531"/>
      <c r="PRN8" s="531"/>
      <c r="PRO8" s="531"/>
      <c r="PRP8" s="531"/>
      <c r="PRQ8" s="531"/>
      <c r="PRR8" s="531"/>
      <c r="PRS8" s="531"/>
      <c r="PRT8" s="531"/>
      <c r="PRU8" s="531"/>
      <c r="PRV8" s="531"/>
      <c r="PRW8" s="531"/>
      <c r="PRX8" s="531"/>
      <c r="PRY8" s="531"/>
      <c r="PRZ8" s="531"/>
      <c r="PSA8" s="531"/>
      <c r="PSB8" s="531"/>
      <c r="PSC8" s="531"/>
      <c r="PSD8" s="531"/>
      <c r="PSE8" s="531"/>
      <c r="PSF8" s="531"/>
      <c r="PSG8" s="531"/>
      <c r="PSH8" s="531"/>
      <c r="PSI8" s="531"/>
      <c r="PSJ8" s="531"/>
      <c r="PSK8" s="531"/>
      <c r="PSL8" s="531"/>
      <c r="PSM8" s="531"/>
      <c r="PSN8" s="531"/>
      <c r="PSO8" s="531"/>
      <c r="PSP8" s="531"/>
      <c r="PSQ8" s="531"/>
      <c r="PSR8" s="531"/>
      <c r="PSS8" s="531"/>
      <c r="PST8" s="531"/>
      <c r="PSU8" s="531"/>
      <c r="PSV8" s="531"/>
      <c r="PSW8" s="531"/>
      <c r="PSX8" s="531"/>
      <c r="PSY8" s="531"/>
      <c r="PSZ8" s="531"/>
      <c r="PTA8" s="531"/>
      <c r="PTB8" s="531"/>
      <c r="PTC8" s="531"/>
      <c r="PTD8" s="531"/>
      <c r="PTE8" s="531"/>
      <c r="PTF8" s="531"/>
      <c r="PTG8" s="531"/>
      <c r="PTH8" s="531"/>
      <c r="PTI8" s="531"/>
      <c r="PTJ8" s="531"/>
      <c r="PTK8" s="531"/>
      <c r="PTL8" s="531"/>
      <c r="PTM8" s="531"/>
      <c r="PTN8" s="531"/>
      <c r="PTO8" s="531"/>
      <c r="PTP8" s="531"/>
      <c r="PTQ8" s="531"/>
      <c r="PTR8" s="531"/>
      <c r="PTS8" s="531"/>
      <c r="PTT8" s="531"/>
      <c r="PTU8" s="531"/>
      <c r="PTV8" s="531"/>
      <c r="PTW8" s="531"/>
      <c r="PTX8" s="531"/>
      <c r="PTY8" s="531"/>
      <c r="PTZ8" s="531"/>
      <c r="PUA8" s="531"/>
      <c r="PUB8" s="531"/>
      <c r="PUC8" s="531"/>
      <c r="PUD8" s="531"/>
      <c r="PUE8" s="531"/>
      <c r="PUF8" s="531"/>
      <c r="PUG8" s="531"/>
      <c r="PUH8" s="531"/>
      <c r="PUI8" s="531"/>
      <c r="PUJ8" s="531"/>
      <c r="PUK8" s="531"/>
      <c r="PUL8" s="531"/>
      <c r="PUM8" s="531"/>
      <c r="PUN8" s="531"/>
      <c r="PUO8" s="531"/>
      <c r="PUP8" s="531"/>
      <c r="PUQ8" s="531"/>
      <c r="PUR8" s="531"/>
      <c r="PUS8" s="531"/>
      <c r="PUT8" s="531"/>
      <c r="PUU8" s="531"/>
      <c r="PUV8" s="531"/>
      <c r="PUW8" s="531"/>
      <c r="PUX8" s="531"/>
      <c r="PUY8" s="531"/>
      <c r="PUZ8" s="531"/>
      <c r="PVA8" s="531"/>
      <c r="PVB8" s="531"/>
      <c r="PVC8" s="531"/>
      <c r="PVD8" s="531"/>
      <c r="PVE8" s="531"/>
      <c r="PVF8" s="531"/>
      <c r="PVG8" s="531"/>
      <c r="PVH8" s="531"/>
      <c r="PVI8" s="531"/>
      <c r="PVJ8" s="531"/>
      <c r="PVK8" s="531"/>
      <c r="PVL8" s="531"/>
      <c r="PVM8" s="531"/>
      <c r="PVN8" s="531"/>
      <c r="PVO8" s="531"/>
      <c r="PVP8" s="531"/>
      <c r="PVQ8" s="531"/>
      <c r="PVR8" s="531"/>
      <c r="PVS8" s="531"/>
      <c r="PVT8" s="531"/>
      <c r="PVU8" s="531"/>
      <c r="PVV8" s="531"/>
      <c r="PVW8" s="531"/>
      <c r="PVX8" s="531"/>
      <c r="PVY8" s="531"/>
      <c r="PVZ8" s="531"/>
      <c r="PWA8" s="531"/>
      <c r="PWB8" s="531"/>
      <c r="PWC8" s="531"/>
      <c r="PWD8" s="531"/>
      <c r="PWE8" s="531"/>
      <c r="PWF8" s="531"/>
      <c r="PWG8" s="531"/>
      <c r="PWH8" s="531"/>
      <c r="PWI8" s="531"/>
      <c r="PWJ8" s="531"/>
      <c r="PWK8" s="531"/>
      <c r="PWL8" s="531"/>
      <c r="PWM8" s="531"/>
      <c r="PWN8" s="531"/>
      <c r="PWO8" s="531"/>
      <c r="PWP8" s="531"/>
      <c r="PWQ8" s="531"/>
      <c r="PWR8" s="531"/>
      <c r="PWS8" s="531"/>
      <c r="PWT8" s="531"/>
      <c r="PWU8" s="531"/>
      <c r="PWV8" s="531"/>
      <c r="PWW8" s="531"/>
      <c r="PWX8" s="531"/>
      <c r="PWY8" s="531"/>
      <c r="PWZ8" s="531"/>
      <c r="PXA8" s="531"/>
      <c r="PXB8" s="531"/>
      <c r="PXC8" s="531"/>
      <c r="PXD8" s="531"/>
      <c r="PXE8" s="531"/>
      <c r="PXF8" s="531"/>
      <c r="PXG8" s="531"/>
      <c r="PXH8" s="531"/>
      <c r="PXI8" s="531"/>
      <c r="PXJ8" s="531"/>
      <c r="PXK8" s="531"/>
      <c r="PXL8" s="531"/>
      <c r="PXM8" s="531"/>
      <c r="PXN8" s="531"/>
      <c r="PXO8" s="531"/>
      <c r="PXP8" s="531"/>
      <c r="PXQ8" s="531"/>
      <c r="PXR8" s="531"/>
      <c r="PXS8" s="531"/>
      <c r="PXT8" s="531"/>
      <c r="PXU8" s="531"/>
      <c r="PXV8" s="531"/>
      <c r="PXW8" s="531"/>
      <c r="PXX8" s="531"/>
      <c r="PXY8" s="531"/>
      <c r="PXZ8" s="531"/>
      <c r="PYA8" s="531"/>
      <c r="PYB8" s="531"/>
      <c r="PYC8" s="531"/>
      <c r="PYD8" s="531"/>
      <c r="PYE8" s="531"/>
      <c r="PYF8" s="531"/>
      <c r="PYG8" s="531"/>
      <c r="PYH8" s="531"/>
      <c r="PYI8" s="531"/>
      <c r="PYJ8" s="531"/>
      <c r="PYK8" s="531"/>
      <c r="PYL8" s="531"/>
      <c r="PYM8" s="531"/>
      <c r="PYN8" s="531"/>
      <c r="PYO8" s="531"/>
      <c r="PYP8" s="531"/>
      <c r="PYQ8" s="531"/>
      <c r="PYR8" s="531"/>
      <c r="PYS8" s="531"/>
      <c r="PYT8" s="531"/>
      <c r="PYU8" s="531"/>
      <c r="PYV8" s="531"/>
      <c r="PYW8" s="531"/>
      <c r="PYX8" s="531"/>
      <c r="PYY8" s="531"/>
      <c r="PYZ8" s="531"/>
      <c r="PZA8" s="531"/>
      <c r="PZB8" s="531"/>
      <c r="PZC8" s="531"/>
      <c r="PZD8" s="531"/>
      <c r="PZE8" s="531"/>
      <c r="PZF8" s="531"/>
      <c r="PZG8" s="531"/>
      <c r="PZH8" s="531"/>
      <c r="PZI8" s="531"/>
      <c r="PZJ8" s="531"/>
      <c r="PZK8" s="531"/>
      <c r="PZL8" s="531"/>
      <c r="PZM8" s="531"/>
      <c r="PZN8" s="531"/>
      <c r="PZO8" s="531"/>
      <c r="PZP8" s="531"/>
      <c r="PZQ8" s="531"/>
      <c r="PZR8" s="531"/>
      <c r="PZS8" s="531"/>
      <c r="PZT8" s="531"/>
      <c r="PZU8" s="531"/>
      <c r="PZV8" s="531"/>
      <c r="PZW8" s="531"/>
      <c r="PZX8" s="531"/>
      <c r="PZY8" s="531"/>
      <c r="PZZ8" s="531"/>
      <c r="QAA8" s="531"/>
      <c r="QAB8" s="531"/>
      <c r="QAC8" s="531"/>
      <c r="QAD8" s="531"/>
      <c r="QAE8" s="531"/>
      <c r="QAF8" s="531"/>
      <c r="QAG8" s="531"/>
      <c r="QAH8" s="531"/>
      <c r="QAI8" s="531"/>
      <c r="QAJ8" s="531"/>
      <c r="QAK8" s="531"/>
      <c r="QAL8" s="531"/>
      <c r="QAM8" s="531"/>
      <c r="QAN8" s="531"/>
      <c r="QAO8" s="531"/>
      <c r="QAP8" s="531"/>
      <c r="QAQ8" s="531"/>
      <c r="QAR8" s="531"/>
      <c r="QAS8" s="531"/>
      <c r="QAT8" s="531"/>
      <c r="QAU8" s="531"/>
      <c r="QAV8" s="531"/>
      <c r="QAW8" s="531"/>
      <c r="QAX8" s="531"/>
      <c r="QAY8" s="531"/>
      <c r="QAZ8" s="531"/>
      <c r="QBA8" s="531"/>
      <c r="QBB8" s="531"/>
      <c r="QBC8" s="531"/>
      <c r="QBD8" s="531"/>
      <c r="QBE8" s="531"/>
      <c r="QBF8" s="531"/>
      <c r="QBG8" s="531"/>
      <c r="QBH8" s="531"/>
      <c r="QBI8" s="531"/>
      <c r="QBJ8" s="531"/>
      <c r="QBK8" s="531"/>
      <c r="QBL8" s="531"/>
      <c r="QBM8" s="531"/>
      <c r="QBN8" s="531"/>
      <c r="QBO8" s="531"/>
      <c r="QBP8" s="531"/>
      <c r="QBQ8" s="531"/>
      <c r="QBR8" s="531"/>
      <c r="QBS8" s="531"/>
      <c r="QBT8" s="531"/>
      <c r="QBU8" s="531"/>
      <c r="QBV8" s="531"/>
      <c r="QBW8" s="531"/>
      <c r="QBX8" s="531"/>
      <c r="QBY8" s="531"/>
      <c r="QBZ8" s="531"/>
      <c r="QCA8" s="531"/>
      <c r="QCB8" s="531"/>
      <c r="QCC8" s="531"/>
      <c r="QCD8" s="531"/>
      <c r="QCE8" s="531"/>
      <c r="QCF8" s="531"/>
      <c r="QCG8" s="531"/>
      <c r="QCH8" s="531"/>
      <c r="QCI8" s="531"/>
      <c r="QCJ8" s="531"/>
      <c r="QCK8" s="531"/>
      <c r="QCL8" s="531"/>
      <c r="QCM8" s="531"/>
      <c r="QCN8" s="531"/>
      <c r="QCO8" s="531"/>
      <c r="QCP8" s="531"/>
      <c r="QCQ8" s="531"/>
      <c r="QCR8" s="531"/>
      <c r="QCS8" s="531"/>
      <c r="QCT8" s="531"/>
      <c r="QCU8" s="531"/>
      <c r="QCV8" s="531"/>
      <c r="QCW8" s="531"/>
      <c r="QCX8" s="531"/>
      <c r="QCY8" s="531"/>
      <c r="QCZ8" s="531"/>
      <c r="QDA8" s="531"/>
      <c r="QDB8" s="531"/>
      <c r="QDC8" s="531"/>
      <c r="QDD8" s="531"/>
      <c r="QDE8" s="531"/>
      <c r="QDF8" s="531"/>
      <c r="QDG8" s="531"/>
      <c r="QDH8" s="531"/>
      <c r="QDI8" s="531"/>
      <c r="QDJ8" s="531"/>
      <c r="QDK8" s="531"/>
      <c r="QDL8" s="531"/>
      <c r="QDM8" s="531"/>
      <c r="QDN8" s="531"/>
      <c r="QDO8" s="531"/>
      <c r="QDP8" s="531"/>
      <c r="QDQ8" s="531"/>
      <c r="QDR8" s="531"/>
      <c r="QDS8" s="531"/>
      <c r="QDT8" s="531"/>
      <c r="QDU8" s="531"/>
      <c r="QDV8" s="531"/>
      <c r="QDW8" s="531"/>
      <c r="QDX8" s="531"/>
      <c r="QDY8" s="531"/>
      <c r="QDZ8" s="531"/>
      <c r="QEA8" s="531"/>
      <c r="QEB8" s="531"/>
      <c r="QEC8" s="531"/>
      <c r="QED8" s="531"/>
      <c r="QEE8" s="531"/>
      <c r="QEF8" s="531"/>
      <c r="QEG8" s="531"/>
      <c r="QEH8" s="531"/>
      <c r="QEI8" s="531"/>
      <c r="QEJ8" s="531"/>
      <c r="QEK8" s="531"/>
      <c r="QEL8" s="531"/>
      <c r="QEM8" s="531"/>
      <c r="QEN8" s="531"/>
      <c r="QEO8" s="531"/>
      <c r="QEP8" s="531"/>
      <c r="QEQ8" s="531"/>
      <c r="QER8" s="531"/>
      <c r="QES8" s="531"/>
      <c r="QET8" s="531"/>
      <c r="QEU8" s="531"/>
      <c r="QEV8" s="531"/>
      <c r="QEW8" s="531"/>
      <c r="QEX8" s="531"/>
      <c r="QEY8" s="531"/>
      <c r="QEZ8" s="531"/>
      <c r="QFA8" s="531"/>
      <c r="QFB8" s="531"/>
      <c r="QFC8" s="531"/>
      <c r="QFD8" s="531"/>
      <c r="QFE8" s="531"/>
      <c r="QFF8" s="531"/>
      <c r="QFG8" s="531"/>
      <c r="QFH8" s="531"/>
      <c r="QFI8" s="531"/>
      <c r="QFJ8" s="531"/>
      <c r="QFK8" s="531"/>
      <c r="QFL8" s="531"/>
      <c r="QFM8" s="531"/>
      <c r="QFN8" s="531"/>
      <c r="QFO8" s="531"/>
      <c r="QFP8" s="531"/>
      <c r="QFQ8" s="531"/>
      <c r="QFR8" s="531"/>
      <c r="QFS8" s="531"/>
      <c r="QFT8" s="531"/>
      <c r="QFU8" s="531"/>
      <c r="QFV8" s="531"/>
      <c r="QFW8" s="531"/>
      <c r="QFX8" s="531"/>
      <c r="QFY8" s="531"/>
      <c r="QFZ8" s="531"/>
      <c r="QGA8" s="531"/>
      <c r="QGB8" s="531"/>
      <c r="QGC8" s="531"/>
      <c r="QGD8" s="531"/>
      <c r="QGE8" s="531"/>
      <c r="QGF8" s="531"/>
      <c r="QGG8" s="531"/>
      <c r="QGH8" s="531"/>
      <c r="QGI8" s="531"/>
      <c r="QGJ8" s="531"/>
      <c r="QGK8" s="531"/>
      <c r="QGL8" s="531"/>
      <c r="QGM8" s="531"/>
      <c r="QGN8" s="531"/>
      <c r="QGO8" s="531"/>
      <c r="QGP8" s="531"/>
      <c r="QGQ8" s="531"/>
      <c r="QGR8" s="531"/>
      <c r="QGS8" s="531"/>
      <c r="QGT8" s="531"/>
      <c r="QGU8" s="531"/>
      <c r="QGV8" s="531"/>
      <c r="QGW8" s="531"/>
      <c r="QGX8" s="531"/>
      <c r="QGY8" s="531"/>
      <c r="QGZ8" s="531"/>
      <c r="QHA8" s="531"/>
      <c r="QHB8" s="531"/>
      <c r="QHC8" s="531"/>
      <c r="QHD8" s="531"/>
      <c r="QHE8" s="531"/>
      <c r="QHF8" s="531"/>
      <c r="QHG8" s="531"/>
      <c r="QHH8" s="531"/>
      <c r="QHI8" s="531"/>
      <c r="QHJ8" s="531"/>
      <c r="QHK8" s="531"/>
      <c r="QHL8" s="531"/>
      <c r="QHM8" s="531"/>
      <c r="QHN8" s="531"/>
      <c r="QHO8" s="531"/>
      <c r="QHP8" s="531"/>
      <c r="QHQ8" s="531"/>
      <c r="QHR8" s="531"/>
      <c r="QHS8" s="531"/>
      <c r="QHT8" s="531"/>
      <c r="QHU8" s="531"/>
      <c r="QHV8" s="531"/>
      <c r="QHW8" s="531"/>
      <c r="QHX8" s="531"/>
      <c r="QHY8" s="531"/>
      <c r="QHZ8" s="531"/>
      <c r="QIA8" s="531"/>
      <c r="QIB8" s="531"/>
      <c r="QIC8" s="531"/>
      <c r="QID8" s="531"/>
      <c r="QIE8" s="531"/>
      <c r="QIF8" s="531"/>
      <c r="QIG8" s="531"/>
      <c r="QIH8" s="531"/>
      <c r="QII8" s="531"/>
      <c r="QIJ8" s="531"/>
      <c r="QIK8" s="531"/>
      <c r="QIL8" s="531"/>
      <c r="QIM8" s="531"/>
      <c r="QIN8" s="531"/>
      <c r="QIO8" s="531"/>
      <c r="QIP8" s="531"/>
      <c r="QIQ8" s="531"/>
      <c r="QIR8" s="531"/>
      <c r="QIS8" s="531"/>
      <c r="QIT8" s="531"/>
      <c r="QIU8" s="531"/>
      <c r="QIV8" s="531"/>
      <c r="QIW8" s="531"/>
      <c r="QIX8" s="531"/>
      <c r="QIY8" s="531"/>
      <c r="QIZ8" s="531"/>
      <c r="QJA8" s="531"/>
      <c r="QJB8" s="531"/>
      <c r="QJC8" s="531"/>
      <c r="QJD8" s="531"/>
      <c r="QJE8" s="531"/>
      <c r="QJF8" s="531"/>
      <c r="QJG8" s="531"/>
      <c r="QJH8" s="531"/>
      <c r="QJI8" s="531"/>
      <c r="QJJ8" s="531"/>
      <c r="QJK8" s="531"/>
      <c r="QJL8" s="531"/>
      <c r="QJM8" s="531"/>
      <c r="QJN8" s="531"/>
      <c r="QJO8" s="531"/>
      <c r="QJP8" s="531"/>
      <c r="QJQ8" s="531"/>
      <c r="QJR8" s="531"/>
      <c r="QJS8" s="531"/>
      <c r="QJT8" s="531"/>
      <c r="QJU8" s="531"/>
      <c r="QJV8" s="531"/>
      <c r="QJW8" s="531"/>
      <c r="QJX8" s="531"/>
      <c r="QJY8" s="531"/>
      <c r="QJZ8" s="531"/>
      <c r="QKA8" s="531"/>
      <c r="QKB8" s="531"/>
      <c r="QKC8" s="531"/>
      <c r="QKD8" s="531"/>
      <c r="QKE8" s="531"/>
      <c r="QKF8" s="531"/>
      <c r="QKG8" s="531"/>
      <c r="QKH8" s="531"/>
      <c r="QKI8" s="531"/>
      <c r="QKJ8" s="531"/>
      <c r="QKK8" s="531"/>
      <c r="QKL8" s="531"/>
      <c r="QKM8" s="531"/>
      <c r="QKN8" s="531"/>
      <c r="QKO8" s="531"/>
      <c r="QKP8" s="531"/>
      <c r="QKQ8" s="531"/>
      <c r="QKR8" s="531"/>
      <c r="QKS8" s="531"/>
      <c r="QKT8" s="531"/>
      <c r="QKU8" s="531"/>
      <c r="QKV8" s="531"/>
      <c r="QKW8" s="531"/>
      <c r="QKX8" s="531"/>
      <c r="QKY8" s="531"/>
      <c r="QKZ8" s="531"/>
      <c r="QLA8" s="531"/>
      <c r="QLB8" s="531"/>
      <c r="QLC8" s="531"/>
      <c r="QLD8" s="531"/>
      <c r="QLE8" s="531"/>
      <c r="QLF8" s="531"/>
      <c r="QLG8" s="531"/>
      <c r="QLH8" s="531"/>
      <c r="QLI8" s="531"/>
      <c r="QLJ8" s="531"/>
      <c r="QLK8" s="531"/>
      <c r="QLL8" s="531"/>
      <c r="QLM8" s="531"/>
      <c r="QLN8" s="531"/>
      <c r="QLO8" s="531"/>
      <c r="QLP8" s="531"/>
      <c r="QLQ8" s="531"/>
      <c r="QLR8" s="531"/>
      <c r="QLS8" s="531"/>
      <c r="QLT8" s="531"/>
      <c r="QLU8" s="531"/>
      <c r="QLV8" s="531"/>
      <c r="QLW8" s="531"/>
      <c r="QLX8" s="531"/>
      <c r="QLY8" s="531"/>
      <c r="QLZ8" s="531"/>
      <c r="QMA8" s="531"/>
      <c r="QMB8" s="531"/>
      <c r="QMC8" s="531"/>
      <c r="QMD8" s="531"/>
      <c r="QME8" s="531"/>
      <c r="QMF8" s="531"/>
      <c r="QMG8" s="531"/>
      <c r="QMH8" s="531"/>
      <c r="QMI8" s="531"/>
      <c r="QMJ8" s="531"/>
      <c r="QMK8" s="531"/>
      <c r="QML8" s="531"/>
      <c r="QMM8" s="531"/>
      <c r="QMN8" s="531"/>
      <c r="QMO8" s="531"/>
      <c r="QMP8" s="531"/>
      <c r="QMQ8" s="531"/>
      <c r="QMR8" s="531"/>
      <c r="QMS8" s="531"/>
      <c r="QMT8" s="531"/>
      <c r="QMU8" s="531"/>
      <c r="QMV8" s="531"/>
      <c r="QMW8" s="531"/>
      <c r="QMX8" s="531"/>
      <c r="QMY8" s="531"/>
      <c r="QMZ8" s="531"/>
      <c r="QNA8" s="531"/>
      <c r="QNB8" s="531"/>
      <c r="QNC8" s="531"/>
      <c r="QND8" s="531"/>
      <c r="QNE8" s="531"/>
      <c r="QNF8" s="531"/>
      <c r="QNG8" s="531"/>
      <c r="QNH8" s="531"/>
      <c r="QNI8" s="531"/>
      <c r="QNJ8" s="531"/>
      <c r="QNK8" s="531"/>
      <c r="QNL8" s="531"/>
      <c r="QNM8" s="531"/>
      <c r="QNN8" s="531"/>
      <c r="QNO8" s="531"/>
      <c r="QNP8" s="531"/>
      <c r="QNQ8" s="531"/>
      <c r="QNR8" s="531"/>
      <c r="QNS8" s="531"/>
      <c r="QNT8" s="531"/>
      <c r="QNU8" s="531"/>
      <c r="QNV8" s="531"/>
      <c r="QNW8" s="531"/>
      <c r="QNX8" s="531"/>
      <c r="QNY8" s="531"/>
      <c r="QNZ8" s="531"/>
      <c r="QOA8" s="531"/>
      <c r="QOB8" s="531"/>
      <c r="QOC8" s="531"/>
      <c r="QOD8" s="531"/>
      <c r="QOE8" s="531"/>
      <c r="QOF8" s="531"/>
      <c r="QOG8" s="531"/>
      <c r="QOH8" s="531"/>
      <c r="QOI8" s="531"/>
      <c r="QOJ8" s="531"/>
      <c r="QOK8" s="531"/>
      <c r="QOL8" s="531"/>
      <c r="QOM8" s="531"/>
      <c r="QON8" s="531"/>
      <c r="QOO8" s="531"/>
      <c r="QOP8" s="531"/>
      <c r="QOQ8" s="531"/>
      <c r="QOR8" s="531"/>
      <c r="QOS8" s="531"/>
      <c r="QOT8" s="531"/>
      <c r="QOU8" s="531"/>
      <c r="QOV8" s="531"/>
      <c r="QOW8" s="531"/>
      <c r="QOX8" s="531"/>
      <c r="QOY8" s="531"/>
      <c r="QOZ8" s="531"/>
      <c r="QPA8" s="531"/>
      <c r="QPB8" s="531"/>
      <c r="QPC8" s="531"/>
      <c r="QPD8" s="531"/>
      <c r="QPE8" s="531"/>
      <c r="QPF8" s="531"/>
      <c r="QPG8" s="531"/>
      <c r="QPH8" s="531"/>
      <c r="QPI8" s="531"/>
      <c r="QPJ8" s="531"/>
      <c r="QPK8" s="531"/>
      <c r="QPL8" s="531"/>
      <c r="QPM8" s="531"/>
      <c r="QPN8" s="531"/>
      <c r="QPO8" s="531"/>
      <c r="QPP8" s="531"/>
      <c r="QPQ8" s="531"/>
      <c r="QPR8" s="531"/>
      <c r="QPS8" s="531"/>
      <c r="QPT8" s="531"/>
      <c r="QPU8" s="531"/>
      <c r="QPV8" s="531"/>
      <c r="QPW8" s="531"/>
      <c r="QPX8" s="531"/>
      <c r="QPY8" s="531"/>
      <c r="QPZ8" s="531"/>
      <c r="QQA8" s="531"/>
      <c r="QQB8" s="531"/>
      <c r="QQC8" s="531"/>
      <c r="QQD8" s="531"/>
      <c r="QQE8" s="531"/>
      <c r="QQF8" s="531"/>
      <c r="QQG8" s="531"/>
      <c r="QQH8" s="531"/>
      <c r="QQI8" s="531"/>
      <c r="QQJ8" s="531"/>
      <c r="QQK8" s="531"/>
      <c r="QQL8" s="531"/>
      <c r="QQM8" s="531"/>
      <c r="QQN8" s="531"/>
      <c r="QQO8" s="531"/>
      <c r="QQP8" s="531"/>
      <c r="QQQ8" s="531"/>
      <c r="QQR8" s="531"/>
      <c r="QQS8" s="531"/>
      <c r="QQT8" s="531"/>
      <c r="QQU8" s="531"/>
      <c r="QQV8" s="531"/>
      <c r="QQW8" s="531"/>
      <c r="QQX8" s="531"/>
      <c r="QQY8" s="531"/>
      <c r="QQZ8" s="531"/>
      <c r="QRA8" s="531"/>
      <c r="QRB8" s="531"/>
      <c r="QRC8" s="531"/>
      <c r="QRD8" s="531"/>
      <c r="QRE8" s="531"/>
      <c r="QRF8" s="531"/>
      <c r="QRG8" s="531"/>
      <c r="QRH8" s="531"/>
      <c r="QRI8" s="531"/>
      <c r="QRJ8" s="531"/>
      <c r="QRK8" s="531"/>
      <c r="QRL8" s="531"/>
      <c r="QRM8" s="531"/>
      <c r="QRN8" s="531"/>
      <c r="QRO8" s="531"/>
      <c r="QRP8" s="531"/>
      <c r="QRQ8" s="531"/>
      <c r="QRR8" s="531"/>
      <c r="QRS8" s="531"/>
      <c r="QRT8" s="531"/>
      <c r="QRU8" s="531"/>
      <c r="QRV8" s="531"/>
      <c r="QRW8" s="531"/>
      <c r="QRX8" s="531"/>
      <c r="QRY8" s="531"/>
      <c r="QRZ8" s="531"/>
      <c r="QSA8" s="531"/>
      <c r="QSB8" s="531"/>
      <c r="QSC8" s="531"/>
      <c r="QSD8" s="531"/>
      <c r="QSE8" s="531"/>
      <c r="QSF8" s="531"/>
      <c r="QSG8" s="531"/>
      <c r="QSH8" s="531"/>
      <c r="QSI8" s="531"/>
      <c r="QSJ8" s="531"/>
      <c r="QSK8" s="531"/>
      <c r="QSL8" s="531"/>
      <c r="QSM8" s="531"/>
      <c r="QSN8" s="531"/>
      <c r="QSO8" s="531"/>
      <c r="QSP8" s="531"/>
      <c r="QSQ8" s="531"/>
      <c r="QSR8" s="531"/>
      <c r="QSS8" s="531"/>
      <c r="QST8" s="531"/>
      <c r="QSU8" s="531"/>
      <c r="QSV8" s="531"/>
      <c r="QSW8" s="531"/>
      <c r="QSX8" s="531"/>
      <c r="QSY8" s="531"/>
      <c r="QSZ8" s="531"/>
      <c r="QTA8" s="531"/>
      <c r="QTB8" s="531"/>
      <c r="QTC8" s="531"/>
      <c r="QTD8" s="531"/>
      <c r="QTE8" s="531"/>
      <c r="QTF8" s="531"/>
      <c r="QTG8" s="531"/>
      <c r="QTH8" s="531"/>
      <c r="QTI8" s="531"/>
      <c r="QTJ8" s="531"/>
      <c r="QTK8" s="531"/>
      <c r="QTL8" s="531"/>
      <c r="QTM8" s="531"/>
      <c r="QTN8" s="531"/>
      <c r="QTO8" s="531"/>
      <c r="QTP8" s="531"/>
      <c r="QTQ8" s="531"/>
      <c r="QTR8" s="531"/>
      <c r="QTS8" s="531"/>
      <c r="QTT8" s="531"/>
      <c r="QTU8" s="531"/>
      <c r="QTV8" s="531"/>
      <c r="QTW8" s="531"/>
      <c r="QTX8" s="531"/>
      <c r="QTY8" s="531"/>
      <c r="QTZ8" s="531"/>
      <c r="QUA8" s="531"/>
      <c r="QUB8" s="531"/>
      <c r="QUC8" s="531"/>
      <c r="QUD8" s="531"/>
      <c r="QUE8" s="531"/>
      <c r="QUF8" s="531"/>
      <c r="QUG8" s="531"/>
      <c r="QUH8" s="531"/>
      <c r="QUI8" s="531"/>
      <c r="QUJ8" s="531"/>
      <c r="QUK8" s="531"/>
      <c r="QUL8" s="531"/>
      <c r="QUM8" s="531"/>
      <c r="QUN8" s="531"/>
      <c r="QUO8" s="531"/>
      <c r="QUP8" s="531"/>
      <c r="QUQ8" s="531"/>
      <c r="QUR8" s="531"/>
      <c r="QUS8" s="531"/>
      <c r="QUT8" s="531"/>
      <c r="QUU8" s="531"/>
      <c r="QUV8" s="531"/>
      <c r="QUW8" s="531"/>
      <c r="QUX8" s="531"/>
      <c r="QUY8" s="531"/>
      <c r="QUZ8" s="531"/>
      <c r="QVA8" s="531"/>
      <c r="QVB8" s="531"/>
      <c r="QVC8" s="531"/>
      <c r="QVD8" s="531"/>
      <c r="QVE8" s="531"/>
      <c r="QVF8" s="531"/>
      <c r="QVG8" s="531"/>
      <c r="QVH8" s="531"/>
      <c r="QVI8" s="531"/>
      <c r="QVJ8" s="531"/>
      <c r="QVK8" s="531"/>
      <c r="QVL8" s="531"/>
      <c r="QVM8" s="531"/>
      <c r="QVN8" s="531"/>
      <c r="QVO8" s="531"/>
      <c r="QVP8" s="531"/>
      <c r="QVQ8" s="531"/>
      <c r="QVR8" s="531"/>
      <c r="QVS8" s="531"/>
      <c r="QVT8" s="531"/>
      <c r="QVU8" s="531"/>
      <c r="QVV8" s="531"/>
      <c r="QVW8" s="531"/>
      <c r="QVX8" s="531"/>
      <c r="QVY8" s="531"/>
      <c r="QVZ8" s="531"/>
      <c r="QWA8" s="531"/>
      <c r="QWB8" s="531"/>
      <c r="QWC8" s="531"/>
      <c r="QWD8" s="531"/>
      <c r="QWE8" s="531"/>
      <c r="QWF8" s="531"/>
      <c r="QWG8" s="531"/>
      <c r="QWH8" s="531"/>
      <c r="QWI8" s="531"/>
      <c r="QWJ8" s="531"/>
      <c r="QWK8" s="531"/>
      <c r="QWL8" s="531"/>
      <c r="QWM8" s="531"/>
      <c r="QWN8" s="531"/>
      <c r="QWO8" s="531"/>
      <c r="QWP8" s="531"/>
      <c r="QWQ8" s="531"/>
      <c r="QWR8" s="531"/>
      <c r="QWS8" s="531"/>
      <c r="QWT8" s="531"/>
      <c r="QWU8" s="531"/>
      <c r="QWV8" s="531"/>
      <c r="QWW8" s="531"/>
      <c r="QWX8" s="531"/>
      <c r="QWY8" s="531"/>
      <c r="QWZ8" s="531"/>
      <c r="QXA8" s="531"/>
      <c r="QXB8" s="531"/>
      <c r="QXC8" s="531"/>
      <c r="QXD8" s="531"/>
      <c r="QXE8" s="531"/>
      <c r="QXF8" s="531"/>
      <c r="QXG8" s="531"/>
      <c r="QXH8" s="531"/>
      <c r="QXI8" s="531"/>
      <c r="QXJ8" s="531"/>
      <c r="QXK8" s="531"/>
      <c r="QXL8" s="531"/>
      <c r="QXM8" s="531"/>
      <c r="QXN8" s="531"/>
      <c r="QXO8" s="531"/>
      <c r="QXP8" s="531"/>
      <c r="QXQ8" s="531"/>
      <c r="QXR8" s="531"/>
      <c r="QXS8" s="531"/>
      <c r="QXT8" s="531"/>
      <c r="QXU8" s="531"/>
      <c r="QXV8" s="531"/>
      <c r="QXW8" s="531"/>
      <c r="QXX8" s="531"/>
      <c r="QXY8" s="531"/>
      <c r="QXZ8" s="531"/>
      <c r="QYA8" s="531"/>
      <c r="QYB8" s="531"/>
      <c r="QYC8" s="531"/>
      <c r="QYD8" s="531"/>
      <c r="QYE8" s="531"/>
      <c r="QYF8" s="531"/>
      <c r="QYG8" s="531"/>
      <c r="QYH8" s="531"/>
      <c r="QYI8" s="531"/>
      <c r="QYJ8" s="531"/>
      <c r="QYK8" s="531"/>
      <c r="QYL8" s="531"/>
      <c r="QYM8" s="531"/>
      <c r="QYN8" s="531"/>
      <c r="QYO8" s="531"/>
      <c r="QYP8" s="531"/>
      <c r="QYQ8" s="531"/>
      <c r="QYR8" s="531"/>
      <c r="QYS8" s="531"/>
      <c r="QYT8" s="531"/>
      <c r="QYU8" s="531"/>
      <c r="QYV8" s="531"/>
      <c r="QYW8" s="531"/>
      <c r="QYX8" s="531"/>
      <c r="QYY8" s="531"/>
      <c r="QYZ8" s="531"/>
      <c r="QZA8" s="531"/>
      <c r="QZB8" s="531"/>
      <c r="QZC8" s="531"/>
      <c r="QZD8" s="531"/>
      <c r="QZE8" s="531"/>
      <c r="QZF8" s="531"/>
      <c r="QZG8" s="531"/>
      <c r="QZH8" s="531"/>
      <c r="QZI8" s="531"/>
      <c r="QZJ8" s="531"/>
      <c r="QZK8" s="531"/>
      <c r="QZL8" s="531"/>
      <c r="QZM8" s="531"/>
      <c r="QZN8" s="531"/>
      <c r="QZO8" s="531"/>
      <c r="QZP8" s="531"/>
      <c r="QZQ8" s="531"/>
      <c r="QZR8" s="531"/>
      <c r="QZS8" s="531"/>
      <c r="QZT8" s="531"/>
      <c r="QZU8" s="531"/>
      <c r="QZV8" s="531"/>
      <c r="QZW8" s="531"/>
      <c r="QZX8" s="531"/>
      <c r="QZY8" s="531"/>
      <c r="QZZ8" s="531"/>
      <c r="RAA8" s="531"/>
      <c r="RAB8" s="531"/>
      <c r="RAC8" s="531"/>
      <c r="RAD8" s="531"/>
      <c r="RAE8" s="531"/>
      <c r="RAF8" s="531"/>
      <c r="RAG8" s="531"/>
      <c r="RAH8" s="531"/>
      <c r="RAI8" s="531"/>
      <c r="RAJ8" s="531"/>
      <c r="RAK8" s="531"/>
      <c r="RAL8" s="531"/>
      <c r="RAM8" s="531"/>
      <c r="RAN8" s="531"/>
      <c r="RAO8" s="531"/>
      <c r="RAP8" s="531"/>
      <c r="RAQ8" s="531"/>
      <c r="RAR8" s="531"/>
      <c r="RAS8" s="531"/>
      <c r="RAT8" s="531"/>
      <c r="RAU8" s="531"/>
      <c r="RAV8" s="531"/>
      <c r="RAW8" s="531"/>
      <c r="RAX8" s="531"/>
      <c r="RAY8" s="531"/>
      <c r="RAZ8" s="531"/>
      <c r="RBA8" s="531"/>
      <c r="RBB8" s="531"/>
      <c r="RBC8" s="531"/>
      <c r="RBD8" s="531"/>
      <c r="RBE8" s="531"/>
      <c r="RBF8" s="531"/>
      <c r="RBG8" s="531"/>
      <c r="RBH8" s="531"/>
      <c r="RBI8" s="531"/>
      <c r="RBJ8" s="531"/>
      <c r="RBK8" s="531"/>
      <c r="RBL8" s="531"/>
      <c r="RBM8" s="531"/>
      <c r="RBN8" s="531"/>
      <c r="RBO8" s="531"/>
      <c r="RBP8" s="531"/>
      <c r="RBQ8" s="531"/>
      <c r="RBR8" s="531"/>
      <c r="RBS8" s="531"/>
      <c r="RBT8" s="531"/>
      <c r="RBU8" s="531"/>
      <c r="RBV8" s="531"/>
      <c r="RBW8" s="531"/>
      <c r="RBX8" s="531"/>
      <c r="RBY8" s="531"/>
      <c r="RBZ8" s="531"/>
      <c r="RCA8" s="531"/>
      <c r="RCB8" s="531"/>
      <c r="RCC8" s="531"/>
      <c r="RCD8" s="531"/>
      <c r="RCE8" s="531"/>
      <c r="RCF8" s="531"/>
      <c r="RCG8" s="531"/>
      <c r="RCH8" s="531"/>
      <c r="RCI8" s="531"/>
      <c r="RCJ8" s="531"/>
      <c r="RCK8" s="531"/>
      <c r="RCL8" s="531"/>
      <c r="RCM8" s="531"/>
      <c r="RCN8" s="531"/>
      <c r="RCO8" s="531"/>
      <c r="RCP8" s="531"/>
      <c r="RCQ8" s="531"/>
      <c r="RCR8" s="531"/>
      <c r="RCS8" s="531"/>
      <c r="RCT8" s="531"/>
      <c r="RCU8" s="531"/>
      <c r="RCV8" s="531"/>
      <c r="RCW8" s="531"/>
      <c r="RCX8" s="531"/>
      <c r="RCY8" s="531"/>
      <c r="RCZ8" s="531"/>
      <c r="RDA8" s="531"/>
      <c r="RDB8" s="531"/>
      <c r="RDC8" s="531"/>
      <c r="RDD8" s="531"/>
      <c r="RDE8" s="531"/>
      <c r="RDF8" s="531"/>
      <c r="RDG8" s="531"/>
      <c r="RDH8" s="531"/>
      <c r="RDI8" s="531"/>
      <c r="RDJ8" s="531"/>
      <c r="RDK8" s="531"/>
      <c r="RDL8" s="531"/>
      <c r="RDM8" s="531"/>
      <c r="RDN8" s="531"/>
      <c r="RDO8" s="531"/>
      <c r="RDP8" s="531"/>
      <c r="RDQ8" s="531"/>
      <c r="RDR8" s="531"/>
      <c r="RDS8" s="531"/>
      <c r="RDT8" s="531"/>
      <c r="RDU8" s="531"/>
      <c r="RDV8" s="531"/>
      <c r="RDW8" s="531"/>
      <c r="RDX8" s="531"/>
      <c r="RDY8" s="531"/>
      <c r="RDZ8" s="531"/>
      <c r="REA8" s="531"/>
      <c r="REB8" s="531"/>
      <c r="REC8" s="531"/>
      <c r="RED8" s="531"/>
      <c r="REE8" s="531"/>
      <c r="REF8" s="531"/>
      <c r="REG8" s="531"/>
      <c r="REH8" s="531"/>
      <c r="REI8" s="531"/>
      <c r="REJ8" s="531"/>
      <c r="REK8" s="531"/>
      <c r="REL8" s="531"/>
      <c r="REM8" s="531"/>
      <c r="REN8" s="531"/>
      <c r="REO8" s="531"/>
      <c r="REP8" s="531"/>
      <c r="REQ8" s="531"/>
      <c r="RER8" s="531"/>
      <c r="RES8" s="531"/>
      <c r="RET8" s="531"/>
      <c r="REU8" s="531"/>
      <c r="REV8" s="531"/>
      <c r="REW8" s="531"/>
      <c r="REX8" s="531"/>
      <c r="REY8" s="531"/>
      <c r="REZ8" s="531"/>
      <c r="RFA8" s="531"/>
      <c r="RFB8" s="531"/>
      <c r="RFC8" s="531"/>
      <c r="RFD8" s="531"/>
      <c r="RFE8" s="531"/>
      <c r="RFF8" s="531"/>
      <c r="RFG8" s="531"/>
      <c r="RFH8" s="531"/>
      <c r="RFI8" s="531"/>
      <c r="RFJ8" s="531"/>
      <c r="RFK8" s="531"/>
      <c r="RFL8" s="531"/>
      <c r="RFM8" s="531"/>
      <c r="RFN8" s="531"/>
      <c r="RFO8" s="531"/>
      <c r="RFP8" s="531"/>
      <c r="RFQ8" s="531"/>
      <c r="RFR8" s="531"/>
      <c r="RFS8" s="531"/>
      <c r="RFT8" s="531"/>
      <c r="RFU8" s="531"/>
      <c r="RFV8" s="531"/>
      <c r="RFW8" s="531"/>
      <c r="RFX8" s="531"/>
      <c r="RFY8" s="531"/>
      <c r="RFZ8" s="531"/>
      <c r="RGA8" s="531"/>
      <c r="RGB8" s="531"/>
      <c r="RGC8" s="531"/>
      <c r="RGD8" s="531"/>
      <c r="RGE8" s="531"/>
      <c r="RGF8" s="531"/>
      <c r="RGG8" s="531"/>
      <c r="RGH8" s="531"/>
      <c r="RGI8" s="531"/>
      <c r="RGJ8" s="531"/>
      <c r="RGK8" s="531"/>
      <c r="RGL8" s="531"/>
      <c r="RGM8" s="531"/>
      <c r="RGN8" s="531"/>
      <c r="RGO8" s="531"/>
      <c r="RGP8" s="531"/>
      <c r="RGQ8" s="531"/>
      <c r="RGR8" s="531"/>
      <c r="RGS8" s="531"/>
      <c r="RGT8" s="531"/>
      <c r="RGU8" s="531"/>
      <c r="RGV8" s="531"/>
      <c r="RGW8" s="531"/>
      <c r="RGX8" s="531"/>
      <c r="RGY8" s="531"/>
      <c r="RGZ8" s="531"/>
      <c r="RHA8" s="531"/>
      <c r="RHB8" s="531"/>
      <c r="RHC8" s="531"/>
      <c r="RHD8" s="531"/>
      <c r="RHE8" s="531"/>
      <c r="RHF8" s="531"/>
      <c r="RHG8" s="531"/>
      <c r="RHH8" s="531"/>
      <c r="RHI8" s="531"/>
      <c r="RHJ8" s="531"/>
      <c r="RHK8" s="531"/>
      <c r="RHL8" s="531"/>
      <c r="RHM8" s="531"/>
      <c r="RHN8" s="531"/>
      <c r="RHO8" s="531"/>
      <c r="RHP8" s="531"/>
      <c r="RHQ8" s="531"/>
      <c r="RHR8" s="531"/>
      <c r="RHS8" s="531"/>
      <c r="RHT8" s="531"/>
      <c r="RHU8" s="531"/>
      <c r="RHV8" s="531"/>
      <c r="RHW8" s="531"/>
      <c r="RHX8" s="531"/>
      <c r="RHY8" s="531"/>
      <c r="RHZ8" s="531"/>
      <c r="RIA8" s="531"/>
      <c r="RIB8" s="531"/>
      <c r="RIC8" s="531"/>
      <c r="RID8" s="531"/>
      <c r="RIE8" s="531"/>
      <c r="RIF8" s="531"/>
      <c r="RIG8" s="531"/>
      <c r="RIH8" s="531"/>
      <c r="RII8" s="531"/>
      <c r="RIJ8" s="531"/>
      <c r="RIK8" s="531"/>
      <c r="RIL8" s="531"/>
      <c r="RIM8" s="531"/>
      <c r="RIN8" s="531"/>
      <c r="RIO8" s="531"/>
      <c r="RIP8" s="531"/>
      <c r="RIQ8" s="531"/>
      <c r="RIR8" s="531"/>
      <c r="RIS8" s="531"/>
      <c r="RIT8" s="531"/>
      <c r="RIU8" s="531"/>
      <c r="RIV8" s="531"/>
      <c r="RIW8" s="531"/>
      <c r="RIX8" s="531"/>
      <c r="RIY8" s="531"/>
      <c r="RIZ8" s="531"/>
      <c r="RJA8" s="531"/>
      <c r="RJB8" s="531"/>
      <c r="RJC8" s="531"/>
      <c r="RJD8" s="531"/>
      <c r="RJE8" s="531"/>
      <c r="RJF8" s="531"/>
      <c r="RJG8" s="531"/>
      <c r="RJH8" s="531"/>
      <c r="RJI8" s="531"/>
      <c r="RJJ8" s="531"/>
      <c r="RJK8" s="531"/>
      <c r="RJL8" s="531"/>
      <c r="RJM8" s="531"/>
      <c r="RJN8" s="531"/>
      <c r="RJO8" s="531"/>
      <c r="RJP8" s="531"/>
      <c r="RJQ8" s="531"/>
      <c r="RJR8" s="531"/>
      <c r="RJS8" s="531"/>
      <c r="RJT8" s="531"/>
      <c r="RJU8" s="531"/>
      <c r="RJV8" s="531"/>
      <c r="RJW8" s="531"/>
      <c r="RJX8" s="531"/>
      <c r="RJY8" s="531"/>
      <c r="RJZ8" s="531"/>
      <c r="RKA8" s="531"/>
      <c r="RKB8" s="531"/>
      <c r="RKC8" s="531"/>
      <c r="RKD8" s="531"/>
      <c r="RKE8" s="531"/>
      <c r="RKF8" s="531"/>
      <c r="RKG8" s="531"/>
      <c r="RKH8" s="531"/>
      <c r="RKI8" s="531"/>
      <c r="RKJ8" s="531"/>
      <c r="RKK8" s="531"/>
      <c r="RKL8" s="531"/>
      <c r="RKM8" s="531"/>
      <c r="RKN8" s="531"/>
      <c r="RKO8" s="531"/>
      <c r="RKP8" s="531"/>
      <c r="RKQ8" s="531"/>
      <c r="RKR8" s="531"/>
      <c r="RKS8" s="531"/>
      <c r="RKT8" s="531"/>
      <c r="RKU8" s="531"/>
      <c r="RKV8" s="531"/>
      <c r="RKW8" s="531"/>
      <c r="RKX8" s="531"/>
      <c r="RKY8" s="531"/>
      <c r="RKZ8" s="531"/>
      <c r="RLA8" s="531"/>
      <c r="RLB8" s="531"/>
      <c r="RLC8" s="531"/>
      <c r="RLD8" s="531"/>
      <c r="RLE8" s="531"/>
      <c r="RLF8" s="531"/>
      <c r="RLG8" s="531"/>
      <c r="RLH8" s="531"/>
      <c r="RLI8" s="531"/>
      <c r="RLJ8" s="531"/>
      <c r="RLK8" s="531"/>
      <c r="RLL8" s="531"/>
      <c r="RLM8" s="531"/>
      <c r="RLN8" s="531"/>
      <c r="RLO8" s="531"/>
      <c r="RLP8" s="531"/>
      <c r="RLQ8" s="531"/>
      <c r="RLR8" s="531"/>
      <c r="RLS8" s="531"/>
      <c r="RLT8" s="531"/>
      <c r="RLU8" s="531"/>
      <c r="RLV8" s="531"/>
      <c r="RLW8" s="531"/>
      <c r="RLX8" s="531"/>
      <c r="RLY8" s="531"/>
      <c r="RLZ8" s="531"/>
      <c r="RMA8" s="531"/>
      <c r="RMB8" s="531"/>
      <c r="RMC8" s="531"/>
      <c r="RMD8" s="531"/>
      <c r="RME8" s="531"/>
      <c r="RMF8" s="531"/>
      <c r="RMG8" s="531"/>
      <c r="RMH8" s="531"/>
      <c r="RMI8" s="531"/>
      <c r="RMJ8" s="531"/>
      <c r="RMK8" s="531"/>
      <c r="RML8" s="531"/>
      <c r="RMM8" s="531"/>
      <c r="RMN8" s="531"/>
      <c r="RMO8" s="531"/>
      <c r="RMP8" s="531"/>
      <c r="RMQ8" s="531"/>
      <c r="RMR8" s="531"/>
      <c r="RMS8" s="531"/>
      <c r="RMT8" s="531"/>
      <c r="RMU8" s="531"/>
      <c r="RMV8" s="531"/>
      <c r="RMW8" s="531"/>
      <c r="RMX8" s="531"/>
      <c r="RMY8" s="531"/>
      <c r="RMZ8" s="531"/>
      <c r="RNA8" s="531"/>
      <c r="RNB8" s="531"/>
      <c r="RNC8" s="531"/>
      <c r="RND8" s="531"/>
      <c r="RNE8" s="531"/>
      <c r="RNF8" s="531"/>
      <c r="RNG8" s="531"/>
      <c r="RNH8" s="531"/>
      <c r="RNI8" s="531"/>
      <c r="RNJ8" s="531"/>
      <c r="RNK8" s="531"/>
      <c r="RNL8" s="531"/>
      <c r="RNM8" s="531"/>
      <c r="RNN8" s="531"/>
      <c r="RNO8" s="531"/>
      <c r="RNP8" s="531"/>
      <c r="RNQ8" s="531"/>
      <c r="RNR8" s="531"/>
      <c r="RNS8" s="531"/>
      <c r="RNT8" s="531"/>
      <c r="RNU8" s="531"/>
      <c r="RNV8" s="531"/>
      <c r="RNW8" s="531"/>
      <c r="RNX8" s="531"/>
      <c r="RNY8" s="531"/>
      <c r="RNZ8" s="531"/>
      <c r="ROA8" s="531"/>
      <c r="ROB8" s="531"/>
      <c r="ROC8" s="531"/>
      <c r="ROD8" s="531"/>
      <c r="ROE8" s="531"/>
      <c r="ROF8" s="531"/>
      <c r="ROG8" s="531"/>
      <c r="ROH8" s="531"/>
      <c r="ROI8" s="531"/>
      <c r="ROJ8" s="531"/>
      <c r="ROK8" s="531"/>
      <c r="ROL8" s="531"/>
      <c r="ROM8" s="531"/>
      <c r="RON8" s="531"/>
      <c r="ROO8" s="531"/>
      <c r="ROP8" s="531"/>
      <c r="ROQ8" s="531"/>
      <c r="ROR8" s="531"/>
      <c r="ROS8" s="531"/>
      <c r="ROT8" s="531"/>
      <c r="ROU8" s="531"/>
      <c r="ROV8" s="531"/>
      <c r="ROW8" s="531"/>
      <c r="ROX8" s="531"/>
      <c r="ROY8" s="531"/>
      <c r="ROZ8" s="531"/>
      <c r="RPA8" s="531"/>
      <c r="RPB8" s="531"/>
      <c r="RPC8" s="531"/>
      <c r="RPD8" s="531"/>
      <c r="RPE8" s="531"/>
      <c r="RPF8" s="531"/>
      <c r="RPG8" s="531"/>
      <c r="RPH8" s="531"/>
      <c r="RPI8" s="531"/>
      <c r="RPJ8" s="531"/>
      <c r="RPK8" s="531"/>
      <c r="RPL8" s="531"/>
      <c r="RPM8" s="531"/>
      <c r="RPN8" s="531"/>
      <c r="RPO8" s="531"/>
      <c r="RPP8" s="531"/>
      <c r="RPQ8" s="531"/>
      <c r="RPR8" s="531"/>
      <c r="RPS8" s="531"/>
      <c r="RPT8" s="531"/>
      <c r="RPU8" s="531"/>
      <c r="RPV8" s="531"/>
      <c r="RPW8" s="531"/>
      <c r="RPX8" s="531"/>
      <c r="RPY8" s="531"/>
      <c r="RPZ8" s="531"/>
      <c r="RQA8" s="531"/>
      <c r="RQB8" s="531"/>
      <c r="RQC8" s="531"/>
      <c r="RQD8" s="531"/>
      <c r="RQE8" s="531"/>
      <c r="RQF8" s="531"/>
      <c r="RQG8" s="531"/>
      <c r="RQH8" s="531"/>
      <c r="RQI8" s="531"/>
      <c r="RQJ8" s="531"/>
      <c r="RQK8" s="531"/>
      <c r="RQL8" s="531"/>
      <c r="RQM8" s="531"/>
      <c r="RQN8" s="531"/>
      <c r="RQO8" s="531"/>
      <c r="RQP8" s="531"/>
      <c r="RQQ8" s="531"/>
      <c r="RQR8" s="531"/>
      <c r="RQS8" s="531"/>
      <c r="RQT8" s="531"/>
      <c r="RQU8" s="531"/>
      <c r="RQV8" s="531"/>
      <c r="RQW8" s="531"/>
      <c r="RQX8" s="531"/>
      <c r="RQY8" s="531"/>
      <c r="RQZ8" s="531"/>
      <c r="RRA8" s="531"/>
      <c r="RRB8" s="531"/>
      <c r="RRC8" s="531"/>
      <c r="RRD8" s="531"/>
      <c r="RRE8" s="531"/>
      <c r="RRF8" s="531"/>
      <c r="RRG8" s="531"/>
      <c r="RRH8" s="531"/>
      <c r="RRI8" s="531"/>
      <c r="RRJ8" s="531"/>
      <c r="RRK8" s="531"/>
      <c r="RRL8" s="531"/>
      <c r="RRM8" s="531"/>
      <c r="RRN8" s="531"/>
      <c r="RRO8" s="531"/>
      <c r="RRP8" s="531"/>
      <c r="RRQ8" s="531"/>
      <c r="RRR8" s="531"/>
      <c r="RRS8" s="531"/>
      <c r="RRT8" s="531"/>
      <c r="RRU8" s="531"/>
      <c r="RRV8" s="531"/>
      <c r="RRW8" s="531"/>
      <c r="RRX8" s="531"/>
      <c r="RRY8" s="531"/>
      <c r="RRZ8" s="531"/>
      <c r="RSA8" s="531"/>
      <c r="RSB8" s="531"/>
      <c r="RSC8" s="531"/>
      <c r="RSD8" s="531"/>
      <c r="RSE8" s="531"/>
      <c r="RSF8" s="531"/>
      <c r="RSG8" s="531"/>
      <c r="RSH8" s="531"/>
      <c r="RSI8" s="531"/>
      <c r="RSJ8" s="531"/>
      <c r="RSK8" s="531"/>
      <c r="RSL8" s="531"/>
      <c r="RSM8" s="531"/>
      <c r="RSN8" s="531"/>
      <c r="RSO8" s="531"/>
      <c r="RSP8" s="531"/>
      <c r="RSQ8" s="531"/>
      <c r="RSR8" s="531"/>
      <c r="RSS8" s="531"/>
      <c r="RST8" s="531"/>
      <c r="RSU8" s="531"/>
      <c r="RSV8" s="531"/>
      <c r="RSW8" s="531"/>
      <c r="RSX8" s="531"/>
      <c r="RSY8" s="531"/>
      <c r="RSZ8" s="531"/>
      <c r="RTA8" s="531"/>
      <c r="RTB8" s="531"/>
      <c r="RTC8" s="531"/>
      <c r="RTD8" s="531"/>
      <c r="RTE8" s="531"/>
      <c r="RTF8" s="531"/>
      <c r="RTG8" s="531"/>
      <c r="RTH8" s="531"/>
      <c r="RTI8" s="531"/>
      <c r="RTJ8" s="531"/>
      <c r="RTK8" s="531"/>
      <c r="RTL8" s="531"/>
      <c r="RTM8" s="531"/>
      <c r="RTN8" s="531"/>
      <c r="RTO8" s="531"/>
      <c r="RTP8" s="531"/>
      <c r="RTQ8" s="531"/>
      <c r="RTR8" s="531"/>
      <c r="RTS8" s="531"/>
      <c r="RTT8" s="531"/>
      <c r="RTU8" s="531"/>
      <c r="RTV8" s="531"/>
      <c r="RTW8" s="531"/>
      <c r="RTX8" s="531"/>
      <c r="RTY8" s="531"/>
      <c r="RTZ8" s="531"/>
      <c r="RUA8" s="531"/>
      <c r="RUB8" s="531"/>
      <c r="RUC8" s="531"/>
      <c r="RUD8" s="531"/>
      <c r="RUE8" s="531"/>
      <c r="RUF8" s="531"/>
      <c r="RUG8" s="531"/>
      <c r="RUH8" s="531"/>
      <c r="RUI8" s="531"/>
      <c r="RUJ8" s="531"/>
      <c r="RUK8" s="531"/>
      <c r="RUL8" s="531"/>
      <c r="RUM8" s="531"/>
      <c r="RUN8" s="531"/>
      <c r="RUO8" s="531"/>
      <c r="RUP8" s="531"/>
      <c r="RUQ8" s="531"/>
      <c r="RUR8" s="531"/>
      <c r="RUS8" s="531"/>
      <c r="RUT8" s="531"/>
      <c r="RUU8" s="531"/>
      <c r="RUV8" s="531"/>
      <c r="RUW8" s="531"/>
      <c r="RUX8" s="531"/>
      <c r="RUY8" s="531"/>
      <c r="RUZ8" s="531"/>
      <c r="RVA8" s="531"/>
      <c r="RVB8" s="531"/>
      <c r="RVC8" s="531"/>
      <c r="RVD8" s="531"/>
      <c r="RVE8" s="531"/>
      <c r="RVF8" s="531"/>
      <c r="RVG8" s="531"/>
      <c r="RVH8" s="531"/>
      <c r="RVI8" s="531"/>
      <c r="RVJ8" s="531"/>
      <c r="RVK8" s="531"/>
      <c r="RVL8" s="531"/>
      <c r="RVM8" s="531"/>
      <c r="RVN8" s="531"/>
      <c r="RVO8" s="531"/>
      <c r="RVP8" s="531"/>
      <c r="RVQ8" s="531"/>
      <c r="RVR8" s="531"/>
      <c r="RVS8" s="531"/>
      <c r="RVT8" s="531"/>
      <c r="RVU8" s="531"/>
      <c r="RVV8" s="531"/>
      <c r="RVW8" s="531"/>
      <c r="RVX8" s="531"/>
      <c r="RVY8" s="531"/>
      <c r="RVZ8" s="531"/>
      <c r="RWA8" s="531"/>
      <c r="RWB8" s="531"/>
      <c r="RWC8" s="531"/>
      <c r="RWD8" s="531"/>
      <c r="RWE8" s="531"/>
      <c r="RWF8" s="531"/>
      <c r="RWG8" s="531"/>
      <c r="RWH8" s="531"/>
      <c r="RWI8" s="531"/>
      <c r="RWJ8" s="531"/>
      <c r="RWK8" s="531"/>
      <c r="RWL8" s="531"/>
      <c r="RWM8" s="531"/>
      <c r="RWN8" s="531"/>
      <c r="RWO8" s="531"/>
      <c r="RWP8" s="531"/>
      <c r="RWQ8" s="531"/>
      <c r="RWR8" s="531"/>
      <c r="RWS8" s="531"/>
      <c r="RWT8" s="531"/>
      <c r="RWU8" s="531"/>
      <c r="RWV8" s="531"/>
      <c r="RWW8" s="531"/>
      <c r="RWX8" s="531"/>
      <c r="RWY8" s="531"/>
      <c r="RWZ8" s="531"/>
      <c r="RXA8" s="531"/>
      <c r="RXB8" s="531"/>
      <c r="RXC8" s="531"/>
      <c r="RXD8" s="531"/>
      <c r="RXE8" s="531"/>
      <c r="RXF8" s="531"/>
      <c r="RXG8" s="531"/>
      <c r="RXH8" s="531"/>
      <c r="RXI8" s="531"/>
      <c r="RXJ8" s="531"/>
      <c r="RXK8" s="531"/>
      <c r="RXL8" s="531"/>
      <c r="RXM8" s="531"/>
      <c r="RXN8" s="531"/>
      <c r="RXO8" s="531"/>
      <c r="RXP8" s="531"/>
      <c r="RXQ8" s="531"/>
      <c r="RXR8" s="531"/>
      <c r="RXS8" s="531"/>
      <c r="RXT8" s="531"/>
      <c r="RXU8" s="531"/>
      <c r="RXV8" s="531"/>
      <c r="RXW8" s="531"/>
      <c r="RXX8" s="531"/>
      <c r="RXY8" s="531"/>
      <c r="RXZ8" s="531"/>
      <c r="RYA8" s="531"/>
      <c r="RYB8" s="531"/>
      <c r="RYC8" s="531"/>
      <c r="RYD8" s="531"/>
      <c r="RYE8" s="531"/>
      <c r="RYF8" s="531"/>
      <c r="RYG8" s="531"/>
      <c r="RYH8" s="531"/>
      <c r="RYI8" s="531"/>
      <c r="RYJ8" s="531"/>
      <c r="RYK8" s="531"/>
      <c r="RYL8" s="531"/>
      <c r="RYM8" s="531"/>
      <c r="RYN8" s="531"/>
      <c r="RYO8" s="531"/>
      <c r="RYP8" s="531"/>
      <c r="RYQ8" s="531"/>
      <c r="RYR8" s="531"/>
      <c r="RYS8" s="531"/>
      <c r="RYT8" s="531"/>
      <c r="RYU8" s="531"/>
      <c r="RYV8" s="531"/>
      <c r="RYW8" s="531"/>
      <c r="RYX8" s="531"/>
      <c r="RYY8" s="531"/>
      <c r="RYZ8" s="531"/>
      <c r="RZA8" s="531"/>
      <c r="RZB8" s="531"/>
      <c r="RZC8" s="531"/>
      <c r="RZD8" s="531"/>
      <c r="RZE8" s="531"/>
      <c r="RZF8" s="531"/>
      <c r="RZG8" s="531"/>
      <c r="RZH8" s="531"/>
      <c r="RZI8" s="531"/>
      <c r="RZJ8" s="531"/>
      <c r="RZK8" s="531"/>
      <c r="RZL8" s="531"/>
      <c r="RZM8" s="531"/>
      <c r="RZN8" s="531"/>
      <c r="RZO8" s="531"/>
      <c r="RZP8" s="531"/>
      <c r="RZQ8" s="531"/>
      <c r="RZR8" s="531"/>
      <c r="RZS8" s="531"/>
      <c r="RZT8" s="531"/>
      <c r="RZU8" s="531"/>
      <c r="RZV8" s="531"/>
      <c r="RZW8" s="531"/>
      <c r="RZX8" s="531"/>
      <c r="RZY8" s="531"/>
      <c r="RZZ8" s="531"/>
      <c r="SAA8" s="531"/>
      <c r="SAB8" s="531"/>
      <c r="SAC8" s="531"/>
      <c r="SAD8" s="531"/>
      <c r="SAE8" s="531"/>
      <c r="SAF8" s="531"/>
      <c r="SAG8" s="531"/>
      <c r="SAH8" s="531"/>
      <c r="SAI8" s="531"/>
      <c r="SAJ8" s="531"/>
      <c r="SAK8" s="531"/>
      <c r="SAL8" s="531"/>
      <c r="SAM8" s="531"/>
      <c r="SAN8" s="531"/>
      <c r="SAO8" s="531"/>
      <c r="SAP8" s="531"/>
      <c r="SAQ8" s="531"/>
      <c r="SAR8" s="531"/>
      <c r="SAS8" s="531"/>
      <c r="SAT8" s="531"/>
      <c r="SAU8" s="531"/>
      <c r="SAV8" s="531"/>
      <c r="SAW8" s="531"/>
      <c r="SAX8" s="531"/>
      <c r="SAY8" s="531"/>
      <c r="SAZ8" s="531"/>
      <c r="SBA8" s="531"/>
      <c r="SBB8" s="531"/>
      <c r="SBC8" s="531"/>
      <c r="SBD8" s="531"/>
      <c r="SBE8" s="531"/>
      <c r="SBF8" s="531"/>
      <c r="SBG8" s="531"/>
      <c r="SBH8" s="531"/>
      <c r="SBI8" s="531"/>
      <c r="SBJ8" s="531"/>
      <c r="SBK8" s="531"/>
      <c r="SBL8" s="531"/>
      <c r="SBM8" s="531"/>
      <c r="SBN8" s="531"/>
      <c r="SBO8" s="531"/>
      <c r="SBP8" s="531"/>
      <c r="SBQ8" s="531"/>
      <c r="SBR8" s="531"/>
      <c r="SBS8" s="531"/>
      <c r="SBT8" s="531"/>
      <c r="SBU8" s="531"/>
      <c r="SBV8" s="531"/>
      <c r="SBW8" s="531"/>
      <c r="SBX8" s="531"/>
      <c r="SBY8" s="531"/>
      <c r="SBZ8" s="531"/>
      <c r="SCA8" s="531"/>
      <c r="SCB8" s="531"/>
      <c r="SCC8" s="531"/>
      <c r="SCD8" s="531"/>
      <c r="SCE8" s="531"/>
      <c r="SCF8" s="531"/>
      <c r="SCG8" s="531"/>
      <c r="SCH8" s="531"/>
      <c r="SCI8" s="531"/>
      <c r="SCJ8" s="531"/>
      <c r="SCK8" s="531"/>
      <c r="SCL8" s="531"/>
      <c r="SCM8" s="531"/>
      <c r="SCN8" s="531"/>
      <c r="SCO8" s="531"/>
      <c r="SCP8" s="531"/>
      <c r="SCQ8" s="531"/>
      <c r="SCR8" s="531"/>
      <c r="SCS8" s="531"/>
      <c r="SCT8" s="531"/>
      <c r="SCU8" s="531"/>
      <c r="SCV8" s="531"/>
      <c r="SCW8" s="531"/>
      <c r="SCX8" s="531"/>
      <c r="SCY8" s="531"/>
      <c r="SCZ8" s="531"/>
      <c r="SDA8" s="531"/>
      <c r="SDB8" s="531"/>
      <c r="SDC8" s="531"/>
      <c r="SDD8" s="531"/>
      <c r="SDE8" s="531"/>
      <c r="SDF8" s="531"/>
      <c r="SDG8" s="531"/>
      <c r="SDH8" s="531"/>
      <c r="SDI8" s="531"/>
      <c r="SDJ8" s="531"/>
      <c r="SDK8" s="531"/>
      <c r="SDL8" s="531"/>
      <c r="SDM8" s="531"/>
      <c r="SDN8" s="531"/>
      <c r="SDO8" s="531"/>
      <c r="SDP8" s="531"/>
      <c r="SDQ8" s="531"/>
      <c r="SDR8" s="531"/>
      <c r="SDS8" s="531"/>
      <c r="SDT8" s="531"/>
      <c r="SDU8" s="531"/>
      <c r="SDV8" s="531"/>
      <c r="SDW8" s="531"/>
      <c r="SDX8" s="531"/>
      <c r="SDY8" s="531"/>
      <c r="SDZ8" s="531"/>
      <c r="SEA8" s="531"/>
      <c r="SEB8" s="531"/>
      <c r="SEC8" s="531"/>
      <c r="SED8" s="531"/>
      <c r="SEE8" s="531"/>
      <c r="SEF8" s="531"/>
      <c r="SEG8" s="531"/>
      <c r="SEH8" s="531"/>
      <c r="SEI8" s="531"/>
      <c r="SEJ8" s="531"/>
      <c r="SEK8" s="531"/>
      <c r="SEL8" s="531"/>
      <c r="SEM8" s="531"/>
      <c r="SEN8" s="531"/>
      <c r="SEO8" s="531"/>
      <c r="SEP8" s="531"/>
      <c r="SEQ8" s="531"/>
      <c r="SER8" s="531"/>
      <c r="SES8" s="531"/>
      <c r="SET8" s="531"/>
      <c r="SEU8" s="531"/>
      <c r="SEV8" s="531"/>
      <c r="SEW8" s="531"/>
      <c r="SEX8" s="531"/>
      <c r="SEY8" s="531"/>
      <c r="SEZ8" s="531"/>
      <c r="SFA8" s="531"/>
      <c r="SFB8" s="531"/>
      <c r="SFC8" s="531"/>
      <c r="SFD8" s="531"/>
      <c r="SFE8" s="531"/>
      <c r="SFF8" s="531"/>
      <c r="SFG8" s="531"/>
      <c r="SFH8" s="531"/>
      <c r="SFI8" s="531"/>
      <c r="SFJ8" s="531"/>
      <c r="SFK8" s="531"/>
      <c r="SFL8" s="531"/>
      <c r="SFM8" s="531"/>
      <c r="SFN8" s="531"/>
      <c r="SFO8" s="531"/>
      <c r="SFP8" s="531"/>
      <c r="SFQ8" s="531"/>
      <c r="SFR8" s="531"/>
      <c r="SFS8" s="531"/>
      <c r="SFT8" s="531"/>
      <c r="SFU8" s="531"/>
      <c r="SFV8" s="531"/>
      <c r="SFW8" s="531"/>
      <c r="SFX8" s="531"/>
      <c r="SFY8" s="531"/>
      <c r="SFZ8" s="531"/>
      <c r="SGA8" s="531"/>
      <c r="SGB8" s="531"/>
      <c r="SGC8" s="531"/>
      <c r="SGD8" s="531"/>
      <c r="SGE8" s="531"/>
      <c r="SGF8" s="531"/>
      <c r="SGG8" s="531"/>
      <c r="SGH8" s="531"/>
      <c r="SGI8" s="531"/>
      <c r="SGJ8" s="531"/>
      <c r="SGK8" s="531"/>
      <c r="SGL8" s="531"/>
      <c r="SGM8" s="531"/>
      <c r="SGN8" s="531"/>
      <c r="SGO8" s="531"/>
      <c r="SGP8" s="531"/>
      <c r="SGQ8" s="531"/>
      <c r="SGR8" s="531"/>
      <c r="SGS8" s="531"/>
      <c r="SGT8" s="531"/>
      <c r="SGU8" s="531"/>
      <c r="SGV8" s="531"/>
      <c r="SGW8" s="531"/>
      <c r="SGX8" s="531"/>
      <c r="SGY8" s="531"/>
      <c r="SGZ8" s="531"/>
      <c r="SHA8" s="531"/>
      <c r="SHB8" s="531"/>
      <c r="SHC8" s="531"/>
      <c r="SHD8" s="531"/>
      <c r="SHE8" s="531"/>
      <c r="SHF8" s="531"/>
      <c r="SHG8" s="531"/>
      <c r="SHH8" s="531"/>
      <c r="SHI8" s="531"/>
      <c r="SHJ8" s="531"/>
      <c r="SHK8" s="531"/>
      <c r="SHL8" s="531"/>
      <c r="SHM8" s="531"/>
      <c r="SHN8" s="531"/>
      <c r="SHO8" s="531"/>
      <c r="SHP8" s="531"/>
      <c r="SHQ8" s="531"/>
      <c r="SHR8" s="531"/>
      <c r="SHS8" s="531"/>
      <c r="SHT8" s="531"/>
      <c r="SHU8" s="531"/>
      <c r="SHV8" s="531"/>
      <c r="SHW8" s="531"/>
      <c r="SHX8" s="531"/>
      <c r="SHY8" s="531"/>
      <c r="SHZ8" s="531"/>
      <c r="SIA8" s="531"/>
      <c r="SIB8" s="531"/>
      <c r="SIC8" s="531"/>
      <c r="SID8" s="531"/>
      <c r="SIE8" s="531"/>
      <c r="SIF8" s="531"/>
      <c r="SIG8" s="531"/>
      <c r="SIH8" s="531"/>
      <c r="SII8" s="531"/>
      <c r="SIJ8" s="531"/>
      <c r="SIK8" s="531"/>
      <c r="SIL8" s="531"/>
      <c r="SIM8" s="531"/>
      <c r="SIN8" s="531"/>
      <c r="SIO8" s="531"/>
      <c r="SIP8" s="531"/>
      <c r="SIQ8" s="531"/>
      <c r="SIR8" s="531"/>
      <c r="SIS8" s="531"/>
      <c r="SIT8" s="531"/>
      <c r="SIU8" s="531"/>
      <c r="SIV8" s="531"/>
      <c r="SIW8" s="531"/>
      <c r="SIX8" s="531"/>
      <c r="SIY8" s="531"/>
      <c r="SIZ8" s="531"/>
      <c r="SJA8" s="531"/>
      <c r="SJB8" s="531"/>
      <c r="SJC8" s="531"/>
      <c r="SJD8" s="531"/>
      <c r="SJE8" s="531"/>
      <c r="SJF8" s="531"/>
      <c r="SJG8" s="531"/>
      <c r="SJH8" s="531"/>
      <c r="SJI8" s="531"/>
      <c r="SJJ8" s="531"/>
      <c r="SJK8" s="531"/>
      <c r="SJL8" s="531"/>
      <c r="SJM8" s="531"/>
      <c r="SJN8" s="531"/>
      <c r="SJO8" s="531"/>
      <c r="SJP8" s="531"/>
      <c r="SJQ8" s="531"/>
      <c r="SJR8" s="531"/>
      <c r="SJS8" s="531"/>
      <c r="SJT8" s="531"/>
      <c r="SJU8" s="531"/>
      <c r="SJV8" s="531"/>
      <c r="SJW8" s="531"/>
      <c r="SJX8" s="531"/>
      <c r="SJY8" s="531"/>
      <c r="SJZ8" s="531"/>
      <c r="SKA8" s="531"/>
      <c r="SKB8" s="531"/>
      <c r="SKC8" s="531"/>
      <c r="SKD8" s="531"/>
      <c r="SKE8" s="531"/>
      <c r="SKF8" s="531"/>
      <c r="SKG8" s="531"/>
      <c r="SKH8" s="531"/>
      <c r="SKI8" s="531"/>
      <c r="SKJ8" s="531"/>
      <c r="SKK8" s="531"/>
      <c r="SKL8" s="531"/>
      <c r="SKM8" s="531"/>
      <c r="SKN8" s="531"/>
      <c r="SKO8" s="531"/>
      <c r="SKP8" s="531"/>
      <c r="SKQ8" s="531"/>
      <c r="SKR8" s="531"/>
      <c r="SKS8" s="531"/>
      <c r="SKT8" s="531"/>
      <c r="SKU8" s="531"/>
      <c r="SKV8" s="531"/>
      <c r="SKW8" s="531"/>
      <c r="SKX8" s="531"/>
      <c r="SKY8" s="531"/>
      <c r="SKZ8" s="531"/>
      <c r="SLA8" s="531"/>
      <c r="SLB8" s="531"/>
      <c r="SLC8" s="531"/>
      <c r="SLD8" s="531"/>
      <c r="SLE8" s="531"/>
      <c r="SLF8" s="531"/>
      <c r="SLG8" s="531"/>
      <c r="SLH8" s="531"/>
      <c r="SLI8" s="531"/>
      <c r="SLJ8" s="531"/>
      <c r="SLK8" s="531"/>
      <c r="SLL8" s="531"/>
      <c r="SLM8" s="531"/>
      <c r="SLN8" s="531"/>
      <c r="SLO8" s="531"/>
      <c r="SLP8" s="531"/>
      <c r="SLQ8" s="531"/>
      <c r="SLR8" s="531"/>
      <c r="SLS8" s="531"/>
      <c r="SLT8" s="531"/>
      <c r="SLU8" s="531"/>
      <c r="SLV8" s="531"/>
      <c r="SLW8" s="531"/>
      <c r="SLX8" s="531"/>
      <c r="SLY8" s="531"/>
      <c r="SLZ8" s="531"/>
      <c r="SMA8" s="531"/>
      <c r="SMB8" s="531"/>
      <c r="SMC8" s="531"/>
      <c r="SMD8" s="531"/>
      <c r="SME8" s="531"/>
      <c r="SMF8" s="531"/>
      <c r="SMG8" s="531"/>
      <c r="SMH8" s="531"/>
      <c r="SMI8" s="531"/>
      <c r="SMJ8" s="531"/>
      <c r="SMK8" s="531"/>
      <c r="SML8" s="531"/>
      <c r="SMM8" s="531"/>
      <c r="SMN8" s="531"/>
      <c r="SMO8" s="531"/>
      <c r="SMP8" s="531"/>
      <c r="SMQ8" s="531"/>
      <c r="SMR8" s="531"/>
      <c r="SMS8" s="531"/>
      <c r="SMT8" s="531"/>
      <c r="SMU8" s="531"/>
      <c r="SMV8" s="531"/>
      <c r="SMW8" s="531"/>
      <c r="SMX8" s="531"/>
      <c r="SMY8" s="531"/>
      <c r="SMZ8" s="531"/>
      <c r="SNA8" s="531"/>
      <c r="SNB8" s="531"/>
      <c r="SNC8" s="531"/>
      <c r="SND8" s="531"/>
      <c r="SNE8" s="531"/>
      <c r="SNF8" s="531"/>
      <c r="SNG8" s="531"/>
      <c r="SNH8" s="531"/>
      <c r="SNI8" s="531"/>
      <c r="SNJ8" s="531"/>
      <c r="SNK8" s="531"/>
      <c r="SNL8" s="531"/>
      <c r="SNM8" s="531"/>
      <c r="SNN8" s="531"/>
      <c r="SNO8" s="531"/>
      <c r="SNP8" s="531"/>
      <c r="SNQ8" s="531"/>
      <c r="SNR8" s="531"/>
      <c r="SNS8" s="531"/>
      <c r="SNT8" s="531"/>
      <c r="SNU8" s="531"/>
      <c r="SNV8" s="531"/>
      <c r="SNW8" s="531"/>
      <c r="SNX8" s="531"/>
      <c r="SNY8" s="531"/>
      <c r="SNZ8" s="531"/>
      <c r="SOA8" s="531"/>
      <c r="SOB8" s="531"/>
      <c r="SOC8" s="531"/>
      <c r="SOD8" s="531"/>
      <c r="SOE8" s="531"/>
      <c r="SOF8" s="531"/>
      <c r="SOG8" s="531"/>
      <c r="SOH8" s="531"/>
      <c r="SOI8" s="531"/>
      <c r="SOJ8" s="531"/>
      <c r="SOK8" s="531"/>
      <c r="SOL8" s="531"/>
      <c r="SOM8" s="531"/>
      <c r="SON8" s="531"/>
      <c r="SOO8" s="531"/>
      <c r="SOP8" s="531"/>
      <c r="SOQ8" s="531"/>
      <c r="SOR8" s="531"/>
      <c r="SOS8" s="531"/>
      <c r="SOT8" s="531"/>
      <c r="SOU8" s="531"/>
      <c r="SOV8" s="531"/>
      <c r="SOW8" s="531"/>
      <c r="SOX8" s="531"/>
      <c r="SOY8" s="531"/>
      <c r="SOZ8" s="531"/>
      <c r="SPA8" s="531"/>
      <c r="SPB8" s="531"/>
      <c r="SPC8" s="531"/>
      <c r="SPD8" s="531"/>
      <c r="SPE8" s="531"/>
      <c r="SPF8" s="531"/>
      <c r="SPG8" s="531"/>
      <c r="SPH8" s="531"/>
      <c r="SPI8" s="531"/>
      <c r="SPJ8" s="531"/>
      <c r="SPK8" s="531"/>
      <c r="SPL8" s="531"/>
      <c r="SPM8" s="531"/>
      <c r="SPN8" s="531"/>
      <c r="SPO8" s="531"/>
      <c r="SPP8" s="531"/>
      <c r="SPQ8" s="531"/>
      <c r="SPR8" s="531"/>
      <c r="SPS8" s="531"/>
      <c r="SPT8" s="531"/>
      <c r="SPU8" s="531"/>
      <c r="SPV8" s="531"/>
      <c r="SPW8" s="531"/>
      <c r="SPX8" s="531"/>
      <c r="SPY8" s="531"/>
      <c r="SPZ8" s="531"/>
      <c r="SQA8" s="531"/>
      <c r="SQB8" s="531"/>
      <c r="SQC8" s="531"/>
      <c r="SQD8" s="531"/>
      <c r="SQE8" s="531"/>
      <c r="SQF8" s="531"/>
      <c r="SQG8" s="531"/>
      <c r="SQH8" s="531"/>
      <c r="SQI8" s="531"/>
      <c r="SQJ8" s="531"/>
      <c r="SQK8" s="531"/>
      <c r="SQL8" s="531"/>
      <c r="SQM8" s="531"/>
      <c r="SQN8" s="531"/>
      <c r="SQO8" s="531"/>
      <c r="SQP8" s="531"/>
      <c r="SQQ8" s="531"/>
      <c r="SQR8" s="531"/>
      <c r="SQS8" s="531"/>
      <c r="SQT8" s="531"/>
      <c r="SQU8" s="531"/>
      <c r="SQV8" s="531"/>
      <c r="SQW8" s="531"/>
      <c r="SQX8" s="531"/>
      <c r="SQY8" s="531"/>
      <c r="SQZ8" s="531"/>
      <c r="SRA8" s="531"/>
      <c r="SRB8" s="531"/>
      <c r="SRC8" s="531"/>
      <c r="SRD8" s="531"/>
      <c r="SRE8" s="531"/>
      <c r="SRF8" s="531"/>
      <c r="SRG8" s="531"/>
      <c r="SRH8" s="531"/>
      <c r="SRI8" s="531"/>
      <c r="SRJ8" s="531"/>
      <c r="SRK8" s="531"/>
      <c r="SRL8" s="531"/>
      <c r="SRM8" s="531"/>
      <c r="SRN8" s="531"/>
      <c r="SRO8" s="531"/>
      <c r="SRP8" s="531"/>
      <c r="SRQ8" s="531"/>
      <c r="SRR8" s="531"/>
      <c r="SRS8" s="531"/>
      <c r="SRT8" s="531"/>
      <c r="SRU8" s="531"/>
      <c r="SRV8" s="531"/>
      <c r="SRW8" s="531"/>
      <c r="SRX8" s="531"/>
      <c r="SRY8" s="531"/>
      <c r="SRZ8" s="531"/>
      <c r="SSA8" s="531"/>
      <c r="SSB8" s="531"/>
      <c r="SSC8" s="531"/>
      <c r="SSD8" s="531"/>
      <c r="SSE8" s="531"/>
      <c r="SSF8" s="531"/>
      <c r="SSG8" s="531"/>
      <c r="SSH8" s="531"/>
      <c r="SSI8" s="531"/>
      <c r="SSJ8" s="531"/>
      <c r="SSK8" s="531"/>
      <c r="SSL8" s="531"/>
      <c r="SSM8" s="531"/>
      <c r="SSN8" s="531"/>
      <c r="SSO8" s="531"/>
      <c r="SSP8" s="531"/>
      <c r="SSQ8" s="531"/>
      <c r="SSR8" s="531"/>
      <c r="SSS8" s="531"/>
      <c r="SST8" s="531"/>
      <c r="SSU8" s="531"/>
      <c r="SSV8" s="531"/>
      <c r="SSW8" s="531"/>
      <c r="SSX8" s="531"/>
      <c r="SSY8" s="531"/>
      <c r="SSZ8" s="531"/>
      <c r="STA8" s="531"/>
      <c r="STB8" s="531"/>
      <c r="STC8" s="531"/>
      <c r="STD8" s="531"/>
      <c r="STE8" s="531"/>
      <c r="STF8" s="531"/>
      <c r="STG8" s="531"/>
      <c r="STH8" s="531"/>
      <c r="STI8" s="531"/>
      <c r="STJ8" s="531"/>
      <c r="STK8" s="531"/>
      <c r="STL8" s="531"/>
      <c r="STM8" s="531"/>
      <c r="STN8" s="531"/>
      <c r="STO8" s="531"/>
      <c r="STP8" s="531"/>
      <c r="STQ8" s="531"/>
      <c r="STR8" s="531"/>
      <c r="STS8" s="531"/>
      <c r="STT8" s="531"/>
      <c r="STU8" s="531"/>
      <c r="STV8" s="531"/>
      <c r="STW8" s="531"/>
      <c r="STX8" s="531"/>
      <c r="STY8" s="531"/>
      <c r="STZ8" s="531"/>
      <c r="SUA8" s="531"/>
      <c r="SUB8" s="531"/>
      <c r="SUC8" s="531"/>
      <c r="SUD8" s="531"/>
      <c r="SUE8" s="531"/>
      <c r="SUF8" s="531"/>
      <c r="SUG8" s="531"/>
      <c r="SUH8" s="531"/>
      <c r="SUI8" s="531"/>
      <c r="SUJ8" s="531"/>
      <c r="SUK8" s="531"/>
      <c r="SUL8" s="531"/>
      <c r="SUM8" s="531"/>
      <c r="SUN8" s="531"/>
      <c r="SUO8" s="531"/>
      <c r="SUP8" s="531"/>
      <c r="SUQ8" s="531"/>
      <c r="SUR8" s="531"/>
      <c r="SUS8" s="531"/>
      <c r="SUT8" s="531"/>
      <c r="SUU8" s="531"/>
      <c r="SUV8" s="531"/>
      <c r="SUW8" s="531"/>
      <c r="SUX8" s="531"/>
      <c r="SUY8" s="531"/>
      <c r="SUZ8" s="531"/>
      <c r="SVA8" s="531"/>
      <c r="SVB8" s="531"/>
      <c r="SVC8" s="531"/>
      <c r="SVD8" s="531"/>
      <c r="SVE8" s="531"/>
      <c r="SVF8" s="531"/>
      <c r="SVG8" s="531"/>
      <c r="SVH8" s="531"/>
      <c r="SVI8" s="531"/>
      <c r="SVJ8" s="531"/>
      <c r="SVK8" s="531"/>
      <c r="SVL8" s="531"/>
      <c r="SVM8" s="531"/>
      <c r="SVN8" s="531"/>
      <c r="SVO8" s="531"/>
      <c r="SVP8" s="531"/>
      <c r="SVQ8" s="531"/>
      <c r="SVR8" s="531"/>
      <c r="SVS8" s="531"/>
      <c r="SVT8" s="531"/>
      <c r="SVU8" s="531"/>
      <c r="SVV8" s="531"/>
      <c r="SVW8" s="531"/>
      <c r="SVX8" s="531"/>
      <c r="SVY8" s="531"/>
      <c r="SVZ8" s="531"/>
      <c r="SWA8" s="531"/>
      <c r="SWB8" s="531"/>
      <c r="SWC8" s="531"/>
      <c r="SWD8" s="531"/>
      <c r="SWE8" s="531"/>
      <c r="SWF8" s="531"/>
      <c r="SWG8" s="531"/>
      <c r="SWH8" s="531"/>
      <c r="SWI8" s="531"/>
      <c r="SWJ8" s="531"/>
      <c r="SWK8" s="531"/>
      <c r="SWL8" s="531"/>
      <c r="SWM8" s="531"/>
      <c r="SWN8" s="531"/>
      <c r="SWO8" s="531"/>
      <c r="SWP8" s="531"/>
      <c r="SWQ8" s="531"/>
      <c r="SWR8" s="531"/>
      <c r="SWS8" s="531"/>
      <c r="SWT8" s="531"/>
      <c r="SWU8" s="531"/>
      <c r="SWV8" s="531"/>
      <c r="SWW8" s="531"/>
      <c r="SWX8" s="531"/>
      <c r="SWY8" s="531"/>
      <c r="SWZ8" s="531"/>
      <c r="SXA8" s="531"/>
      <c r="SXB8" s="531"/>
      <c r="SXC8" s="531"/>
      <c r="SXD8" s="531"/>
      <c r="SXE8" s="531"/>
      <c r="SXF8" s="531"/>
      <c r="SXG8" s="531"/>
      <c r="SXH8" s="531"/>
      <c r="SXI8" s="531"/>
      <c r="SXJ8" s="531"/>
      <c r="SXK8" s="531"/>
      <c r="SXL8" s="531"/>
      <c r="SXM8" s="531"/>
      <c r="SXN8" s="531"/>
      <c r="SXO8" s="531"/>
      <c r="SXP8" s="531"/>
      <c r="SXQ8" s="531"/>
      <c r="SXR8" s="531"/>
      <c r="SXS8" s="531"/>
      <c r="SXT8" s="531"/>
      <c r="SXU8" s="531"/>
      <c r="SXV8" s="531"/>
      <c r="SXW8" s="531"/>
      <c r="SXX8" s="531"/>
      <c r="SXY8" s="531"/>
      <c r="SXZ8" s="531"/>
      <c r="SYA8" s="531"/>
      <c r="SYB8" s="531"/>
      <c r="SYC8" s="531"/>
      <c r="SYD8" s="531"/>
      <c r="SYE8" s="531"/>
      <c r="SYF8" s="531"/>
      <c r="SYG8" s="531"/>
      <c r="SYH8" s="531"/>
      <c r="SYI8" s="531"/>
      <c r="SYJ8" s="531"/>
      <c r="SYK8" s="531"/>
      <c r="SYL8" s="531"/>
      <c r="SYM8" s="531"/>
      <c r="SYN8" s="531"/>
      <c r="SYO8" s="531"/>
      <c r="SYP8" s="531"/>
      <c r="SYQ8" s="531"/>
      <c r="SYR8" s="531"/>
      <c r="SYS8" s="531"/>
      <c r="SYT8" s="531"/>
      <c r="SYU8" s="531"/>
      <c r="SYV8" s="531"/>
      <c r="SYW8" s="531"/>
      <c r="SYX8" s="531"/>
      <c r="SYY8" s="531"/>
      <c r="SYZ8" s="531"/>
      <c r="SZA8" s="531"/>
      <c r="SZB8" s="531"/>
      <c r="SZC8" s="531"/>
      <c r="SZD8" s="531"/>
      <c r="SZE8" s="531"/>
      <c r="SZF8" s="531"/>
      <c r="SZG8" s="531"/>
      <c r="SZH8" s="531"/>
      <c r="SZI8" s="531"/>
      <c r="SZJ8" s="531"/>
      <c r="SZK8" s="531"/>
      <c r="SZL8" s="531"/>
      <c r="SZM8" s="531"/>
      <c r="SZN8" s="531"/>
      <c r="SZO8" s="531"/>
      <c r="SZP8" s="531"/>
      <c r="SZQ8" s="531"/>
      <c r="SZR8" s="531"/>
      <c r="SZS8" s="531"/>
      <c r="SZT8" s="531"/>
      <c r="SZU8" s="531"/>
      <c r="SZV8" s="531"/>
      <c r="SZW8" s="531"/>
      <c r="SZX8" s="531"/>
      <c r="SZY8" s="531"/>
      <c r="SZZ8" s="531"/>
      <c r="TAA8" s="531"/>
      <c r="TAB8" s="531"/>
      <c r="TAC8" s="531"/>
      <c r="TAD8" s="531"/>
      <c r="TAE8" s="531"/>
      <c r="TAF8" s="531"/>
      <c r="TAG8" s="531"/>
      <c r="TAH8" s="531"/>
      <c r="TAI8" s="531"/>
      <c r="TAJ8" s="531"/>
      <c r="TAK8" s="531"/>
      <c r="TAL8" s="531"/>
      <c r="TAM8" s="531"/>
      <c r="TAN8" s="531"/>
      <c r="TAO8" s="531"/>
      <c r="TAP8" s="531"/>
      <c r="TAQ8" s="531"/>
      <c r="TAR8" s="531"/>
      <c r="TAS8" s="531"/>
      <c r="TAT8" s="531"/>
      <c r="TAU8" s="531"/>
      <c r="TAV8" s="531"/>
      <c r="TAW8" s="531"/>
      <c r="TAX8" s="531"/>
      <c r="TAY8" s="531"/>
      <c r="TAZ8" s="531"/>
      <c r="TBA8" s="531"/>
      <c r="TBB8" s="531"/>
      <c r="TBC8" s="531"/>
      <c r="TBD8" s="531"/>
      <c r="TBE8" s="531"/>
      <c r="TBF8" s="531"/>
      <c r="TBG8" s="531"/>
      <c r="TBH8" s="531"/>
      <c r="TBI8" s="531"/>
      <c r="TBJ8" s="531"/>
      <c r="TBK8" s="531"/>
      <c r="TBL8" s="531"/>
      <c r="TBM8" s="531"/>
      <c r="TBN8" s="531"/>
      <c r="TBO8" s="531"/>
      <c r="TBP8" s="531"/>
      <c r="TBQ8" s="531"/>
      <c r="TBR8" s="531"/>
      <c r="TBS8" s="531"/>
      <c r="TBT8" s="531"/>
      <c r="TBU8" s="531"/>
      <c r="TBV8" s="531"/>
      <c r="TBW8" s="531"/>
      <c r="TBX8" s="531"/>
      <c r="TBY8" s="531"/>
      <c r="TBZ8" s="531"/>
      <c r="TCA8" s="531"/>
      <c r="TCB8" s="531"/>
      <c r="TCC8" s="531"/>
      <c r="TCD8" s="531"/>
      <c r="TCE8" s="531"/>
      <c r="TCF8" s="531"/>
      <c r="TCG8" s="531"/>
      <c r="TCH8" s="531"/>
      <c r="TCI8" s="531"/>
      <c r="TCJ8" s="531"/>
      <c r="TCK8" s="531"/>
      <c r="TCL8" s="531"/>
      <c r="TCM8" s="531"/>
      <c r="TCN8" s="531"/>
      <c r="TCO8" s="531"/>
      <c r="TCP8" s="531"/>
      <c r="TCQ8" s="531"/>
      <c r="TCR8" s="531"/>
      <c r="TCS8" s="531"/>
      <c r="TCT8" s="531"/>
      <c r="TCU8" s="531"/>
      <c r="TCV8" s="531"/>
      <c r="TCW8" s="531"/>
      <c r="TCX8" s="531"/>
      <c r="TCY8" s="531"/>
      <c r="TCZ8" s="531"/>
      <c r="TDA8" s="531"/>
      <c r="TDB8" s="531"/>
      <c r="TDC8" s="531"/>
      <c r="TDD8" s="531"/>
      <c r="TDE8" s="531"/>
      <c r="TDF8" s="531"/>
      <c r="TDG8" s="531"/>
      <c r="TDH8" s="531"/>
      <c r="TDI8" s="531"/>
      <c r="TDJ8" s="531"/>
      <c r="TDK8" s="531"/>
      <c r="TDL8" s="531"/>
      <c r="TDM8" s="531"/>
      <c r="TDN8" s="531"/>
      <c r="TDO8" s="531"/>
      <c r="TDP8" s="531"/>
      <c r="TDQ8" s="531"/>
      <c r="TDR8" s="531"/>
      <c r="TDS8" s="531"/>
      <c r="TDT8" s="531"/>
      <c r="TDU8" s="531"/>
      <c r="TDV8" s="531"/>
      <c r="TDW8" s="531"/>
      <c r="TDX8" s="531"/>
      <c r="TDY8" s="531"/>
      <c r="TDZ8" s="531"/>
      <c r="TEA8" s="531"/>
      <c r="TEB8" s="531"/>
      <c r="TEC8" s="531"/>
      <c r="TED8" s="531"/>
      <c r="TEE8" s="531"/>
      <c r="TEF8" s="531"/>
      <c r="TEG8" s="531"/>
      <c r="TEH8" s="531"/>
      <c r="TEI8" s="531"/>
      <c r="TEJ8" s="531"/>
      <c r="TEK8" s="531"/>
      <c r="TEL8" s="531"/>
      <c r="TEM8" s="531"/>
      <c r="TEN8" s="531"/>
      <c r="TEO8" s="531"/>
      <c r="TEP8" s="531"/>
      <c r="TEQ8" s="531"/>
      <c r="TER8" s="531"/>
      <c r="TES8" s="531"/>
      <c r="TET8" s="531"/>
      <c r="TEU8" s="531"/>
      <c r="TEV8" s="531"/>
      <c r="TEW8" s="531"/>
      <c r="TEX8" s="531"/>
      <c r="TEY8" s="531"/>
      <c r="TEZ8" s="531"/>
      <c r="TFA8" s="531"/>
      <c r="TFB8" s="531"/>
      <c r="TFC8" s="531"/>
      <c r="TFD8" s="531"/>
      <c r="TFE8" s="531"/>
      <c r="TFF8" s="531"/>
      <c r="TFG8" s="531"/>
      <c r="TFH8" s="531"/>
      <c r="TFI8" s="531"/>
      <c r="TFJ8" s="531"/>
      <c r="TFK8" s="531"/>
      <c r="TFL8" s="531"/>
      <c r="TFM8" s="531"/>
      <c r="TFN8" s="531"/>
      <c r="TFO8" s="531"/>
      <c r="TFP8" s="531"/>
      <c r="TFQ8" s="531"/>
      <c r="TFR8" s="531"/>
      <c r="TFS8" s="531"/>
      <c r="TFT8" s="531"/>
      <c r="TFU8" s="531"/>
      <c r="TFV8" s="531"/>
      <c r="TFW8" s="531"/>
      <c r="TFX8" s="531"/>
      <c r="TFY8" s="531"/>
      <c r="TFZ8" s="531"/>
      <c r="TGA8" s="531"/>
      <c r="TGB8" s="531"/>
      <c r="TGC8" s="531"/>
      <c r="TGD8" s="531"/>
      <c r="TGE8" s="531"/>
      <c r="TGF8" s="531"/>
      <c r="TGG8" s="531"/>
      <c r="TGH8" s="531"/>
      <c r="TGI8" s="531"/>
      <c r="TGJ8" s="531"/>
      <c r="TGK8" s="531"/>
      <c r="TGL8" s="531"/>
      <c r="TGM8" s="531"/>
      <c r="TGN8" s="531"/>
      <c r="TGO8" s="531"/>
      <c r="TGP8" s="531"/>
      <c r="TGQ8" s="531"/>
      <c r="TGR8" s="531"/>
      <c r="TGS8" s="531"/>
      <c r="TGT8" s="531"/>
      <c r="TGU8" s="531"/>
      <c r="TGV8" s="531"/>
      <c r="TGW8" s="531"/>
      <c r="TGX8" s="531"/>
      <c r="TGY8" s="531"/>
      <c r="TGZ8" s="531"/>
      <c r="THA8" s="531"/>
      <c r="THB8" s="531"/>
      <c r="THC8" s="531"/>
      <c r="THD8" s="531"/>
      <c r="THE8" s="531"/>
      <c r="THF8" s="531"/>
      <c r="THG8" s="531"/>
      <c r="THH8" s="531"/>
      <c r="THI8" s="531"/>
      <c r="THJ8" s="531"/>
      <c r="THK8" s="531"/>
      <c r="THL8" s="531"/>
      <c r="THM8" s="531"/>
      <c r="THN8" s="531"/>
      <c r="THO8" s="531"/>
      <c r="THP8" s="531"/>
      <c r="THQ8" s="531"/>
      <c r="THR8" s="531"/>
      <c r="THS8" s="531"/>
      <c r="THT8" s="531"/>
      <c r="THU8" s="531"/>
      <c r="THV8" s="531"/>
      <c r="THW8" s="531"/>
      <c r="THX8" s="531"/>
      <c r="THY8" s="531"/>
      <c r="THZ8" s="531"/>
      <c r="TIA8" s="531"/>
      <c r="TIB8" s="531"/>
      <c r="TIC8" s="531"/>
      <c r="TID8" s="531"/>
      <c r="TIE8" s="531"/>
      <c r="TIF8" s="531"/>
      <c r="TIG8" s="531"/>
      <c r="TIH8" s="531"/>
      <c r="TII8" s="531"/>
      <c r="TIJ8" s="531"/>
      <c r="TIK8" s="531"/>
      <c r="TIL8" s="531"/>
      <c r="TIM8" s="531"/>
      <c r="TIN8" s="531"/>
      <c r="TIO8" s="531"/>
      <c r="TIP8" s="531"/>
      <c r="TIQ8" s="531"/>
      <c r="TIR8" s="531"/>
      <c r="TIS8" s="531"/>
      <c r="TIT8" s="531"/>
      <c r="TIU8" s="531"/>
      <c r="TIV8" s="531"/>
      <c r="TIW8" s="531"/>
      <c r="TIX8" s="531"/>
      <c r="TIY8" s="531"/>
      <c r="TIZ8" s="531"/>
      <c r="TJA8" s="531"/>
      <c r="TJB8" s="531"/>
      <c r="TJC8" s="531"/>
      <c r="TJD8" s="531"/>
      <c r="TJE8" s="531"/>
      <c r="TJF8" s="531"/>
      <c r="TJG8" s="531"/>
      <c r="TJH8" s="531"/>
      <c r="TJI8" s="531"/>
      <c r="TJJ8" s="531"/>
      <c r="TJK8" s="531"/>
      <c r="TJL8" s="531"/>
      <c r="TJM8" s="531"/>
      <c r="TJN8" s="531"/>
      <c r="TJO8" s="531"/>
      <c r="TJP8" s="531"/>
      <c r="TJQ8" s="531"/>
      <c r="TJR8" s="531"/>
      <c r="TJS8" s="531"/>
      <c r="TJT8" s="531"/>
      <c r="TJU8" s="531"/>
      <c r="TJV8" s="531"/>
      <c r="TJW8" s="531"/>
      <c r="TJX8" s="531"/>
      <c r="TJY8" s="531"/>
      <c r="TJZ8" s="531"/>
      <c r="TKA8" s="531"/>
      <c r="TKB8" s="531"/>
      <c r="TKC8" s="531"/>
      <c r="TKD8" s="531"/>
      <c r="TKE8" s="531"/>
      <c r="TKF8" s="531"/>
      <c r="TKG8" s="531"/>
      <c r="TKH8" s="531"/>
      <c r="TKI8" s="531"/>
      <c r="TKJ8" s="531"/>
      <c r="TKK8" s="531"/>
      <c r="TKL8" s="531"/>
      <c r="TKM8" s="531"/>
      <c r="TKN8" s="531"/>
      <c r="TKO8" s="531"/>
      <c r="TKP8" s="531"/>
      <c r="TKQ8" s="531"/>
      <c r="TKR8" s="531"/>
      <c r="TKS8" s="531"/>
      <c r="TKT8" s="531"/>
      <c r="TKU8" s="531"/>
      <c r="TKV8" s="531"/>
      <c r="TKW8" s="531"/>
      <c r="TKX8" s="531"/>
      <c r="TKY8" s="531"/>
      <c r="TKZ8" s="531"/>
      <c r="TLA8" s="531"/>
      <c r="TLB8" s="531"/>
      <c r="TLC8" s="531"/>
      <c r="TLD8" s="531"/>
      <c r="TLE8" s="531"/>
      <c r="TLF8" s="531"/>
      <c r="TLG8" s="531"/>
      <c r="TLH8" s="531"/>
      <c r="TLI8" s="531"/>
      <c r="TLJ8" s="531"/>
      <c r="TLK8" s="531"/>
      <c r="TLL8" s="531"/>
      <c r="TLM8" s="531"/>
      <c r="TLN8" s="531"/>
      <c r="TLO8" s="531"/>
      <c r="TLP8" s="531"/>
      <c r="TLQ8" s="531"/>
      <c r="TLR8" s="531"/>
      <c r="TLS8" s="531"/>
      <c r="TLT8" s="531"/>
      <c r="TLU8" s="531"/>
      <c r="TLV8" s="531"/>
      <c r="TLW8" s="531"/>
      <c r="TLX8" s="531"/>
      <c r="TLY8" s="531"/>
      <c r="TLZ8" s="531"/>
      <c r="TMA8" s="531"/>
      <c r="TMB8" s="531"/>
      <c r="TMC8" s="531"/>
      <c r="TMD8" s="531"/>
      <c r="TME8" s="531"/>
      <c r="TMF8" s="531"/>
      <c r="TMG8" s="531"/>
      <c r="TMH8" s="531"/>
      <c r="TMI8" s="531"/>
      <c r="TMJ8" s="531"/>
      <c r="TMK8" s="531"/>
      <c r="TML8" s="531"/>
      <c r="TMM8" s="531"/>
      <c r="TMN8" s="531"/>
      <c r="TMO8" s="531"/>
      <c r="TMP8" s="531"/>
      <c r="TMQ8" s="531"/>
      <c r="TMR8" s="531"/>
      <c r="TMS8" s="531"/>
      <c r="TMT8" s="531"/>
      <c r="TMU8" s="531"/>
      <c r="TMV8" s="531"/>
      <c r="TMW8" s="531"/>
      <c r="TMX8" s="531"/>
      <c r="TMY8" s="531"/>
      <c r="TMZ8" s="531"/>
      <c r="TNA8" s="531"/>
      <c r="TNB8" s="531"/>
      <c r="TNC8" s="531"/>
      <c r="TND8" s="531"/>
      <c r="TNE8" s="531"/>
      <c r="TNF8" s="531"/>
      <c r="TNG8" s="531"/>
      <c r="TNH8" s="531"/>
      <c r="TNI8" s="531"/>
      <c r="TNJ8" s="531"/>
      <c r="TNK8" s="531"/>
      <c r="TNL8" s="531"/>
      <c r="TNM8" s="531"/>
      <c r="TNN8" s="531"/>
      <c r="TNO8" s="531"/>
      <c r="TNP8" s="531"/>
      <c r="TNQ8" s="531"/>
      <c r="TNR8" s="531"/>
      <c r="TNS8" s="531"/>
      <c r="TNT8" s="531"/>
      <c r="TNU8" s="531"/>
      <c r="TNV8" s="531"/>
      <c r="TNW8" s="531"/>
      <c r="TNX8" s="531"/>
      <c r="TNY8" s="531"/>
      <c r="TNZ8" s="531"/>
      <c r="TOA8" s="531"/>
      <c r="TOB8" s="531"/>
      <c r="TOC8" s="531"/>
      <c r="TOD8" s="531"/>
      <c r="TOE8" s="531"/>
      <c r="TOF8" s="531"/>
      <c r="TOG8" s="531"/>
      <c r="TOH8" s="531"/>
      <c r="TOI8" s="531"/>
      <c r="TOJ8" s="531"/>
      <c r="TOK8" s="531"/>
      <c r="TOL8" s="531"/>
      <c r="TOM8" s="531"/>
      <c r="TON8" s="531"/>
      <c r="TOO8" s="531"/>
      <c r="TOP8" s="531"/>
      <c r="TOQ8" s="531"/>
      <c r="TOR8" s="531"/>
      <c r="TOS8" s="531"/>
      <c r="TOT8" s="531"/>
      <c r="TOU8" s="531"/>
      <c r="TOV8" s="531"/>
      <c r="TOW8" s="531"/>
      <c r="TOX8" s="531"/>
      <c r="TOY8" s="531"/>
      <c r="TOZ8" s="531"/>
      <c r="TPA8" s="531"/>
      <c r="TPB8" s="531"/>
      <c r="TPC8" s="531"/>
      <c r="TPD8" s="531"/>
      <c r="TPE8" s="531"/>
      <c r="TPF8" s="531"/>
      <c r="TPG8" s="531"/>
      <c r="TPH8" s="531"/>
      <c r="TPI8" s="531"/>
      <c r="TPJ8" s="531"/>
      <c r="TPK8" s="531"/>
      <c r="TPL8" s="531"/>
      <c r="TPM8" s="531"/>
      <c r="TPN8" s="531"/>
      <c r="TPO8" s="531"/>
      <c r="TPP8" s="531"/>
      <c r="TPQ8" s="531"/>
      <c r="TPR8" s="531"/>
      <c r="TPS8" s="531"/>
      <c r="TPT8" s="531"/>
      <c r="TPU8" s="531"/>
      <c r="TPV8" s="531"/>
      <c r="TPW8" s="531"/>
      <c r="TPX8" s="531"/>
      <c r="TPY8" s="531"/>
      <c r="TPZ8" s="531"/>
      <c r="TQA8" s="531"/>
      <c r="TQB8" s="531"/>
      <c r="TQC8" s="531"/>
      <c r="TQD8" s="531"/>
      <c r="TQE8" s="531"/>
      <c r="TQF8" s="531"/>
      <c r="TQG8" s="531"/>
      <c r="TQH8" s="531"/>
      <c r="TQI8" s="531"/>
      <c r="TQJ8" s="531"/>
      <c r="TQK8" s="531"/>
      <c r="TQL8" s="531"/>
      <c r="TQM8" s="531"/>
      <c r="TQN8" s="531"/>
      <c r="TQO8" s="531"/>
      <c r="TQP8" s="531"/>
      <c r="TQQ8" s="531"/>
      <c r="TQR8" s="531"/>
      <c r="TQS8" s="531"/>
      <c r="TQT8" s="531"/>
      <c r="TQU8" s="531"/>
      <c r="TQV8" s="531"/>
      <c r="TQW8" s="531"/>
      <c r="TQX8" s="531"/>
      <c r="TQY8" s="531"/>
      <c r="TQZ8" s="531"/>
      <c r="TRA8" s="531"/>
      <c r="TRB8" s="531"/>
      <c r="TRC8" s="531"/>
      <c r="TRD8" s="531"/>
      <c r="TRE8" s="531"/>
      <c r="TRF8" s="531"/>
      <c r="TRG8" s="531"/>
      <c r="TRH8" s="531"/>
      <c r="TRI8" s="531"/>
      <c r="TRJ8" s="531"/>
      <c r="TRK8" s="531"/>
      <c r="TRL8" s="531"/>
      <c r="TRM8" s="531"/>
      <c r="TRN8" s="531"/>
      <c r="TRO8" s="531"/>
      <c r="TRP8" s="531"/>
      <c r="TRQ8" s="531"/>
      <c r="TRR8" s="531"/>
      <c r="TRS8" s="531"/>
      <c r="TRT8" s="531"/>
      <c r="TRU8" s="531"/>
      <c r="TRV8" s="531"/>
      <c r="TRW8" s="531"/>
      <c r="TRX8" s="531"/>
      <c r="TRY8" s="531"/>
      <c r="TRZ8" s="531"/>
      <c r="TSA8" s="531"/>
      <c r="TSB8" s="531"/>
      <c r="TSC8" s="531"/>
      <c r="TSD8" s="531"/>
      <c r="TSE8" s="531"/>
      <c r="TSF8" s="531"/>
      <c r="TSG8" s="531"/>
      <c r="TSH8" s="531"/>
      <c r="TSI8" s="531"/>
      <c r="TSJ8" s="531"/>
      <c r="TSK8" s="531"/>
      <c r="TSL8" s="531"/>
      <c r="TSM8" s="531"/>
      <c r="TSN8" s="531"/>
      <c r="TSO8" s="531"/>
      <c r="TSP8" s="531"/>
      <c r="TSQ8" s="531"/>
      <c r="TSR8" s="531"/>
      <c r="TSS8" s="531"/>
      <c r="TST8" s="531"/>
      <c r="TSU8" s="531"/>
      <c r="TSV8" s="531"/>
      <c r="TSW8" s="531"/>
      <c r="TSX8" s="531"/>
      <c r="TSY8" s="531"/>
      <c r="TSZ8" s="531"/>
      <c r="TTA8" s="531"/>
      <c r="TTB8" s="531"/>
      <c r="TTC8" s="531"/>
      <c r="TTD8" s="531"/>
      <c r="TTE8" s="531"/>
      <c r="TTF8" s="531"/>
      <c r="TTG8" s="531"/>
      <c r="TTH8" s="531"/>
      <c r="TTI8" s="531"/>
      <c r="TTJ8" s="531"/>
      <c r="TTK8" s="531"/>
      <c r="TTL8" s="531"/>
      <c r="TTM8" s="531"/>
      <c r="TTN8" s="531"/>
      <c r="TTO8" s="531"/>
      <c r="TTP8" s="531"/>
      <c r="TTQ8" s="531"/>
      <c r="TTR8" s="531"/>
      <c r="TTS8" s="531"/>
      <c r="TTT8" s="531"/>
      <c r="TTU8" s="531"/>
      <c r="TTV8" s="531"/>
      <c r="TTW8" s="531"/>
      <c r="TTX8" s="531"/>
      <c r="TTY8" s="531"/>
      <c r="TTZ8" s="531"/>
      <c r="TUA8" s="531"/>
      <c r="TUB8" s="531"/>
      <c r="TUC8" s="531"/>
      <c r="TUD8" s="531"/>
      <c r="TUE8" s="531"/>
      <c r="TUF8" s="531"/>
      <c r="TUG8" s="531"/>
      <c r="TUH8" s="531"/>
      <c r="TUI8" s="531"/>
      <c r="TUJ8" s="531"/>
      <c r="TUK8" s="531"/>
      <c r="TUL8" s="531"/>
      <c r="TUM8" s="531"/>
      <c r="TUN8" s="531"/>
      <c r="TUO8" s="531"/>
      <c r="TUP8" s="531"/>
      <c r="TUQ8" s="531"/>
      <c r="TUR8" s="531"/>
      <c r="TUS8" s="531"/>
      <c r="TUT8" s="531"/>
      <c r="TUU8" s="531"/>
      <c r="TUV8" s="531"/>
      <c r="TUW8" s="531"/>
      <c r="TUX8" s="531"/>
      <c r="TUY8" s="531"/>
      <c r="TUZ8" s="531"/>
      <c r="TVA8" s="531"/>
      <c r="TVB8" s="531"/>
      <c r="TVC8" s="531"/>
      <c r="TVD8" s="531"/>
      <c r="TVE8" s="531"/>
      <c r="TVF8" s="531"/>
      <c r="TVG8" s="531"/>
      <c r="TVH8" s="531"/>
      <c r="TVI8" s="531"/>
      <c r="TVJ8" s="531"/>
      <c r="TVK8" s="531"/>
      <c r="TVL8" s="531"/>
      <c r="TVM8" s="531"/>
      <c r="TVN8" s="531"/>
      <c r="TVO8" s="531"/>
      <c r="TVP8" s="531"/>
      <c r="TVQ8" s="531"/>
      <c r="TVR8" s="531"/>
      <c r="TVS8" s="531"/>
      <c r="TVT8" s="531"/>
      <c r="TVU8" s="531"/>
      <c r="TVV8" s="531"/>
      <c r="TVW8" s="531"/>
      <c r="TVX8" s="531"/>
      <c r="TVY8" s="531"/>
      <c r="TVZ8" s="531"/>
      <c r="TWA8" s="531"/>
      <c r="TWB8" s="531"/>
      <c r="TWC8" s="531"/>
      <c r="TWD8" s="531"/>
      <c r="TWE8" s="531"/>
      <c r="TWF8" s="531"/>
      <c r="TWG8" s="531"/>
      <c r="TWH8" s="531"/>
      <c r="TWI8" s="531"/>
      <c r="TWJ8" s="531"/>
      <c r="TWK8" s="531"/>
      <c r="TWL8" s="531"/>
      <c r="TWM8" s="531"/>
      <c r="TWN8" s="531"/>
      <c r="TWO8" s="531"/>
      <c r="TWP8" s="531"/>
      <c r="TWQ8" s="531"/>
      <c r="TWR8" s="531"/>
      <c r="TWS8" s="531"/>
      <c r="TWT8" s="531"/>
      <c r="TWU8" s="531"/>
      <c r="TWV8" s="531"/>
      <c r="TWW8" s="531"/>
      <c r="TWX8" s="531"/>
      <c r="TWY8" s="531"/>
      <c r="TWZ8" s="531"/>
      <c r="TXA8" s="531"/>
      <c r="TXB8" s="531"/>
      <c r="TXC8" s="531"/>
      <c r="TXD8" s="531"/>
      <c r="TXE8" s="531"/>
      <c r="TXF8" s="531"/>
      <c r="TXG8" s="531"/>
      <c r="TXH8" s="531"/>
      <c r="TXI8" s="531"/>
      <c r="TXJ8" s="531"/>
      <c r="TXK8" s="531"/>
      <c r="TXL8" s="531"/>
      <c r="TXM8" s="531"/>
      <c r="TXN8" s="531"/>
      <c r="TXO8" s="531"/>
      <c r="TXP8" s="531"/>
      <c r="TXQ8" s="531"/>
      <c r="TXR8" s="531"/>
      <c r="TXS8" s="531"/>
      <c r="TXT8" s="531"/>
      <c r="TXU8" s="531"/>
      <c r="TXV8" s="531"/>
      <c r="TXW8" s="531"/>
      <c r="TXX8" s="531"/>
      <c r="TXY8" s="531"/>
      <c r="TXZ8" s="531"/>
      <c r="TYA8" s="531"/>
      <c r="TYB8" s="531"/>
      <c r="TYC8" s="531"/>
      <c r="TYD8" s="531"/>
      <c r="TYE8" s="531"/>
      <c r="TYF8" s="531"/>
      <c r="TYG8" s="531"/>
      <c r="TYH8" s="531"/>
      <c r="TYI8" s="531"/>
      <c r="TYJ8" s="531"/>
      <c r="TYK8" s="531"/>
      <c r="TYL8" s="531"/>
      <c r="TYM8" s="531"/>
      <c r="TYN8" s="531"/>
      <c r="TYO8" s="531"/>
      <c r="TYP8" s="531"/>
      <c r="TYQ8" s="531"/>
      <c r="TYR8" s="531"/>
      <c r="TYS8" s="531"/>
      <c r="TYT8" s="531"/>
      <c r="TYU8" s="531"/>
      <c r="TYV8" s="531"/>
      <c r="TYW8" s="531"/>
      <c r="TYX8" s="531"/>
      <c r="TYY8" s="531"/>
      <c r="TYZ8" s="531"/>
      <c r="TZA8" s="531"/>
      <c r="TZB8" s="531"/>
      <c r="TZC8" s="531"/>
      <c r="TZD8" s="531"/>
      <c r="TZE8" s="531"/>
      <c r="TZF8" s="531"/>
      <c r="TZG8" s="531"/>
      <c r="TZH8" s="531"/>
      <c r="TZI8" s="531"/>
      <c r="TZJ8" s="531"/>
      <c r="TZK8" s="531"/>
      <c r="TZL8" s="531"/>
      <c r="TZM8" s="531"/>
      <c r="TZN8" s="531"/>
      <c r="TZO8" s="531"/>
      <c r="TZP8" s="531"/>
      <c r="TZQ8" s="531"/>
      <c r="TZR8" s="531"/>
      <c r="TZS8" s="531"/>
      <c r="TZT8" s="531"/>
      <c r="TZU8" s="531"/>
      <c r="TZV8" s="531"/>
      <c r="TZW8" s="531"/>
      <c r="TZX8" s="531"/>
      <c r="TZY8" s="531"/>
      <c r="TZZ8" s="531"/>
      <c r="UAA8" s="531"/>
      <c r="UAB8" s="531"/>
      <c r="UAC8" s="531"/>
      <c r="UAD8" s="531"/>
      <c r="UAE8" s="531"/>
      <c r="UAF8" s="531"/>
      <c r="UAG8" s="531"/>
      <c r="UAH8" s="531"/>
      <c r="UAI8" s="531"/>
      <c r="UAJ8" s="531"/>
      <c r="UAK8" s="531"/>
      <c r="UAL8" s="531"/>
      <c r="UAM8" s="531"/>
      <c r="UAN8" s="531"/>
      <c r="UAO8" s="531"/>
      <c r="UAP8" s="531"/>
      <c r="UAQ8" s="531"/>
      <c r="UAR8" s="531"/>
      <c r="UAS8" s="531"/>
      <c r="UAT8" s="531"/>
      <c r="UAU8" s="531"/>
      <c r="UAV8" s="531"/>
      <c r="UAW8" s="531"/>
      <c r="UAX8" s="531"/>
      <c r="UAY8" s="531"/>
      <c r="UAZ8" s="531"/>
      <c r="UBA8" s="531"/>
      <c r="UBB8" s="531"/>
      <c r="UBC8" s="531"/>
      <c r="UBD8" s="531"/>
      <c r="UBE8" s="531"/>
      <c r="UBF8" s="531"/>
      <c r="UBG8" s="531"/>
      <c r="UBH8" s="531"/>
      <c r="UBI8" s="531"/>
      <c r="UBJ8" s="531"/>
      <c r="UBK8" s="531"/>
      <c r="UBL8" s="531"/>
      <c r="UBM8" s="531"/>
      <c r="UBN8" s="531"/>
      <c r="UBO8" s="531"/>
      <c r="UBP8" s="531"/>
      <c r="UBQ8" s="531"/>
      <c r="UBR8" s="531"/>
      <c r="UBS8" s="531"/>
      <c r="UBT8" s="531"/>
      <c r="UBU8" s="531"/>
      <c r="UBV8" s="531"/>
      <c r="UBW8" s="531"/>
      <c r="UBX8" s="531"/>
      <c r="UBY8" s="531"/>
      <c r="UBZ8" s="531"/>
      <c r="UCA8" s="531"/>
      <c r="UCB8" s="531"/>
      <c r="UCC8" s="531"/>
      <c r="UCD8" s="531"/>
      <c r="UCE8" s="531"/>
      <c r="UCF8" s="531"/>
      <c r="UCG8" s="531"/>
      <c r="UCH8" s="531"/>
      <c r="UCI8" s="531"/>
      <c r="UCJ8" s="531"/>
      <c r="UCK8" s="531"/>
      <c r="UCL8" s="531"/>
      <c r="UCM8" s="531"/>
      <c r="UCN8" s="531"/>
      <c r="UCO8" s="531"/>
      <c r="UCP8" s="531"/>
      <c r="UCQ8" s="531"/>
      <c r="UCR8" s="531"/>
      <c r="UCS8" s="531"/>
      <c r="UCT8" s="531"/>
      <c r="UCU8" s="531"/>
      <c r="UCV8" s="531"/>
      <c r="UCW8" s="531"/>
      <c r="UCX8" s="531"/>
      <c r="UCY8" s="531"/>
      <c r="UCZ8" s="531"/>
      <c r="UDA8" s="531"/>
      <c r="UDB8" s="531"/>
      <c r="UDC8" s="531"/>
      <c r="UDD8" s="531"/>
      <c r="UDE8" s="531"/>
      <c r="UDF8" s="531"/>
      <c r="UDG8" s="531"/>
      <c r="UDH8" s="531"/>
      <c r="UDI8" s="531"/>
      <c r="UDJ8" s="531"/>
      <c r="UDK8" s="531"/>
      <c r="UDL8" s="531"/>
      <c r="UDM8" s="531"/>
      <c r="UDN8" s="531"/>
      <c r="UDO8" s="531"/>
      <c r="UDP8" s="531"/>
      <c r="UDQ8" s="531"/>
      <c r="UDR8" s="531"/>
      <c r="UDS8" s="531"/>
      <c r="UDT8" s="531"/>
      <c r="UDU8" s="531"/>
      <c r="UDV8" s="531"/>
      <c r="UDW8" s="531"/>
      <c r="UDX8" s="531"/>
      <c r="UDY8" s="531"/>
      <c r="UDZ8" s="531"/>
      <c r="UEA8" s="531"/>
      <c r="UEB8" s="531"/>
      <c r="UEC8" s="531"/>
      <c r="UED8" s="531"/>
      <c r="UEE8" s="531"/>
      <c r="UEF8" s="531"/>
      <c r="UEG8" s="531"/>
      <c r="UEH8" s="531"/>
      <c r="UEI8" s="531"/>
      <c r="UEJ8" s="531"/>
      <c r="UEK8" s="531"/>
      <c r="UEL8" s="531"/>
      <c r="UEM8" s="531"/>
      <c r="UEN8" s="531"/>
      <c r="UEO8" s="531"/>
      <c r="UEP8" s="531"/>
      <c r="UEQ8" s="531"/>
      <c r="UER8" s="531"/>
      <c r="UES8" s="531"/>
      <c r="UET8" s="531"/>
      <c r="UEU8" s="531"/>
      <c r="UEV8" s="531"/>
      <c r="UEW8" s="531"/>
      <c r="UEX8" s="531"/>
      <c r="UEY8" s="531"/>
      <c r="UEZ8" s="531"/>
      <c r="UFA8" s="531"/>
      <c r="UFB8" s="531"/>
      <c r="UFC8" s="531"/>
      <c r="UFD8" s="531"/>
      <c r="UFE8" s="531"/>
      <c r="UFF8" s="531"/>
      <c r="UFG8" s="531"/>
      <c r="UFH8" s="531"/>
      <c r="UFI8" s="531"/>
      <c r="UFJ8" s="531"/>
      <c r="UFK8" s="531"/>
      <c r="UFL8" s="531"/>
      <c r="UFM8" s="531"/>
      <c r="UFN8" s="531"/>
      <c r="UFO8" s="531"/>
      <c r="UFP8" s="531"/>
      <c r="UFQ8" s="531"/>
      <c r="UFR8" s="531"/>
      <c r="UFS8" s="531"/>
      <c r="UFT8" s="531"/>
      <c r="UFU8" s="531"/>
      <c r="UFV8" s="531"/>
      <c r="UFW8" s="531"/>
      <c r="UFX8" s="531"/>
      <c r="UFY8" s="531"/>
      <c r="UFZ8" s="531"/>
      <c r="UGA8" s="531"/>
      <c r="UGB8" s="531"/>
      <c r="UGC8" s="531"/>
      <c r="UGD8" s="531"/>
      <c r="UGE8" s="531"/>
      <c r="UGF8" s="531"/>
      <c r="UGG8" s="531"/>
      <c r="UGH8" s="531"/>
      <c r="UGI8" s="531"/>
      <c r="UGJ8" s="531"/>
      <c r="UGK8" s="531"/>
      <c r="UGL8" s="531"/>
      <c r="UGM8" s="531"/>
      <c r="UGN8" s="531"/>
      <c r="UGO8" s="531"/>
      <c r="UGP8" s="531"/>
      <c r="UGQ8" s="531"/>
      <c r="UGR8" s="531"/>
      <c r="UGS8" s="531"/>
      <c r="UGT8" s="531"/>
      <c r="UGU8" s="531"/>
      <c r="UGV8" s="531"/>
      <c r="UGW8" s="531"/>
      <c r="UGX8" s="531"/>
      <c r="UGY8" s="531"/>
      <c r="UGZ8" s="531"/>
      <c r="UHA8" s="531"/>
      <c r="UHB8" s="531"/>
      <c r="UHC8" s="531"/>
      <c r="UHD8" s="531"/>
      <c r="UHE8" s="531"/>
      <c r="UHF8" s="531"/>
      <c r="UHG8" s="531"/>
      <c r="UHH8" s="531"/>
      <c r="UHI8" s="531"/>
      <c r="UHJ8" s="531"/>
      <c r="UHK8" s="531"/>
      <c r="UHL8" s="531"/>
      <c r="UHM8" s="531"/>
      <c r="UHN8" s="531"/>
      <c r="UHO8" s="531"/>
      <c r="UHP8" s="531"/>
      <c r="UHQ8" s="531"/>
      <c r="UHR8" s="531"/>
      <c r="UHS8" s="531"/>
      <c r="UHT8" s="531"/>
      <c r="UHU8" s="531"/>
      <c r="UHV8" s="531"/>
      <c r="UHW8" s="531"/>
      <c r="UHX8" s="531"/>
      <c r="UHY8" s="531"/>
      <c r="UHZ8" s="531"/>
      <c r="UIA8" s="531"/>
      <c r="UIB8" s="531"/>
      <c r="UIC8" s="531"/>
      <c r="UID8" s="531"/>
      <c r="UIE8" s="531"/>
      <c r="UIF8" s="531"/>
      <c r="UIG8" s="531"/>
      <c r="UIH8" s="531"/>
      <c r="UII8" s="531"/>
      <c r="UIJ8" s="531"/>
      <c r="UIK8" s="531"/>
      <c r="UIL8" s="531"/>
      <c r="UIM8" s="531"/>
      <c r="UIN8" s="531"/>
      <c r="UIO8" s="531"/>
      <c r="UIP8" s="531"/>
      <c r="UIQ8" s="531"/>
      <c r="UIR8" s="531"/>
      <c r="UIS8" s="531"/>
      <c r="UIT8" s="531"/>
      <c r="UIU8" s="531"/>
      <c r="UIV8" s="531"/>
      <c r="UIW8" s="531"/>
      <c r="UIX8" s="531"/>
      <c r="UIY8" s="531"/>
      <c r="UIZ8" s="531"/>
      <c r="UJA8" s="531"/>
      <c r="UJB8" s="531"/>
      <c r="UJC8" s="531"/>
      <c r="UJD8" s="531"/>
      <c r="UJE8" s="531"/>
      <c r="UJF8" s="531"/>
      <c r="UJG8" s="531"/>
      <c r="UJH8" s="531"/>
      <c r="UJI8" s="531"/>
      <c r="UJJ8" s="531"/>
      <c r="UJK8" s="531"/>
      <c r="UJL8" s="531"/>
      <c r="UJM8" s="531"/>
      <c r="UJN8" s="531"/>
      <c r="UJO8" s="531"/>
      <c r="UJP8" s="531"/>
      <c r="UJQ8" s="531"/>
      <c r="UJR8" s="531"/>
      <c r="UJS8" s="531"/>
      <c r="UJT8" s="531"/>
      <c r="UJU8" s="531"/>
      <c r="UJV8" s="531"/>
      <c r="UJW8" s="531"/>
      <c r="UJX8" s="531"/>
      <c r="UJY8" s="531"/>
      <c r="UJZ8" s="531"/>
      <c r="UKA8" s="531"/>
      <c r="UKB8" s="531"/>
      <c r="UKC8" s="531"/>
      <c r="UKD8" s="531"/>
      <c r="UKE8" s="531"/>
      <c r="UKF8" s="531"/>
      <c r="UKG8" s="531"/>
      <c r="UKH8" s="531"/>
      <c r="UKI8" s="531"/>
      <c r="UKJ8" s="531"/>
      <c r="UKK8" s="531"/>
      <c r="UKL8" s="531"/>
      <c r="UKM8" s="531"/>
      <c r="UKN8" s="531"/>
      <c r="UKO8" s="531"/>
      <c r="UKP8" s="531"/>
      <c r="UKQ8" s="531"/>
      <c r="UKR8" s="531"/>
      <c r="UKS8" s="531"/>
      <c r="UKT8" s="531"/>
      <c r="UKU8" s="531"/>
      <c r="UKV8" s="531"/>
      <c r="UKW8" s="531"/>
      <c r="UKX8" s="531"/>
      <c r="UKY8" s="531"/>
      <c r="UKZ8" s="531"/>
      <c r="ULA8" s="531"/>
      <c r="ULB8" s="531"/>
      <c r="ULC8" s="531"/>
      <c r="ULD8" s="531"/>
      <c r="ULE8" s="531"/>
      <c r="ULF8" s="531"/>
      <c r="ULG8" s="531"/>
      <c r="ULH8" s="531"/>
      <c r="ULI8" s="531"/>
      <c r="ULJ8" s="531"/>
      <c r="ULK8" s="531"/>
      <c r="ULL8" s="531"/>
      <c r="ULM8" s="531"/>
      <c r="ULN8" s="531"/>
      <c r="ULO8" s="531"/>
      <c r="ULP8" s="531"/>
      <c r="ULQ8" s="531"/>
      <c r="ULR8" s="531"/>
      <c r="ULS8" s="531"/>
      <c r="ULT8" s="531"/>
      <c r="ULU8" s="531"/>
      <c r="ULV8" s="531"/>
      <c r="ULW8" s="531"/>
      <c r="ULX8" s="531"/>
      <c r="ULY8" s="531"/>
      <c r="ULZ8" s="531"/>
      <c r="UMA8" s="531"/>
      <c r="UMB8" s="531"/>
      <c r="UMC8" s="531"/>
      <c r="UMD8" s="531"/>
      <c r="UME8" s="531"/>
      <c r="UMF8" s="531"/>
      <c r="UMG8" s="531"/>
      <c r="UMH8" s="531"/>
      <c r="UMI8" s="531"/>
      <c r="UMJ8" s="531"/>
      <c r="UMK8" s="531"/>
      <c r="UML8" s="531"/>
      <c r="UMM8" s="531"/>
      <c r="UMN8" s="531"/>
      <c r="UMO8" s="531"/>
      <c r="UMP8" s="531"/>
      <c r="UMQ8" s="531"/>
      <c r="UMR8" s="531"/>
      <c r="UMS8" s="531"/>
      <c r="UMT8" s="531"/>
      <c r="UMU8" s="531"/>
      <c r="UMV8" s="531"/>
      <c r="UMW8" s="531"/>
      <c r="UMX8" s="531"/>
      <c r="UMY8" s="531"/>
      <c r="UMZ8" s="531"/>
      <c r="UNA8" s="531"/>
      <c r="UNB8" s="531"/>
      <c r="UNC8" s="531"/>
      <c r="UND8" s="531"/>
      <c r="UNE8" s="531"/>
      <c r="UNF8" s="531"/>
      <c r="UNG8" s="531"/>
      <c r="UNH8" s="531"/>
      <c r="UNI8" s="531"/>
      <c r="UNJ8" s="531"/>
      <c r="UNK8" s="531"/>
      <c r="UNL8" s="531"/>
      <c r="UNM8" s="531"/>
      <c r="UNN8" s="531"/>
      <c r="UNO8" s="531"/>
      <c r="UNP8" s="531"/>
      <c r="UNQ8" s="531"/>
      <c r="UNR8" s="531"/>
      <c r="UNS8" s="531"/>
      <c r="UNT8" s="531"/>
      <c r="UNU8" s="531"/>
      <c r="UNV8" s="531"/>
      <c r="UNW8" s="531"/>
      <c r="UNX8" s="531"/>
      <c r="UNY8" s="531"/>
      <c r="UNZ8" s="531"/>
      <c r="UOA8" s="531"/>
      <c r="UOB8" s="531"/>
      <c r="UOC8" s="531"/>
      <c r="UOD8" s="531"/>
      <c r="UOE8" s="531"/>
      <c r="UOF8" s="531"/>
      <c r="UOG8" s="531"/>
      <c r="UOH8" s="531"/>
      <c r="UOI8" s="531"/>
      <c r="UOJ8" s="531"/>
      <c r="UOK8" s="531"/>
      <c r="UOL8" s="531"/>
      <c r="UOM8" s="531"/>
      <c r="UON8" s="531"/>
      <c r="UOO8" s="531"/>
      <c r="UOP8" s="531"/>
      <c r="UOQ8" s="531"/>
      <c r="UOR8" s="531"/>
      <c r="UOS8" s="531"/>
      <c r="UOT8" s="531"/>
      <c r="UOU8" s="531"/>
      <c r="UOV8" s="531"/>
      <c r="UOW8" s="531"/>
      <c r="UOX8" s="531"/>
      <c r="UOY8" s="531"/>
      <c r="UOZ8" s="531"/>
      <c r="UPA8" s="531"/>
      <c r="UPB8" s="531"/>
      <c r="UPC8" s="531"/>
      <c r="UPD8" s="531"/>
      <c r="UPE8" s="531"/>
      <c r="UPF8" s="531"/>
      <c r="UPG8" s="531"/>
      <c r="UPH8" s="531"/>
      <c r="UPI8" s="531"/>
      <c r="UPJ8" s="531"/>
      <c r="UPK8" s="531"/>
      <c r="UPL8" s="531"/>
      <c r="UPM8" s="531"/>
      <c r="UPN8" s="531"/>
      <c r="UPO8" s="531"/>
      <c r="UPP8" s="531"/>
      <c r="UPQ8" s="531"/>
      <c r="UPR8" s="531"/>
      <c r="UPS8" s="531"/>
      <c r="UPT8" s="531"/>
      <c r="UPU8" s="531"/>
      <c r="UPV8" s="531"/>
      <c r="UPW8" s="531"/>
      <c r="UPX8" s="531"/>
      <c r="UPY8" s="531"/>
      <c r="UPZ8" s="531"/>
      <c r="UQA8" s="531"/>
      <c r="UQB8" s="531"/>
      <c r="UQC8" s="531"/>
      <c r="UQD8" s="531"/>
      <c r="UQE8" s="531"/>
      <c r="UQF8" s="531"/>
      <c r="UQG8" s="531"/>
      <c r="UQH8" s="531"/>
      <c r="UQI8" s="531"/>
      <c r="UQJ8" s="531"/>
      <c r="UQK8" s="531"/>
      <c r="UQL8" s="531"/>
      <c r="UQM8" s="531"/>
      <c r="UQN8" s="531"/>
      <c r="UQO8" s="531"/>
      <c r="UQP8" s="531"/>
      <c r="UQQ8" s="531"/>
      <c r="UQR8" s="531"/>
      <c r="UQS8" s="531"/>
      <c r="UQT8" s="531"/>
      <c r="UQU8" s="531"/>
      <c r="UQV8" s="531"/>
      <c r="UQW8" s="531"/>
      <c r="UQX8" s="531"/>
      <c r="UQY8" s="531"/>
      <c r="UQZ8" s="531"/>
      <c r="URA8" s="531"/>
      <c r="URB8" s="531"/>
      <c r="URC8" s="531"/>
      <c r="URD8" s="531"/>
      <c r="URE8" s="531"/>
      <c r="URF8" s="531"/>
      <c r="URG8" s="531"/>
      <c r="URH8" s="531"/>
      <c r="URI8" s="531"/>
      <c r="URJ8" s="531"/>
      <c r="URK8" s="531"/>
      <c r="URL8" s="531"/>
      <c r="URM8" s="531"/>
      <c r="URN8" s="531"/>
      <c r="URO8" s="531"/>
      <c r="URP8" s="531"/>
      <c r="URQ8" s="531"/>
      <c r="URR8" s="531"/>
      <c r="URS8" s="531"/>
      <c r="URT8" s="531"/>
      <c r="URU8" s="531"/>
      <c r="URV8" s="531"/>
      <c r="URW8" s="531"/>
      <c r="URX8" s="531"/>
      <c r="URY8" s="531"/>
      <c r="URZ8" s="531"/>
      <c r="USA8" s="531"/>
      <c r="USB8" s="531"/>
      <c r="USC8" s="531"/>
      <c r="USD8" s="531"/>
      <c r="USE8" s="531"/>
      <c r="USF8" s="531"/>
      <c r="USG8" s="531"/>
      <c r="USH8" s="531"/>
      <c r="USI8" s="531"/>
      <c r="USJ8" s="531"/>
      <c r="USK8" s="531"/>
      <c r="USL8" s="531"/>
      <c r="USM8" s="531"/>
      <c r="USN8" s="531"/>
      <c r="USO8" s="531"/>
      <c r="USP8" s="531"/>
      <c r="USQ8" s="531"/>
      <c r="USR8" s="531"/>
      <c r="USS8" s="531"/>
      <c r="UST8" s="531"/>
      <c r="USU8" s="531"/>
      <c r="USV8" s="531"/>
      <c r="USW8" s="531"/>
      <c r="USX8" s="531"/>
      <c r="USY8" s="531"/>
      <c r="USZ8" s="531"/>
      <c r="UTA8" s="531"/>
      <c r="UTB8" s="531"/>
      <c r="UTC8" s="531"/>
      <c r="UTD8" s="531"/>
      <c r="UTE8" s="531"/>
      <c r="UTF8" s="531"/>
      <c r="UTG8" s="531"/>
      <c r="UTH8" s="531"/>
      <c r="UTI8" s="531"/>
      <c r="UTJ8" s="531"/>
      <c r="UTK8" s="531"/>
      <c r="UTL8" s="531"/>
      <c r="UTM8" s="531"/>
      <c r="UTN8" s="531"/>
      <c r="UTO8" s="531"/>
      <c r="UTP8" s="531"/>
      <c r="UTQ8" s="531"/>
      <c r="UTR8" s="531"/>
      <c r="UTS8" s="531"/>
      <c r="UTT8" s="531"/>
      <c r="UTU8" s="531"/>
      <c r="UTV8" s="531"/>
      <c r="UTW8" s="531"/>
      <c r="UTX8" s="531"/>
      <c r="UTY8" s="531"/>
      <c r="UTZ8" s="531"/>
      <c r="UUA8" s="531"/>
      <c r="UUB8" s="531"/>
      <c r="UUC8" s="531"/>
      <c r="UUD8" s="531"/>
      <c r="UUE8" s="531"/>
      <c r="UUF8" s="531"/>
      <c r="UUG8" s="531"/>
      <c r="UUH8" s="531"/>
      <c r="UUI8" s="531"/>
      <c r="UUJ8" s="531"/>
      <c r="UUK8" s="531"/>
      <c r="UUL8" s="531"/>
      <c r="UUM8" s="531"/>
      <c r="UUN8" s="531"/>
      <c r="UUO8" s="531"/>
      <c r="UUP8" s="531"/>
      <c r="UUQ8" s="531"/>
      <c r="UUR8" s="531"/>
      <c r="UUS8" s="531"/>
      <c r="UUT8" s="531"/>
      <c r="UUU8" s="531"/>
      <c r="UUV8" s="531"/>
      <c r="UUW8" s="531"/>
      <c r="UUX8" s="531"/>
      <c r="UUY8" s="531"/>
      <c r="UUZ8" s="531"/>
      <c r="UVA8" s="531"/>
      <c r="UVB8" s="531"/>
      <c r="UVC8" s="531"/>
      <c r="UVD8" s="531"/>
      <c r="UVE8" s="531"/>
      <c r="UVF8" s="531"/>
      <c r="UVG8" s="531"/>
      <c r="UVH8" s="531"/>
      <c r="UVI8" s="531"/>
      <c r="UVJ8" s="531"/>
      <c r="UVK8" s="531"/>
      <c r="UVL8" s="531"/>
      <c r="UVM8" s="531"/>
      <c r="UVN8" s="531"/>
      <c r="UVO8" s="531"/>
      <c r="UVP8" s="531"/>
      <c r="UVQ8" s="531"/>
      <c r="UVR8" s="531"/>
      <c r="UVS8" s="531"/>
      <c r="UVT8" s="531"/>
      <c r="UVU8" s="531"/>
      <c r="UVV8" s="531"/>
      <c r="UVW8" s="531"/>
      <c r="UVX8" s="531"/>
      <c r="UVY8" s="531"/>
      <c r="UVZ8" s="531"/>
      <c r="UWA8" s="531"/>
      <c r="UWB8" s="531"/>
      <c r="UWC8" s="531"/>
      <c r="UWD8" s="531"/>
      <c r="UWE8" s="531"/>
      <c r="UWF8" s="531"/>
      <c r="UWG8" s="531"/>
      <c r="UWH8" s="531"/>
      <c r="UWI8" s="531"/>
      <c r="UWJ8" s="531"/>
      <c r="UWK8" s="531"/>
      <c r="UWL8" s="531"/>
      <c r="UWM8" s="531"/>
      <c r="UWN8" s="531"/>
      <c r="UWO8" s="531"/>
      <c r="UWP8" s="531"/>
      <c r="UWQ8" s="531"/>
      <c r="UWR8" s="531"/>
      <c r="UWS8" s="531"/>
      <c r="UWT8" s="531"/>
      <c r="UWU8" s="531"/>
      <c r="UWV8" s="531"/>
      <c r="UWW8" s="531"/>
      <c r="UWX8" s="531"/>
      <c r="UWY8" s="531"/>
      <c r="UWZ8" s="531"/>
      <c r="UXA8" s="531"/>
      <c r="UXB8" s="531"/>
      <c r="UXC8" s="531"/>
      <c r="UXD8" s="531"/>
      <c r="UXE8" s="531"/>
      <c r="UXF8" s="531"/>
      <c r="UXG8" s="531"/>
      <c r="UXH8" s="531"/>
      <c r="UXI8" s="531"/>
      <c r="UXJ8" s="531"/>
      <c r="UXK8" s="531"/>
      <c r="UXL8" s="531"/>
      <c r="UXM8" s="531"/>
      <c r="UXN8" s="531"/>
      <c r="UXO8" s="531"/>
      <c r="UXP8" s="531"/>
      <c r="UXQ8" s="531"/>
      <c r="UXR8" s="531"/>
      <c r="UXS8" s="531"/>
      <c r="UXT8" s="531"/>
      <c r="UXU8" s="531"/>
      <c r="UXV8" s="531"/>
      <c r="UXW8" s="531"/>
      <c r="UXX8" s="531"/>
      <c r="UXY8" s="531"/>
      <c r="UXZ8" s="531"/>
      <c r="UYA8" s="531"/>
      <c r="UYB8" s="531"/>
      <c r="UYC8" s="531"/>
      <c r="UYD8" s="531"/>
      <c r="UYE8" s="531"/>
      <c r="UYF8" s="531"/>
      <c r="UYG8" s="531"/>
      <c r="UYH8" s="531"/>
      <c r="UYI8" s="531"/>
      <c r="UYJ8" s="531"/>
      <c r="UYK8" s="531"/>
      <c r="UYL8" s="531"/>
      <c r="UYM8" s="531"/>
      <c r="UYN8" s="531"/>
      <c r="UYO8" s="531"/>
      <c r="UYP8" s="531"/>
      <c r="UYQ8" s="531"/>
      <c r="UYR8" s="531"/>
      <c r="UYS8" s="531"/>
      <c r="UYT8" s="531"/>
      <c r="UYU8" s="531"/>
      <c r="UYV8" s="531"/>
      <c r="UYW8" s="531"/>
      <c r="UYX8" s="531"/>
      <c r="UYY8" s="531"/>
      <c r="UYZ8" s="531"/>
      <c r="UZA8" s="531"/>
      <c r="UZB8" s="531"/>
      <c r="UZC8" s="531"/>
      <c r="UZD8" s="531"/>
      <c r="UZE8" s="531"/>
      <c r="UZF8" s="531"/>
      <c r="UZG8" s="531"/>
      <c r="UZH8" s="531"/>
      <c r="UZI8" s="531"/>
      <c r="UZJ8" s="531"/>
      <c r="UZK8" s="531"/>
      <c r="UZL8" s="531"/>
      <c r="UZM8" s="531"/>
      <c r="UZN8" s="531"/>
      <c r="UZO8" s="531"/>
      <c r="UZP8" s="531"/>
      <c r="UZQ8" s="531"/>
      <c r="UZR8" s="531"/>
      <c r="UZS8" s="531"/>
      <c r="UZT8" s="531"/>
      <c r="UZU8" s="531"/>
      <c r="UZV8" s="531"/>
      <c r="UZW8" s="531"/>
      <c r="UZX8" s="531"/>
      <c r="UZY8" s="531"/>
      <c r="UZZ8" s="531"/>
      <c r="VAA8" s="531"/>
      <c r="VAB8" s="531"/>
      <c r="VAC8" s="531"/>
      <c r="VAD8" s="531"/>
      <c r="VAE8" s="531"/>
      <c r="VAF8" s="531"/>
      <c r="VAG8" s="531"/>
      <c r="VAH8" s="531"/>
      <c r="VAI8" s="531"/>
      <c r="VAJ8" s="531"/>
      <c r="VAK8" s="531"/>
      <c r="VAL8" s="531"/>
      <c r="VAM8" s="531"/>
      <c r="VAN8" s="531"/>
      <c r="VAO8" s="531"/>
      <c r="VAP8" s="531"/>
      <c r="VAQ8" s="531"/>
      <c r="VAR8" s="531"/>
      <c r="VAS8" s="531"/>
      <c r="VAT8" s="531"/>
      <c r="VAU8" s="531"/>
      <c r="VAV8" s="531"/>
      <c r="VAW8" s="531"/>
      <c r="VAX8" s="531"/>
      <c r="VAY8" s="531"/>
      <c r="VAZ8" s="531"/>
      <c r="VBA8" s="531"/>
      <c r="VBB8" s="531"/>
      <c r="VBC8" s="531"/>
      <c r="VBD8" s="531"/>
      <c r="VBE8" s="531"/>
      <c r="VBF8" s="531"/>
      <c r="VBG8" s="531"/>
      <c r="VBH8" s="531"/>
      <c r="VBI8" s="531"/>
      <c r="VBJ8" s="531"/>
      <c r="VBK8" s="531"/>
      <c r="VBL8" s="531"/>
      <c r="VBM8" s="531"/>
      <c r="VBN8" s="531"/>
      <c r="VBO8" s="531"/>
      <c r="VBP8" s="531"/>
      <c r="VBQ8" s="531"/>
      <c r="VBR8" s="531"/>
      <c r="VBS8" s="531"/>
      <c r="VBT8" s="531"/>
      <c r="VBU8" s="531"/>
      <c r="VBV8" s="531"/>
      <c r="VBW8" s="531"/>
      <c r="VBX8" s="531"/>
      <c r="VBY8" s="531"/>
      <c r="VBZ8" s="531"/>
      <c r="VCA8" s="531"/>
      <c r="VCB8" s="531"/>
      <c r="VCC8" s="531"/>
      <c r="VCD8" s="531"/>
      <c r="VCE8" s="531"/>
      <c r="VCF8" s="531"/>
      <c r="VCG8" s="531"/>
      <c r="VCH8" s="531"/>
      <c r="VCI8" s="531"/>
      <c r="VCJ8" s="531"/>
      <c r="VCK8" s="531"/>
      <c r="VCL8" s="531"/>
      <c r="VCM8" s="531"/>
      <c r="VCN8" s="531"/>
      <c r="VCO8" s="531"/>
      <c r="VCP8" s="531"/>
      <c r="VCQ8" s="531"/>
      <c r="VCR8" s="531"/>
      <c r="VCS8" s="531"/>
      <c r="VCT8" s="531"/>
      <c r="VCU8" s="531"/>
      <c r="VCV8" s="531"/>
      <c r="VCW8" s="531"/>
      <c r="VCX8" s="531"/>
      <c r="VCY8" s="531"/>
      <c r="VCZ8" s="531"/>
      <c r="VDA8" s="531"/>
      <c r="VDB8" s="531"/>
      <c r="VDC8" s="531"/>
      <c r="VDD8" s="531"/>
      <c r="VDE8" s="531"/>
      <c r="VDF8" s="531"/>
      <c r="VDG8" s="531"/>
      <c r="VDH8" s="531"/>
      <c r="VDI8" s="531"/>
      <c r="VDJ8" s="531"/>
      <c r="VDK8" s="531"/>
      <c r="VDL8" s="531"/>
      <c r="VDM8" s="531"/>
      <c r="VDN8" s="531"/>
      <c r="VDO8" s="531"/>
      <c r="VDP8" s="531"/>
      <c r="VDQ8" s="531"/>
      <c r="VDR8" s="531"/>
      <c r="VDS8" s="531"/>
      <c r="VDT8" s="531"/>
      <c r="VDU8" s="531"/>
      <c r="VDV8" s="531"/>
      <c r="VDW8" s="531"/>
      <c r="VDX8" s="531"/>
      <c r="VDY8" s="531"/>
      <c r="VDZ8" s="531"/>
      <c r="VEA8" s="531"/>
      <c r="VEB8" s="531"/>
      <c r="VEC8" s="531"/>
      <c r="VED8" s="531"/>
      <c r="VEE8" s="531"/>
      <c r="VEF8" s="531"/>
      <c r="VEG8" s="531"/>
      <c r="VEH8" s="531"/>
      <c r="VEI8" s="531"/>
      <c r="VEJ8" s="531"/>
      <c r="VEK8" s="531"/>
      <c r="VEL8" s="531"/>
      <c r="VEM8" s="531"/>
      <c r="VEN8" s="531"/>
      <c r="VEO8" s="531"/>
      <c r="VEP8" s="531"/>
      <c r="VEQ8" s="531"/>
      <c r="VER8" s="531"/>
      <c r="VES8" s="531"/>
      <c r="VET8" s="531"/>
      <c r="VEU8" s="531"/>
      <c r="VEV8" s="531"/>
      <c r="VEW8" s="531"/>
      <c r="VEX8" s="531"/>
      <c r="VEY8" s="531"/>
      <c r="VEZ8" s="531"/>
      <c r="VFA8" s="531"/>
      <c r="VFB8" s="531"/>
      <c r="VFC8" s="531"/>
      <c r="VFD8" s="531"/>
      <c r="VFE8" s="531"/>
      <c r="VFF8" s="531"/>
      <c r="VFG8" s="531"/>
      <c r="VFH8" s="531"/>
      <c r="VFI8" s="531"/>
      <c r="VFJ8" s="531"/>
      <c r="VFK8" s="531"/>
      <c r="VFL8" s="531"/>
      <c r="VFM8" s="531"/>
      <c r="VFN8" s="531"/>
      <c r="VFO8" s="531"/>
      <c r="VFP8" s="531"/>
      <c r="VFQ8" s="531"/>
      <c r="VFR8" s="531"/>
      <c r="VFS8" s="531"/>
      <c r="VFT8" s="531"/>
      <c r="VFU8" s="531"/>
      <c r="VFV8" s="531"/>
      <c r="VFW8" s="531"/>
      <c r="VFX8" s="531"/>
      <c r="VFY8" s="531"/>
      <c r="VFZ8" s="531"/>
      <c r="VGA8" s="531"/>
      <c r="VGB8" s="531"/>
      <c r="VGC8" s="531"/>
      <c r="VGD8" s="531"/>
      <c r="VGE8" s="531"/>
      <c r="VGF8" s="531"/>
      <c r="VGG8" s="531"/>
      <c r="VGH8" s="531"/>
      <c r="VGI8" s="531"/>
      <c r="VGJ8" s="531"/>
      <c r="VGK8" s="531"/>
      <c r="VGL8" s="531"/>
      <c r="VGM8" s="531"/>
      <c r="VGN8" s="531"/>
      <c r="VGO8" s="531"/>
      <c r="VGP8" s="531"/>
      <c r="VGQ8" s="531"/>
      <c r="VGR8" s="531"/>
      <c r="VGS8" s="531"/>
      <c r="VGT8" s="531"/>
      <c r="VGU8" s="531"/>
      <c r="VGV8" s="531"/>
      <c r="VGW8" s="531"/>
      <c r="VGX8" s="531"/>
      <c r="VGY8" s="531"/>
      <c r="VGZ8" s="531"/>
      <c r="VHA8" s="531"/>
      <c r="VHB8" s="531"/>
      <c r="VHC8" s="531"/>
      <c r="VHD8" s="531"/>
      <c r="VHE8" s="531"/>
      <c r="VHF8" s="531"/>
      <c r="VHG8" s="531"/>
      <c r="VHH8" s="531"/>
      <c r="VHI8" s="531"/>
      <c r="VHJ8" s="531"/>
      <c r="VHK8" s="531"/>
      <c r="VHL8" s="531"/>
      <c r="VHM8" s="531"/>
      <c r="VHN8" s="531"/>
      <c r="VHO8" s="531"/>
      <c r="VHP8" s="531"/>
      <c r="VHQ8" s="531"/>
      <c r="VHR8" s="531"/>
      <c r="VHS8" s="531"/>
      <c r="VHT8" s="531"/>
      <c r="VHU8" s="531"/>
      <c r="VHV8" s="531"/>
      <c r="VHW8" s="531"/>
      <c r="VHX8" s="531"/>
      <c r="VHY8" s="531"/>
      <c r="VHZ8" s="531"/>
      <c r="VIA8" s="531"/>
      <c r="VIB8" s="531"/>
      <c r="VIC8" s="531"/>
      <c r="VID8" s="531"/>
      <c r="VIE8" s="531"/>
      <c r="VIF8" s="531"/>
      <c r="VIG8" s="531"/>
      <c r="VIH8" s="531"/>
      <c r="VII8" s="531"/>
      <c r="VIJ8" s="531"/>
      <c r="VIK8" s="531"/>
      <c r="VIL8" s="531"/>
      <c r="VIM8" s="531"/>
      <c r="VIN8" s="531"/>
      <c r="VIO8" s="531"/>
      <c r="VIP8" s="531"/>
      <c r="VIQ8" s="531"/>
      <c r="VIR8" s="531"/>
      <c r="VIS8" s="531"/>
      <c r="VIT8" s="531"/>
      <c r="VIU8" s="531"/>
      <c r="VIV8" s="531"/>
      <c r="VIW8" s="531"/>
      <c r="VIX8" s="531"/>
      <c r="VIY8" s="531"/>
      <c r="VIZ8" s="531"/>
      <c r="VJA8" s="531"/>
      <c r="VJB8" s="531"/>
      <c r="VJC8" s="531"/>
      <c r="VJD8" s="531"/>
      <c r="VJE8" s="531"/>
      <c r="VJF8" s="531"/>
      <c r="VJG8" s="531"/>
      <c r="VJH8" s="531"/>
      <c r="VJI8" s="531"/>
      <c r="VJJ8" s="531"/>
      <c r="VJK8" s="531"/>
      <c r="VJL8" s="531"/>
      <c r="VJM8" s="531"/>
      <c r="VJN8" s="531"/>
      <c r="VJO8" s="531"/>
      <c r="VJP8" s="531"/>
      <c r="VJQ8" s="531"/>
      <c r="VJR8" s="531"/>
      <c r="VJS8" s="531"/>
      <c r="VJT8" s="531"/>
      <c r="VJU8" s="531"/>
      <c r="VJV8" s="531"/>
      <c r="VJW8" s="531"/>
      <c r="VJX8" s="531"/>
      <c r="VJY8" s="531"/>
      <c r="VJZ8" s="531"/>
      <c r="VKA8" s="531"/>
      <c r="VKB8" s="531"/>
      <c r="VKC8" s="531"/>
      <c r="VKD8" s="531"/>
      <c r="VKE8" s="531"/>
      <c r="VKF8" s="531"/>
      <c r="VKG8" s="531"/>
      <c r="VKH8" s="531"/>
      <c r="VKI8" s="531"/>
      <c r="VKJ8" s="531"/>
      <c r="VKK8" s="531"/>
      <c r="VKL8" s="531"/>
      <c r="VKM8" s="531"/>
      <c r="VKN8" s="531"/>
      <c r="VKO8" s="531"/>
      <c r="VKP8" s="531"/>
      <c r="VKQ8" s="531"/>
      <c r="VKR8" s="531"/>
      <c r="VKS8" s="531"/>
      <c r="VKT8" s="531"/>
      <c r="VKU8" s="531"/>
      <c r="VKV8" s="531"/>
      <c r="VKW8" s="531"/>
      <c r="VKX8" s="531"/>
      <c r="VKY8" s="531"/>
      <c r="VKZ8" s="531"/>
      <c r="VLA8" s="531"/>
      <c r="VLB8" s="531"/>
      <c r="VLC8" s="531"/>
      <c r="VLD8" s="531"/>
      <c r="VLE8" s="531"/>
      <c r="VLF8" s="531"/>
      <c r="VLG8" s="531"/>
      <c r="VLH8" s="531"/>
      <c r="VLI8" s="531"/>
      <c r="VLJ8" s="531"/>
      <c r="VLK8" s="531"/>
      <c r="VLL8" s="531"/>
      <c r="VLM8" s="531"/>
      <c r="VLN8" s="531"/>
      <c r="VLO8" s="531"/>
      <c r="VLP8" s="531"/>
      <c r="VLQ8" s="531"/>
      <c r="VLR8" s="531"/>
      <c r="VLS8" s="531"/>
      <c r="VLT8" s="531"/>
      <c r="VLU8" s="531"/>
      <c r="VLV8" s="531"/>
      <c r="VLW8" s="531"/>
      <c r="VLX8" s="531"/>
      <c r="VLY8" s="531"/>
      <c r="VLZ8" s="531"/>
      <c r="VMA8" s="531"/>
      <c r="VMB8" s="531"/>
      <c r="VMC8" s="531"/>
      <c r="VMD8" s="531"/>
      <c r="VME8" s="531"/>
      <c r="VMF8" s="531"/>
      <c r="VMG8" s="531"/>
      <c r="VMH8" s="531"/>
      <c r="VMI8" s="531"/>
      <c r="VMJ8" s="531"/>
      <c r="VMK8" s="531"/>
      <c r="VML8" s="531"/>
      <c r="VMM8" s="531"/>
      <c r="VMN8" s="531"/>
      <c r="VMO8" s="531"/>
      <c r="VMP8" s="531"/>
      <c r="VMQ8" s="531"/>
      <c r="VMR8" s="531"/>
      <c r="VMS8" s="531"/>
      <c r="VMT8" s="531"/>
      <c r="VMU8" s="531"/>
      <c r="VMV8" s="531"/>
      <c r="VMW8" s="531"/>
      <c r="VMX8" s="531"/>
      <c r="VMY8" s="531"/>
      <c r="VMZ8" s="531"/>
      <c r="VNA8" s="531"/>
      <c r="VNB8" s="531"/>
      <c r="VNC8" s="531"/>
      <c r="VND8" s="531"/>
      <c r="VNE8" s="531"/>
      <c r="VNF8" s="531"/>
      <c r="VNG8" s="531"/>
      <c r="VNH8" s="531"/>
      <c r="VNI8" s="531"/>
      <c r="VNJ8" s="531"/>
      <c r="VNK8" s="531"/>
      <c r="VNL8" s="531"/>
      <c r="VNM8" s="531"/>
      <c r="VNN8" s="531"/>
      <c r="VNO8" s="531"/>
      <c r="VNP8" s="531"/>
      <c r="VNQ8" s="531"/>
      <c r="VNR8" s="531"/>
      <c r="VNS8" s="531"/>
      <c r="VNT8" s="531"/>
      <c r="VNU8" s="531"/>
      <c r="VNV8" s="531"/>
      <c r="VNW8" s="531"/>
      <c r="VNX8" s="531"/>
      <c r="VNY8" s="531"/>
      <c r="VNZ8" s="531"/>
      <c r="VOA8" s="531"/>
      <c r="VOB8" s="531"/>
      <c r="VOC8" s="531"/>
      <c r="VOD8" s="531"/>
      <c r="VOE8" s="531"/>
      <c r="VOF8" s="531"/>
      <c r="VOG8" s="531"/>
      <c r="VOH8" s="531"/>
      <c r="VOI8" s="531"/>
      <c r="VOJ8" s="531"/>
      <c r="VOK8" s="531"/>
      <c r="VOL8" s="531"/>
      <c r="VOM8" s="531"/>
      <c r="VON8" s="531"/>
      <c r="VOO8" s="531"/>
      <c r="VOP8" s="531"/>
      <c r="VOQ8" s="531"/>
      <c r="VOR8" s="531"/>
      <c r="VOS8" s="531"/>
      <c r="VOT8" s="531"/>
      <c r="VOU8" s="531"/>
      <c r="VOV8" s="531"/>
      <c r="VOW8" s="531"/>
      <c r="VOX8" s="531"/>
      <c r="VOY8" s="531"/>
      <c r="VOZ8" s="531"/>
      <c r="VPA8" s="531"/>
      <c r="VPB8" s="531"/>
      <c r="VPC8" s="531"/>
      <c r="VPD8" s="531"/>
      <c r="VPE8" s="531"/>
      <c r="VPF8" s="531"/>
      <c r="VPG8" s="531"/>
      <c r="VPH8" s="531"/>
      <c r="VPI8" s="531"/>
      <c r="VPJ8" s="531"/>
      <c r="VPK8" s="531"/>
      <c r="VPL8" s="531"/>
      <c r="VPM8" s="531"/>
      <c r="VPN8" s="531"/>
      <c r="VPO8" s="531"/>
      <c r="VPP8" s="531"/>
      <c r="VPQ8" s="531"/>
      <c r="VPR8" s="531"/>
      <c r="VPS8" s="531"/>
      <c r="VPT8" s="531"/>
      <c r="VPU8" s="531"/>
      <c r="VPV8" s="531"/>
      <c r="VPW8" s="531"/>
      <c r="VPX8" s="531"/>
      <c r="VPY8" s="531"/>
      <c r="VPZ8" s="531"/>
      <c r="VQA8" s="531"/>
      <c r="VQB8" s="531"/>
      <c r="VQC8" s="531"/>
      <c r="VQD8" s="531"/>
      <c r="VQE8" s="531"/>
      <c r="VQF8" s="531"/>
      <c r="VQG8" s="531"/>
      <c r="VQH8" s="531"/>
      <c r="VQI8" s="531"/>
      <c r="VQJ8" s="531"/>
      <c r="VQK8" s="531"/>
      <c r="VQL8" s="531"/>
      <c r="VQM8" s="531"/>
      <c r="VQN8" s="531"/>
      <c r="VQO8" s="531"/>
      <c r="VQP8" s="531"/>
      <c r="VQQ8" s="531"/>
      <c r="VQR8" s="531"/>
      <c r="VQS8" s="531"/>
      <c r="VQT8" s="531"/>
      <c r="VQU8" s="531"/>
      <c r="VQV8" s="531"/>
      <c r="VQW8" s="531"/>
      <c r="VQX8" s="531"/>
      <c r="VQY8" s="531"/>
      <c r="VQZ8" s="531"/>
      <c r="VRA8" s="531"/>
      <c r="VRB8" s="531"/>
      <c r="VRC8" s="531"/>
      <c r="VRD8" s="531"/>
      <c r="VRE8" s="531"/>
      <c r="VRF8" s="531"/>
      <c r="VRG8" s="531"/>
      <c r="VRH8" s="531"/>
      <c r="VRI8" s="531"/>
      <c r="VRJ8" s="531"/>
      <c r="VRK8" s="531"/>
      <c r="VRL8" s="531"/>
      <c r="VRM8" s="531"/>
      <c r="VRN8" s="531"/>
      <c r="VRO8" s="531"/>
      <c r="VRP8" s="531"/>
      <c r="VRQ8" s="531"/>
      <c r="VRR8" s="531"/>
      <c r="VRS8" s="531"/>
      <c r="VRT8" s="531"/>
      <c r="VRU8" s="531"/>
      <c r="VRV8" s="531"/>
      <c r="VRW8" s="531"/>
      <c r="VRX8" s="531"/>
      <c r="VRY8" s="531"/>
      <c r="VRZ8" s="531"/>
      <c r="VSA8" s="531"/>
      <c r="VSB8" s="531"/>
      <c r="VSC8" s="531"/>
      <c r="VSD8" s="531"/>
      <c r="VSE8" s="531"/>
      <c r="VSF8" s="531"/>
      <c r="VSG8" s="531"/>
      <c r="VSH8" s="531"/>
      <c r="VSI8" s="531"/>
      <c r="VSJ8" s="531"/>
      <c r="VSK8" s="531"/>
      <c r="VSL8" s="531"/>
      <c r="VSM8" s="531"/>
      <c r="VSN8" s="531"/>
      <c r="VSO8" s="531"/>
      <c r="VSP8" s="531"/>
      <c r="VSQ8" s="531"/>
      <c r="VSR8" s="531"/>
      <c r="VSS8" s="531"/>
      <c r="VST8" s="531"/>
      <c r="VSU8" s="531"/>
      <c r="VSV8" s="531"/>
      <c r="VSW8" s="531"/>
      <c r="VSX8" s="531"/>
      <c r="VSY8" s="531"/>
      <c r="VSZ8" s="531"/>
      <c r="VTA8" s="531"/>
      <c r="VTB8" s="531"/>
      <c r="VTC8" s="531"/>
      <c r="VTD8" s="531"/>
      <c r="VTE8" s="531"/>
      <c r="VTF8" s="531"/>
      <c r="VTG8" s="531"/>
      <c r="VTH8" s="531"/>
      <c r="VTI8" s="531"/>
      <c r="VTJ8" s="531"/>
      <c r="VTK8" s="531"/>
      <c r="VTL8" s="531"/>
      <c r="VTM8" s="531"/>
      <c r="VTN8" s="531"/>
      <c r="VTO8" s="531"/>
      <c r="VTP8" s="531"/>
      <c r="VTQ8" s="531"/>
      <c r="VTR8" s="531"/>
      <c r="VTS8" s="531"/>
      <c r="VTT8" s="531"/>
      <c r="VTU8" s="531"/>
      <c r="VTV8" s="531"/>
      <c r="VTW8" s="531"/>
      <c r="VTX8" s="531"/>
      <c r="VTY8" s="531"/>
      <c r="VTZ8" s="531"/>
      <c r="VUA8" s="531"/>
      <c r="VUB8" s="531"/>
      <c r="VUC8" s="531"/>
      <c r="VUD8" s="531"/>
      <c r="VUE8" s="531"/>
      <c r="VUF8" s="531"/>
      <c r="VUG8" s="531"/>
      <c r="VUH8" s="531"/>
      <c r="VUI8" s="531"/>
      <c r="VUJ8" s="531"/>
      <c r="VUK8" s="531"/>
      <c r="VUL8" s="531"/>
      <c r="VUM8" s="531"/>
      <c r="VUN8" s="531"/>
      <c r="VUO8" s="531"/>
      <c r="VUP8" s="531"/>
      <c r="VUQ8" s="531"/>
      <c r="VUR8" s="531"/>
      <c r="VUS8" s="531"/>
      <c r="VUT8" s="531"/>
      <c r="VUU8" s="531"/>
      <c r="VUV8" s="531"/>
      <c r="VUW8" s="531"/>
      <c r="VUX8" s="531"/>
      <c r="VUY8" s="531"/>
      <c r="VUZ8" s="531"/>
      <c r="VVA8" s="531"/>
      <c r="VVB8" s="531"/>
      <c r="VVC8" s="531"/>
      <c r="VVD8" s="531"/>
      <c r="VVE8" s="531"/>
      <c r="VVF8" s="531"/>
      <c r="VVG8" s="531"/>
      <c r="VVH8" s="531"/>
      <c r="VVI8" s="531"/>
      <c r="VVJ8" s="531"/>
      <c r="VVK8" s="531"/>
      <c r="VVL8" s="531"/>
      <c r="VVM8" s="531"/>
      <c r="VVN8" s="531"/>
      <c r="VVO8" s="531"/>
      <c r="VVP8" s="531"/>
      <c r="VVQ8" s="531"/>
      <c r="VVR8" s="531"/>
      <c r="VVS8" s="531"/>
      <c r="VVT8" s="531"/>
      <c r="VVU8" s="531"/>
      <c r="VVV8" s="531"/>
      <c r="VVW8" s="531"/>
      <c r="VVX8" s="531"/>
      <c r="VVY8" s="531"/>
      <c r="VVZ8" s="531"/>
      <c r="VWA8" s="531"/>
      <c r="VWB8" s="531"/>
      <c r="VWC8" s="531"/>
      <c r="VWD8" s="531"/>
      <c r="VWE8" s="531"/>
      <c r="VWF8" s="531"/>
      <c r="VWG8" s="531"/>
      <c r="VWH8" s="531"/>
      <c r="VWI8" s="531"/>
      <c r="VWJ8" s="531"/>
      <c r="VWK8" s="531"/>
      <c r="VWL8" s="531"/>
      <c r="VWM8" s="531"/>
      <c r="VWN8" s="531"/>
      <c r="VWO8" s="531"/>
      <c r="VWP8" s="531"/>
      <c r="VWQ8" s="531"/>
      <c r="VWR8" s="531"/>
      <c r="VWS8" s="531"/>
      <c r="VWT8" s="531"/>
      <c r="VWU8" s="531"/>
      <c r="VWV8" s="531"/>
      <c r="VWW8" s="531"/>
      <c r="VWX8" s="531"/>
      <c r="VWY8" s="531"/>
      <c r="VWZ8" s="531"/>
      <c r="VXA8" s="531"/>
      <c r="VXB8" s="531"/>
      <c r="VXC8" s="531"/>
      <c r="VXD8" s="531"/>
      <c r="VXE8" s="531"/>
      <c r="VXF8" s="531"/>
      <c r="VXG8" s="531"/>
      <c r="VXH8" s="531"/>
      <c r="VXI8" s="531"/>
      <c r="VXJ8" s="531"/>
      <c r="VXK8" s="531"/>
      <c r="VXL8" s="531"/>
      <c r="VXM8" s="531"/>
      <c r="VXN8" s="531"/>
      <c r="VXO8" s="531"/>
      <c r="VXP8" s="531"/>
      <c r="VXQ8" s="531"/>
      <c r="VXR8" s="531"/>
      <c r="VXS8" s="531"/>
      <c r="VXT8" s="531"/>
      <c r="VXU8" s="531"/>
      <c r="VXV8" s="531"/>
      <c r="VXW8" s="531"/>
      <c r="VXX8" s="531"/>
      <c r="VXY8" s="531"/>
      <c r="VXZ8" s="531"/>
      <c r="VYA8" s="531"/>
      <c r="VYB8" s="531"/>
      <c r="VYC8" s="531"/>
      <c r="VYD8" s="531"/>
      <c r="VYE8" s="531"/>
      <c r="VYF8" s="531"/>
      <c r="VYG8" s="531"/>
      <c r="VYH8" s="531"/>
      <c r="VYI8" s="531"/>
      <c r="VYJ8" s="531"/>
      <c r="VYK8" s="531"/>
      <c r="VYL8" s="531"/>
      <c r="VYM8" s="531"/>
      <c r="VYN8" s="531"/>
      <c r="VYO8" s="531"/>
      <c r="VYP8" s="531"/>
      <c r="VYQ8" s="531"/>
      <c r="VYR8" s="531"/>
      <c r="VYS8" s="531"/>
      <c r="VYT8" s="531"/>
      <c r="VYU8" s="531"/>
      <c r="VYV8" s="531"/>
      <c r="VYW8" s="531"/>
      <c r="VYX8" s="531"/>
      <c r="VYY8" s="531"/>
      <c r="VYZ8" s="531"/>
      <c r="VZA8" s="531"/>
      <c r="VZB8" s="531"/>
      <c r="VZC8" s="531"/>
      <c r="VZD8" s="531"/>
      <c r="VZE8" s="531"/>
      <c r="VZF8" s="531"/>
      <c r="VZG8" s="531"/>
      <c r="VZH8" s="531"/>
      <c r="VZI8" s="531"/>
      <c r="VZJ8" s="531"/>
      <c r="VZK8" s="531"/>
      <c r="VZL8" s="531"/>
      <c r="VZM8" s="531"/>
      <c r="VZN8" s="531"/>
      <c r="VZO8" s="531"/>
      <c r="VZP8" s="531"/>
      <c r="VZQ8" s="531"/>
      <c r="VZR8" s="531"/>
      <c r="VZS8" s="531"/>
      <c r="VZT8" s="531"/>
      <c r="VZU8" s="531"/>
      <c r="VZV8" s="531"/>
      <c r="VZW8" s="531"/>
      <c r="VZX8" s="531"/>
      <c r="VZY8" s="531"/>
      <c r="VZZ8" s="531"/>
      <c r="WAA8" s="531"/>
      <c r="WAB8" s="531"/>
      <c r="WAC8" s="531"/>
      <c r="WAD8" s="531"/>
      <c r="WAE8" s="531"/>
      <c r="WAF8" s="531"/>
      <c r="WAG8" s="531"/>
      <c r="WAH8" s="531"/>
      <c r="WAI8" s="531"/>
      <c r="WAJ8" s="531"/>
      <c r="WAK8" s="531"/>
      <c r="WAL8" s="531"/>
      <c r="WAM8" s="531"/>
      <c r="WAN8" s="531"/>
      <c r="WAO8" s="531"/>
      <c r="WAP8" s="531"/>
      <c r="WAQ8" s="531"/>
      <c r="WAR8" s="531"/>
      <c r="WAS8" s="531"/>
      <c r="WAT8" s="531"/>
      <c r="WAU8" s="531"/>
      <c r="WAV8" s="531"/>
      <c r="WAW8" s="531"/>
      <c r="WAX8" s="531"/>
      <c r="WAY8" s="531"/>
      <c r="WAZ8" s="531"/>
      <c r="WBA8" s="531"/>
      <c r="WBB8" s="531"/>
      <c r="WBC8" s="531"/>
      <c r="WBD8" s="531"/>
      <c r="WBE8" s="531"/>
      <c r="WBF8" s="531"/>
      <c r="WBG8" s="531"/>
      <c r="WBH8" s="531"/>
      <c r="WBI8" s="531"/>
      <c r="WBJ8" s="531"/>
      <c r="WBK8" s="531"/>
      <c r="WBL8" s="531"/>
      <c r="WBM8" s="531"/>
      <c r="WBN8" s="531"/>
      <c r="WBO8" s="531"/>
      <c r="WBP8" s="531"/>
      <c r="WBQ8" s="531"/>
      <c r="WBR8" s="531"/>
      <c r="WBS8" s="531"/>
      <c r="WBT8" s="531"/>
      <c r="WBU8" s="531"/>
      <c r="WBV8" s="531"/>
      <c r="WBW8" s="531"/>
      <c r="WBX8" s="531"/>
      <c r="WBY8" s="531"/>
      <c r="WBZ8" s="531"/>
      <c r="WCA8" s="531"/>
      <c r="WCB8" s="531"/>
      <c r="WCC8" s="531"/>
      <c r="WCD8" s="531"/>
      <c r="WCE8" s="531"/>
      <c r="WCF8" s="531"/>
      <c r="WCG8" s="531"/>
      <c r="WCH8" s="531"/>
      <c r="WCI8" s="531"/>
      <c r="WCJ8" s="531"/>
      <c r="WCK8" s="531"/>
      <c r="WCL8" s="531"/>
      <c r="WCM8" s="531"/>
      <c r="WCN8" s="531"/>
      <c r="WCO8" s="531"/>
      <c r="WCP8" s="531"/>
      <c r="WCQ8" s="531"/>
      <c r="WCR8" s="531"/>
      <c r="WCS8" s="531"/>
      <c r="WCT8" s="531"/>
      <c r="WCU8" s="531"/>
      <c r="WCV8" s="531"/>
      <c r="WCW8" s="531"/>
      <c r="WCX8" s="531"/>
      <c r="WCY8" s="531"/>
      <c r="WCZ8" s="531"/>
      <c r="WDA8" s="531"/>
      <c r="WDB8" s="531"/>
      <c r="WDC8" s="531"/>
      <c r="WDD8" s="531"/>
      <c r="WDE8" s="531"/>
      <c r="WDF8" s="531"/>
      <c r="WDG8" s="531"/>
      <c r="WDH8" s="531"/>
      <c r="WDI8" s="531"/>
      <c r="WDJ8" s="531"/>
      <c r="WDK8" s="531"/>
      <c r="WDL8" s="531"/>
      <c r="WDM8" s="531"/>
      <c r="WDN8" s="531"/>
      <c r="WDO8" s="531"/>
      <c r="WDP8" s="531"/>
      <c r="WDQ8" s="531"/>
      <c r="WDR8" s="531"/>
      <c r="WDS8" s="531"/>
      <c r="WDT8" s="531"/>
      <c r="WDU8" s="531"/>
      <c r="WDV8" s="531"/>
      <c r="WDW8" s="531"/>
      <c r="WDX8" s="531"/>
      <c r="WDY8" s="531"/>
      <c r="WDZ8" s="531"/>
      <c r="WEA8" s="531"/>
      <c r="WEB8" s="531"/>
      <c r="WEC8" s="531"/>
      <c r="WED8" s="531"/>
      <c r="WEE8" s="531"/>
      <c r="WEF8" s="531"/>
      <c r="WEG8" s="531"/>
      <c r="WEH8" s="531"/>
      <c r="WEI8" s="531"/>
      <c r="WEJ8" s="531"/>
      <c r="WEK8" s="531"/>
      <c r="WEL8" s="531"/>
      <c r="WEM8" s="531"/>
      <c r="WEN8" s="531"/>
      <c r="WEO8" s="531"/>
      <c r="WEP8" s="531"/>
      <c r="WEQ8" s="531"/>
      <c r="WER8" s="531"/>
      <c r="WES8" s="531"/>
      <c r="WET8" s="531"/>
      <c r="WEU8" s="531"/>
      <c r="WEV8" s="531"/>
      <c r="WEW8" s="531"/>
      <c r="WEX8" s="531"/>
      <c r="WEY8" s="531"/>
      <c r="WEZ8" s="531"/>
      <c r="WFA8" s="531"/>
      <c r="WFB8" s="531"/>
      <c r="WFC8" s="531"/>
      <c r="WFD8" s="531"/>
      <c r="WFE8" s="531"/>
      <c r="WFF8" s="531"/>
      <c r="WFG8" s="531"/>
      <c r="WFH8" s="531"/>
      <c r="WFI8" s="531"/>
      <c r="WFJ8" s="531"/>
      <c r="WFK8" s="531"/>
      <c r="WFL8" s="531"/>
      <c r="WFM8" s="531"/>
      <c r="WFN8" s="531"/>
      <c r="WFO8" s="531"/>
      <c r="WFP8" s="531"/>
      <c r="WFQ8" s="531"/>
      <c r="WFR8" s="531"/>
      <c r="WFS8" s="531"/>
      <c r="WFT8" s="531"/>
      <c r="WFU8" s="531"/>
      <c r="WFV8" s="531"/>
      <c r="WFW8" s="531"/>
      <c r="WFX8" s="531"/>
      <c r="WFY8" s="531"/>
      <c r="WFZ8" s="531"/>
      <c r="WGA8" s="531"/>
      <c r="WGB8" s="531"/>
      <c r="WGC8" s="531"/>
      <c r="WGD8" s="531"/>
      <c r="WGE8" s="531"/>
      <c r="WGF8" s="531"/>
      <c r="WGG8" s="531"/>
      <c r="WGH8" s="531"/>
      <c r="WGI8" s="531"/>
      <c r="WGJ8" s="531"/>
      <c r="WGK8" s="531"/>
      <c r="WGL8" s="531"/>
      <c r="WGM8" s="531"/>
      <c r="WGN8" s="531"/>
      <c r="WGO8" s="531"/>
      <c r="WGP8" s="531"/>
      <c r="WGQ8" s="531"/>
      <c r="WGR8" s="531"/>
      <c r="WGS8" s="531"/>
      <c r="WGT8" s="531"/>
      <c r="WGU8" s="531"/>
      <c r="WGV8" s="531"/>
      <c r="WGW8" s="531"/>
      <c r="WGX8" s="531"/>
      <c r="WGY8" s="531"/>
      <c r="WGZ8" s="531"/>
      <c r="WHA8" s="531"/>
      <c r="WHB8" s="531"/>
      <c r="WHC8" s="531"/>
      <c r="WHD8" s="531"/>
      <c r="WHE8" s="531"/>
      <c r="WHF8" s="531"/>
      <c r="WHG8" s="531"/>
      <c r="WHH8" s="531"/>
      <c r="WHI8" s="531"/>
      <c r="WHJ8" s="531"/>
      <c r="WHK8" s="531"/>
      <c r="WHL8" s="531"/>
      <c r="WHM8" s="531"/>
      <c r="WHN8" s="531"/>
      <c r="WHO8" s="531"/>
      <c r="WHP8" s="531"/>
      <c r="WHQ8" s="531"/>
      <c r="WHR8" s="531"/>
      <c r="WHS8" s="531"/>
      <c r="WHT8" s="531"/>
      <c r="WHU8" s="531"/>
      <c r="WHV8" s="531"/>
      <c r="WHW8" s="531"/>
      <c r="WHX8" s="531"/>
      <c r="WHY8" s="531"/>
      <c r="WHZ8" s="531"/>
      <c r="WIA8" s="531"/>
      <c r="WIB8" s="531"/>
      <c r="WIC8" s="531"/>
      <c r="WID8" s="531"/>
      <c r="WIE8" s="531"/>
      <c r="WIF8" s="531"/>
      <c r="WIG8" s="531"/>
      <c r="WIH8" s="531"/>
      <c r="WII8" s="531"/>
      <c r="WIJ8" s="531"/>
      <c r="WIK8" s="531"/>
      <c r="WIL8" s="531"/>
      <c r="WIM8" s="531"/>
      <c r="WIN8" s="531"/>
      <c r="WIO8" s="531"/>
      <c r="WIP8" s="531"/>
      <c r="WIQ8" s="531"/>
      <c r="WIR8" s="531"/>
      <c r="WIS8" s="531"/>
      <c r="WIT8" s="531"/>
      <c r="WIU8" s="531"/>
      <c r="WIV8" s="531"/>
      <c r="WIW8" s="531"/>
      <c r="WIX8" s="531"/>
      <c r="WIY8" s="531"/>
      <c r="WIZ8" s="531"/>
      <c r="WJA8" s="531"/>
      <c r="WJB8" s="531"/>
      <c r="WJC8" s="531"/>
      <c r="WJD8" s="531"/>
      <c r="WJE8" s="531"/>
      <c r="WJF8" s="531"/>
      <c r="WJG8" s="531"/>
      <c r="WJH8" s="531"/>
      <c r="WJI8" s="531"/>
      <c r="WJJ8" s="531"/>
      <c r="WJK8" s="531"/>
      <c r="WJL8" s="531"/>
      <c r="WJM8" s="531"/>
      <c r="WJN8" s="531"/>
      <c r="WJO8" s="531"/>
      <c r="WJP8" s="531"/>
      <c r="WJQ8" s="531"/>
      <c r="WJR8" s="531"/>
      <c r="WJS8" s="531"/>
      <c r="WJT8" s="531"/>
      <c r="WJU8" s="531"/>
      <c r="WJV8" s="531"/>
      <c r="WJW8" s="531"/>
      <c r="WJX8" s="531"/>
      <c r="WJY8" s="531"/>
      <c r="WJZ8" s="531"/>
      <c r="WKA8" s="531"/>
      <c r="WKB8" s="531"/>
      <c r="WKC8" s="531"/>
      <c r="WKD8" s="531"/>
      <c r="WKE8" s="531"/>
      <c r="WKF8" s="531"/>
      <c r="WKG8" s="531"/>
      <c r="WKH8" s="531"/>
      <c r="WKI8" s="531"/>
      <c r="WKJ8" s="531"/>
      <c r="WKK8" s="531"/>
      <c r="WKL8" s="531"/>
      <c r="WKM8" s="531"/>
      <c r="WKN8" s="531"/>
      <c r="WKO8" s="531"/>
      <c r="WKP8" s="531"/>
      <c r="WKQ8" s="531"/>
      <c r="WKR8" s="531"/>
      <c r="WKS8" s="531"/>
      <c r="WKT8" s="531"/>
      <c r="WKU8" s="531"/>
      <c r="WKV8" s="531"/>
      <c r="WKW8" s="531"/>
      <c r="WKX8" s="531"/>
      <c r="WKY8" s="531"/>
      <c r="WKZ8" s="531"/>
      <c r="WLA8" s="531"/>
      <c r="WLB8" s="531"/>
      <c r="WLC8" s="531"/>
      <c r="WLD8" s="531"/>
      <c r="WLE8" s="531"/>
      <c r="WLF8" s="531"/>
      <c r="WLG8" s="531"/>
      <c r="WLH8" s="531"/>
      <c r="WLI8" s="531"/>
      <c r="WLJ8" s="531"/>
      <c r="WLK8" s="531"/>
      <c r="WLL8" s="531"/>
      <c r="WLM8" s="531"/>
      <c r="WLN8" s="531"/>
      <c r="WLO8" s="531"/>
      <c r="WLP8" s="531"/>
      <c r="WLQ8" s="531"/>
      <c r="WLR8" s="531"/>
      <c r="WLS8" s="531"/>
      <c r="WLT8" s="531"/>
      <c r="WLU8" s="531"/>
      <c r="WLV8" s="531"/>
      <c r="WLW8" s="531"/>
      <c r="WLX8" s="531"/>
      <c r="WLY8" s="531"/>
      <c r="WLZ8" s="531"/>
      <c r="WMA8" s="531"/>
      <c r="WMB8" s="531"/>
      <c r="WMC8" s="531"/>
      <c r="WMD8" s="531"/>
      <c r="WME8" s="531"/>
      <c r="WMF8" s="531"/>
      <c r="WMG8" s="531"/>
      <c r="WMH8" s="531"/>
      <c r="WMI8" s="531"/>
      <c r="WMJ8" s="531"/>
      <c r="WMK8" s="531"/>
      <c r="WML8" s="531"/>
      <c r="WMM8" s="531"/>
      <c r="WMN8" s="531"/>
      <c r="WMO8" s="531"/>
      <c r="WMP8" s="531"/>
      <c r="WMQ8" s="531"/>
      <c r="WMR8" s="531"/>
      <c r="WMS8" s="531"/>
      <c r="WMT8" s="531"/>
      <c r="WMU8" s="531"/>
      <c r="WMV8" s="531"/>
      <c r="WMW8" s="531"/>
      <c r="WMX8" s="531"/>
      <c r="WMY8" s="531"/>
      <c r="WMZ8" s="531"/>
      <c r="WNA8" s="531"/>
      <c r="WNB8" s="531"/>
      <c r="WNC8" s="531"/>
      <c r="WND8" s="531"/>
      <c r="WNE8" s="531"/>
      <c r="WNF8" s="531"/>
      <c r="WNG8" s="531"/>
      <c r="WNH8" s="531"/>
      <c r="WNI8" s="531"/>
      <c r="WNJ8" s="531"/>
      <c r="WNK8" s="531"/>
      <c r="WNL8" s="531"/>
      <c r="WNM8" s="531"/>
      <c r="WNN8" s="531"/>
      <c r="WNO8" s="531"/>
      <c r="WNP8" s="531"/>
      <c r="WNQ8" s="531"/>
      <c r="WNR8" s="531"/>
      <c r="WNS8" s="531"/>
      <c r="WNT8" s="531"/>
      <c r="WNU8" s="531"/>
      <c r="WNV8" s="531"/>
      <c r="WNW8" s="531"/>
      <c r="WNX8" s="531"/>
      <c r="WNY8" s="531"/>
      <c r="WNZ8" s="531"/>
      <c r="WOA8" s="531"/>
      <c r="WOB8" s="531"/>
      <c r="WOC8" s="531"/>
      <c r="WOD8" s="531"/>
      <c r="WOE8" s="531"/>
      <c r="WOF8" s="531"/>
      <c r="WOG8" s="531"/>
      <c r="WOH8" s="531"/>
      <c r="WOI8" s="531"/>
      <c r="WOJ8" s="531"/>
      <c r="WOK8" s="531"/>
      <c r="WOL8" s="531"/>
      <c r="WOM8" s="531"/>
      <c r="WON8" s="531"/>
      <c r="WOO8" s="531"/>
      <c r="WOP8" s="531"/>
      <c r="WOQ8" s="531"/>
      <c r="WOR8" s="531"/>
      <c r="WOS8" s="531"/>
      <c r="WOT8" s="531"/>
      <c r="WOU8" s="531"/>
      <c r="WOV8" s="531"/>
      <c r="WOW8" s="531"/>
      <c r="WOX8" s="531"/>
      <c r="WOY8" s="531"/>
      <c r="WOZ8" s="531"/>
      <c r="WPA8" s="531"/>
      <c r="WPB8" s="531"/>
      <c r="WPC8" s="531"/>
      <c r="WPD8" s="531"/>
      <c r="WPE8" s="531"/>
      <c r="WPF8" s="531"/>
      <c r="WPG8" s="531"/>
      <c r="WPH8" s="531"/>
      <c r="WPI8" s="531"/>
      <c r="WPJ8" s="531"/>
      <c r="WPK8" s="531"/>
      <c r="WPL8" s="531"/>
      <c r="WPM8" s="531"/>
      <c r="WPN8" s="531"/>
      <c r="WPO8" s="531"/>
      <c r="WPP8" s="531"/>
      <c r="WPQ8" s="531"/>
      <c r="WPR8" s="531"/>
      <c r="WPS8" s="531"/>
      <c r="WPT8" s="531"/>
      <c r="WPU8" s="531"/>
      <c r="WPV8" s="531"/>
      <c r="WPW8" s="531"/>
      <c r="WPX8" s="531"/>
      <c r="WPY8" s="531"/>
      <c r="WPZ8" s="531"/>
      <c r="WQA8" s="531"/>
      <c r="WQB8" s="531"/>
      <c r="WQC8" s="531"/>
      <c r="WQD8" s="531"/>
      <c r="WQE8" s="531"/>
      <c r="WQF8" s="531"/>
      <c r="WQG8" s="531"/>
      <c r="WQH8" s="531"/>
      <c r="WQI8" s="531"/>
      <c r="WQJ8" s="531"/>
      <c r="WQK8" s="531"/>
      <c r="WQL8" s="531"/>
      <c r="WQM8" s="531"/>
      <c r="WQN8" s="531"/>
      <c r="WQO8" s="531"/>
      <c r="WQP8" s="531"/>
      <c r="WQQ8" s="531"/>
      <c r="WQR8" s="531"/>
      <c r="WQS8" s="531"/>
      <c r="WQT8" s="531"/>
      <c r="WQU8" s="531"/>
      <c r="WQV8" s="531"/>
      <c r="WQW8" s="531"/>
      <c r="WQX8" s="531"/>
      <c r="WQY8" s="531"/>
      <c r="WQZ8" s="531"/>
      <c r="WRA8" s="531"/>
      <c r="WRB8" s="531"/>
      <c r="WRC8" s="531"/>
      <c r="WRD8" s="531"/>
      <c r="WRE8" s="531"/>
      <c r="WRF8" s="531"/>
      <c r="WRG8" s="531"/>
      <c r="WRH8" s="531"/>
      <c r="WRI8" s="531"/>
      <c r="WRJ8" s="531"/>
      <c r="WRK8" s="531"/>
      <c r="WRL8" s="531"/>
      <c r="WRM8" s="531"/>
      <c r="WRN8" s="531"/>
      <c r="WRO8" s="531"/>
      <c r="WRP8" s="531"/>
      <c r="WRQ8" s="531"/>
      <c r="WRR8" s="531"/>
      <c r="WRS8" s="531"/>
      <c r="WRT8" s="531"/>
      <c r="WRU8" s="531"/>
      <c r="WRV8" s="531"/>
      <c r="WRW8" s="531"/>
      <c r="WRX8" s="531"/>
      <c r="WRY8" s="531"/>
      <c r="WRZ8" s="531"/>
      <c r="WSA8" s="531"/>
      <c r="WSB8" s="531"/>
      <c r="WSC8" s="531"/>
      <c r="WSD8" s="531"/>
      <c r="WSE8" s="531"/>
      <c r="WSF8" s="531"/>
      <c r="WSG8" s="531"/>
      <c r="WSH8" s="531"/>
      <c r="WSI8" s="531"/>
      <c r="WSJ8" s="531"/>
      <c r="WSK8" s="531"/>
      <c r="WSL8" s="531"/>
      <c r="WSM8" s="531"/>
      <c r="WSN8" s="531"/>
      <c r="WSO8" s="531"/>
      <c r="WSP8" s="531"/>
      <c r="WSQ8" s="531"/>
      <c r="WSR8" s="531"/>
      <c r="WSS8" s="531"/>
      <c r="WST8" s="531"/>
      <c r="WSU8" s="531"/>
      <c r="WSV8" s="531"/>
      <c r="WSW8" s="531"/>
      <c r="WSX8" s="531"/>
      <c r="WSY8" s="531"/>
      <c r="WSZ8" s="531"/>
      <c r="WTA8" s="531"/>
      <c r="WTB8" s="531"/>
      <c r="WTC8" s="531"/>
      <c r="WTD8" s="531"/>
      <c r="WTE8" s="531"/>
      <c r="WTF8" s="531"/>
      <c r="WTG8" s="531"/>
      <c r="WTH8" s="531"/>
      <c r="WTI8" s="531"/>
      <c r="WTJ8" s="531"/>
      <c r="WTK8" s="531"/>
      <c r="WTL8" s="531"/>
      <c r="WTM8" s="531"/>
      <c r="WTN8" s="531"/>
      <c r="WTO8" s="531"/>
      <c r="WTP8" s="531"/>
      <c r="WTQ8" s="531"/>
      <c r="WTR8" s="531"/>
      <c r="WTS8" s="531"/>
      <c r="WTT8" s="531"/>
      <c r="WTU8" s="531"/>
      <c r="WTV8" s="531"/>
      <c r="WTW8" s="531"/>
      <c r="WTX8" s="531"/>
      <c r="WTY8" s="531"/>
      <c r="WTZ8" s="531"/>
      <c r="WUA8" s="531"/>
      <c r="WUB8" s="531"/>
      <c r="WUC8" s="531"/>
      <c r="WUD8" s="531"/>
      <c r="WUE8" s="531"/>
      <c r="WUF8" s="531"/>
      <c r="WUG8" s="531"/>
      <c r="WUH8" s="531"/>
      <c r="WUI8" s="531"/>
      <c r="WUJ8" s="531"/>
      <c r="WUK8" s="531"/>
      <c r="WUL8" s="531"/>
      <c r="WUM8" s="531"/>
      <c r="WUN8" s="531"/>
      <c r="WUO8" s="531"/>
      <c r="WUP8" s="531"/>
      <c r="WUQ8" s="531"/>
      <c r="WUR8" s="531"/>
      <c r="WUS8" s="531"/>
      <c r="WUT8" s="531"/>
      <c r="WUU8" s="531"/>
      <c r="WUV8" s="531"/>
      <c r="WUW8" s="531"/>
      <c r="WUX8" s="531"/>
      <c r="WUY8" s="531"/>
      <c r="WUZ8" s="531"/>
      <c r="WVA8" s="531"/>
      <c r="WVB8" s="531"/>
      <c r="WVC8" s="531"/>
      <c r="WVD8" s="531"/>
      <c r="WVE8" s="531"/>
      <c r="WVF8" s="531"/>
      <c r="WVG8" s="531"/>
      <c r="WVH8" s="531"/>
      <c r="WVI8" s="531"/>
      <c r="WVJ8" s="531"/>
      <c r="WVK8" s="531"/>
      <c r="WVL8" s="531"/>
      <c r="WVM8" s="531"/>
      <c r="WVN8" s="531"/>
      <c r="WVO8" s="531"/>
      <c r="WVP8" s="531"/>
      <c r="WVQ8" s="531"/>
      <c r="WVR8" s="531"/>
      <c r="WVS8" s="531"/>
      <c r="WVT8" s="531"/>
      <c r="WVU8" s="531"/>
      <c r="WVV8" s="531"/>
      <c r="WVW8" s="531"/>
      <c r="WVX8" s="531"/>
      <c r="WVY8" s="531"/>
      <c r="WVZ8" s="531"/>
      <c r="WWA8" s="531"/>
      <c r="WWB8" s="531"/>
      <c r="WWC8" s="531"/>
      <c r="WWD8" s="531"/>
      <c r="WWE8" s="531"/>
      <c r="WWF8" s="531"/>
      <c r="WWG8" s="531"/>
      <c r="WWH8" s="531"/>
      <c r="WWI8" s="531"/>
      <c r="WWJ8" s="531"/>
      <c r="WWK8" s="531"/>
      <c r="WWL8" s="531"/>
      <c r="WWM8" s="531"/>
      <c r="WWN8" s="531"/>
      <c r="WWO8" s="531"/>
      <c r="WWP8" s="531"/>
      <c r="WWQ8" s="531"/>
      <c r="WWR8" s="531"/>
      <c r="WWS8" s="531"/>
      <c r="WWT8" s="531"/>
      <c r="WWU8" s="531"/>
      <c r="WWV8" s="531"/>
      <c r="WWW8" s="531"/>
      <c r="WWX8" s="531"/>
      <c r="WWY8" s="531"/>
      <c r="WWZ8" s="531"/>
      <c r="WXA8" s="531"/>
      <c r="WXB8" s="531"/>
      <c r="WXC8" s="531"/>
      <c r="WXD8" s="531"/>
      <c r="WXE8" s="531"/>
      <c r="WXF8" s="531"/>
      <c r="WXG8" s="531"/>
      <c r="WXH8" s="531"/>
      <c r="WXI8" s="531"/>
      <c r="WXJ8" s="531"/>
      <c r="WXK8" s="531"/>
      <c r="WXL8" s="531"/>
      <c r="WXM8" s="531"/>
      <c r="WXN8" s="531"/>
      <c r="WXO8" s="531"/>
      <c r="WXP8" s="531"/>
      <c r="WXQ8" s="531"/>
      <c r="WXR8" s="531"/>
      <c r="WXS8" s="531"/>
      <c r="WXT8" s="531"/>
      <c r="WXU8" s="531"/>
      <c r="WXV8" s="531"/>
      <c r="WXW8" s="531"/>
      <c r="WXX8" s="531"/>
      <c r="WXY8" s="531"/>
      <c r="WXZ8" s="531"/>
      <c r="WYA8" s="531"/>
      <c r="WYB8" s="531"/>
      <c r="WYC8" s="531"/>
      <c r="WYD8" s="531"/>
      <c r="WYE8" s="531"/>
      <c r="WYF8" s="531"/>
      <c r="WYG8" s="531"/>
      <c r="WYH8" s="531"/>
      <c r="WYI8" s="531"/>
      <c r="WYJ8" s="531"/>
      <c r="WYK8" s="531"/>
      <c r="WYL8" s="531"/>
      <c r="WYM8" s="531"/>
      <c r="WYN8" s="531"/>
      <c r="WYO8" s="531"/>
      <c r="WYP8" s="531"/>
      <c r="WYQ8" s="531"/>
      <c r="WYR8" s="531"/>
      <c r="WYS8" s="531"/>
      <c r="WYT8" s="531"/>
      <c r="WYU8" s="531"/>
      <c r="WYV8" s="531"/>
      <c r="WYW8" s="531"/>
      <c r="WYX8" s="531"/>
      <c r="WYY8" s="531"/>
      <c r="WYZ8" s="531"/>
      <c r="WZA8" s="531"/>
      <c r="WZB8" s="531"/>
      <c r="WZC8" s="531"/>
      <c r="WZD8" s="531"/>
      <c r="WZE8" s="531"/>
      <c r="WZF8" s="531"/>
      <c r="WZG8" s="531"/>
      <c r="WZH8" s="531"/>
      <c r="WZI8" s="531"/>
      <c r="WZJ8" s="531"/>
      <c r="WZK8" s="531"/>
      <c r="WZL8" s="531"/>
      <c r="WZM8" s="531"/>
      <c r="WZN8" s="531"/>
      <c r="WZO8" s="531"/>
      <c r="WZP8" s="531"/>
      <c r="WZQ8" s="531"/>
      <c r="WZR8" s="531"/>
      <c r="WZS8" s="531"/>
      <c r="WZT8" s="531"/>
      <c r="WZU8" s="531"/>
      <c r="WZV8" s="531"/>
      <c r="WZW8" s="531"/>
      <c r="WZX8" s="531"/>
      <c r="WZY8" s="531"/>
      <c r="WZZ8" s="531"/>
      <c r="XAA8" s="531"/>
      <c r="XAB8" s="531"/>
      <c r="XAC8" s="531"/>
      <c r="XAD8" s="531"/>
      <c r="XAE8" s="531"/>
      <c r="XAF8" s="531"/>
      <c r="XAG8" s="531"/>
      <c r="XAH8" s="531"/>
      <c r="XAI8" s="531"/>
      <c r="XAJ8" s="531"/>
      <c r="XAK8" s="531"/>
      <c r="XAL8" s="531"/>
      <c r="XAM8" s="531"/>
      <c r="XAN8" s="531"/>
      <c r="XAO8" s="531"/>
      <c r="XAP8" s="531"/>
      <c r="XAQ8" s="531"/>
      <c r="XAR8" s="531"/>
      <c r="XAS8" s="531"/>
      <c r="XAT8" s="531"/>
      <c r="XAU8" s="531"/>
      <c r="XAV8" s="531"/>
      <c r="XAW8" s="531"/>
      <c r="XAX8" s="531"/>
      <c r="XAY8" s="531"/>
      <c r="XAZ8" s="531"/>
      <c r="XBA8" s="531"/>
      <c r="XBB8" s="531"/>
      <c r="XBC8" s="531"/>
      <c r="XBD8" s="531"/>
      <c r="XBE8" s="531"/>
      <c r="XBF8" s="531"/>
      <c r="XBG8" s="531"/>
      <c r="XBH8" s="531"/>
      <c r="XBI8" s="531"/>
      <c r="XBJ8" s="531"/>
      <c r="XBK8" s="531"/>
      <c r="XBL8" s="531"/>
      <c r="XBM8" s="531"/>
      <c r="XBN8" s="531"/>
      <c r="XBO8" s="531"/>
      <c r="XBP8" s="531"/>
      <c r="XBQ8" s="531"/>
      <c r="XBR8" s="531"/>
      <c r="XBS8" s="531"/>
      <c r="XBT8" s="531"/>
      <c r="XBU8" s="531"/>
      <c r="XBV8" s="531"/>
      <c r="XBW8" s="531"/>
      <c r="XBX8" s="531"/>
      <c r="XBY8" s="531"/>
      <c r="XBZ8" s="531"/>
      <c r="XCA8" s="531"/>
      <c r="XCB8" s="531"/>
      <c r="XCC8" s="531"/>
      <c r="XCD8" s="531"/>
      <c r="XCE8" s="531"/>
      <c r="XCF8" s="531"/>
      <c r="XCG8" s="531"/>
      <c r="XCH8" s="531"/>
      <c r="XCI8" s="531"/>
      <c r="XCJ8" s="531"/>
      <c r="XCK8" s="531"/>
      <c r="XCL8" s="531"/>
      <c r="XCM8" s="531"/>
      <c r="XCN8" s="531"/>
      <c r="XCO8" s="531"/>
      <c r="XCP8" s="531"/>
      <c r="XCQ8" s="531"/>
      <c r="XCR8" s="531"/>
      <c r="XCS8" s="531"/>
      <c r="XCT8" s="531"/>
      <c r="XCU8" s="531"/>
      <c r="XCV8" s="531"/>
      <c r="XCW8" s="531"/>
      <c r="XCX8" s="531"/>
      <c r="XCY8" s="531"/>
      <c r="XCZ8" s="531"/>
      <c r="XDA8" s="531"/>
      <c r="XDB8" s="531"/>
      <c r="XDC8" s="531"/>
      <c r="XDD8" s="531"/>
      <c r="XDE8" s="531"/>
      <c r="XDF8" s="531"/>
      <c r="XDG8" s="531"/>
      <c r="XDH8" s="531"/>
      <c r="XDI8" s="531"/>
      <c r="XDJ8" s="531"/>
      <c r="XDK8" s="531"/>
      <c r="XDL8" s="531"/>
      <c r="XDM8" s="531"/>
      <c r="XDN8" s="531"/>
      <c r="XDO8" s="531"/>
      <c r="XDP8" s="531"/>
      <c r="XDQ8" s="531"/>
      <c r="XDR8" s="531"/>
      <c r="XDS8" s="531"/>
      <c r="XDT8" s="531"/>
      <c r="XDU8" s="531"/>
      <c r="XDV8" s="531"/>
      <c r="XDW8" s="531"/>
      <c r="XDX8" s="531"/>
      <c r="XDY8" s="531"/>
      <c r="XDZ8" s="531"/>
      <c r="XEA8" s="531"/>
      <c r="XEB8" s="531"/>
      <c r="XEC8" s="531"/>
      <c r="XED8" s="531"/>
      <c r="XEE8" s="531"/>
      <c r="XEF8" s="531"/>
      <c r="XEG8" s="531"/>
      <c r="XEH8" s="531"/>
      <c r="XEI8" s="531"/>
      <c r="XEJ8" s="531"/>
      <c r="XEK8" s="531"/>
      <c r="XEL8" s="531"/>
      <c r="XEM8" s="531"/>
      <c r="XEN8" s="531"/>
      <c r="XEO8" s="531"/>
      <c r="XEP8" s="531"/>
      <c r="XEQ8" s="531"/>
      <c r="XER8" s="531"/>
      <c r="XES8" s="531"/>
      <c r="XET8" s="531"/>
      <c r="XEU8" s="531"/>
      <c r="XEV8" s="531"/>
      <c r="XEW8" s="531"/>
      <c r="XEX8" s="531"/>
      <c r="XEY8" s="531"/>
      <c r="XEZ8" s="531"/>
      <c r="XFA8" s="531"/>
      <c r="XFB8" s="531"/>
    </row>
    <row r="9" spans="1:16382" x14ac:dyDescent="0.2">
      <c r="A9" s="857"/>
      <c r="C9" s="532" t="s">
        <v>479</v>
      </c>
      <c r="G9" s="540">
        <f>SUM(E8:GV8)</f>
        <v>1666.6485894316324</v>
      </c>
      <c r="H9" s="541" t="s">
        <v>148</v>
      </c>
      <c r="GP9" s="542"/>
      <c r="GQ9" s="542"/>
    </row>
    <row r="10" spans="1:16382" x14ac:dyDescent="0.2">
      <c r="A10" s="857"/>
      <c r="C10" s="532" t="s">
        <v>147</v>
      </c>
      <c r="G10" s="540">
        <f>E4/D5</f>
        <v>1666.6666666666667</v>
      </c>
      <c r="H10" s="541" t="s">
        <v>150</v>
      </c>
    </row>
    <row r="11" spans="1:16382" x14ac:dyDescent="0.2">
      <c r="A11" s="857"/>
      <c r="C11" s="541" t="s">
        <v>149</v>
      </c>
      <c r="D11" s="520"/>
      <c r="E11" s="520"/>
      <c r="F11" s="520"/>
      <c r="G11" s="543">
        <f>G9-G10</f>
        <v>-1.8077235034297701E-2</v>
      </c>
      <c r="H11" s="520"/>
    </row>
    <row r="12" spans="1:16382" x14ac:dyDescent="0.2">
      <c r="A12" s="857"/>
    </row>
    <row r="13" spans="1:16382" x14ac:dyDescent="0.2">
      <c r="A13" s="857"/>
    </row>
    <row r="14" spans="1:16382" x14ac:dyDescent="0.2">
      <c r="A14" s="857"/>
    </row>
    <row r="15" spans="1:16382" x14ac:dyDescent="0.2">
      <c r="A15" s="857"/>
    </row>
    <row r="16" spans="1:16382"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AeY20aCbDXiQiWerjTvOblbVVPDBqdjv358WX/BM14URHkPkR+MG4V2a8gVcZWBixq1qdIp2bcCYnvcGd8PeOA==" saltValue="NnNOmBnFTGILOohW9kDckw=="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8" scale="83" fitToWidth="10" orientation="landscape" r:id="rId2"/>
  <ignoredErrors>
    <ignoredError sqref="E4:GV4 D7 E8:GV8 G9:G11" unlockedFormula="1"/>
  </ignoredError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10" customWidth="1"/>
    <col min="2" max="2" width="2.140625" style="9" customWidth="1"/>
    <col min="3" max="3" width="30" style="9" bestFit="1" customWidth="1"/>
    <col min="4" max="4" width="9.28515625" style="9" bestFit="1" customWidth="1"/>
    <col min="5" max="12" width="8.140625" style="9" bestFit="1" customWidth="1"/>
    <col min="13" max="13" width="9.28515625" style="9" bestFit="1" customWidth="1"/>
    <col min="14" max="16384" width="8.85546875" style="9"/>
  </cols>
  <sheetData>
    <row r="1" spans="1:13" s="710" customFormat="1" ht="60" customHeight="1" x14ac:dyDescent="0.2">
      <c r="C1" s="755" t="s">
        <v>577</v>
      </c>
    </row>
    <row r="3" spans="1:13" x14ac:dyDescent="0.2">
      <c r="C3" s="9" t="s">
        <v>102</v>
      </c>
      <c r="D3" s="787">
        <v>0.09</v>
      </c>
      <c r="E3" s="516"/>
      <c r="F3" s="516"/>
      <c r="G3" s="516"/>
      <c r="H3" s="516"/>
      <c r="I3" s="516"/>
      <c r="J3" s="516"/>
      <c r="K3" s="516"/>
      <c r="L3" s="516"/>
    </row>
    <row r="4" spans="1:13" x14ac:dyDescent="0.2">
      <c r="C4" s="9" t="s">
        <v>151</v>
      </c>
      <c r="D4" s="787">
        <v>0</v>
      </c>
      <c r="E4" s="516"/>
      <c r="F4" s="516"/>
      <c r="G4" s="516"/>
      <c r="H4" s="516"/>
      <c r="I4" s="516"/>
      <c r="J4" s="516"/>
      <c r="K4" s="516"/>
      <c r="L4" s="516"/>
    </row>
    <row r="5" spans="1:13" x14ac:dyDescent="0.2">
      <c r="C5" s="9" t="s">
        <v>152</v>
      </c>
      <c r="D5" s="787">
        <v>0.02</v>
      </c>
      <c r="E5" s="516"/>
      <c r="F5" s="516"/>
      <c r="G5" s="516"/>
      <c r="H5" s="516"/>
      <c r="I5" s="516"/>
      <c r="J5" s="516"/>
      <c r="K5" s="516"/>
      <c r="L5" s="516"/>
    </row>
    <row r="6" spans="1:13" x14ac:dyDescent="0.2">
      <c r="A6" s="856" t="s">
        <v>572</v>
      </c>
      <c r="D6" s="464"/>
      <c r="E6" s="516"/>
      <c r="F6" s="516"/>
      <c r="G6" s="516"/>
      <c r="H6" s="516"/>
      <c r="I6" s="516"/>
      <c r="J6" s="516"/>
      <c r="K6" s="516"/>
      <c r="L6" s="516"/>
    </row>
    <row r="7" spans="1:13" x14ac:dyDescent="0.2">
      <c r="A7" s="857"/>
      <c r="C7" s="11" t="s">
        <v>99</v>
      </c>
      <c r="D7" s="517">
        <v>1</v>
      </c>
      <c r="E7" s="517">
        <v>2</v>
      </c>
      <c r="F7" s="517">
        <v>3</v>
      </c>
      <c r="G7" s="517">
        <v>4</v>
      </c>
      <c r="H7" s="517">
        <v>5</v>
      </c>
      <c r="I7" s="517">
        <v>6</v>
      </c>
      <c r="J7" s="517">
        <v>7</v>
      </c>
      <c r="K7" s="517">
        <v>8</v>
      </c>
      <c r="L7" s="517">
        <v>9</v>
      </c>
      <c r="M7" s="517">
        <v>10</v>
      </c>
    </row>
    <row r="8" spans="1:13" x14ac:dyDescent="0.2">
      <c r="A8" s="857"/>
      <c r="C8" s="9" t="s">
        <v>153</v>
      </c>
      <c r="D8" s="793">
        <v>100</v>
      </c>
      <c r="E8" s="518">
        <f>D8*(1+$D$4)</f>
        <v>100</v>
      </c>
      <c r="F8" s="518">
        <f t="shared" ref="F8:L8" si="0">E8*(1+$D$4)</f>
        <v>100</v>
      </c>
      <c r="G8" s="518">
        <f t="shared" si="0"/>
        <v>100</v>
      </c>
      <c r="H8" s="518">
        <f t="shared" si="0"/>
        <v>100</v>
      </c>
      <c r="I8" s="518">
        <f t="shared" si="0"/>
        <v>100</v>
      </c>
      <c r="J8" s="518">
        <f t="shared" si="0"/>
        <v>100</v>
      </c>
      <c r="K8" s="518">
        <f t="shared" si="0"/>
        <v>100</v>
      </c>
      <c r="L8" s="518">
        <f t="shared" si="0"/>
        <v>100</v>
      </c>
      <c r="M8" s="518">
        <f>L8*(1+$D4)+L8*(1+$D4)^2/(D3-D4)</f>
        <v>1211.1111111111111</v>
      </c>
    </row>
    <row r="9" spans="1:13" x14ac:dyDescent="0.2">
      <c r="A9" s="857"/>
      <c r="B9" s="519"/>
      <c r="C9" s="9" t="s">
        <v>154</v>
      </c>
      <c r="D9" s="518">
        <f>D8</f>
        <v>100</v>
      </c>
      <c r="E9" s="518">
        <f>D9*(1+$D$5)</f>
        <v>102</v>
      </c>
      <c r="F9" s="518">
        <f t="shared" ref="F9:L9" si="1">E9*(1+$D$5)</f>
        <v>104.04</v>
      </c>
      <c r="G9" s="518">
        <f t="shared" si="1"/>
        <v>106.1208</v>
      </c>
      <c r="H9" s="518">
        <f t="shared" si="1"/>
        <v>108.243216</v>
      </c>
      <c r="I9" s="518">
        <f t="shared" si="1"/>
        <v>110.40808032000001</v>
      </c>
      <c r="J9" s="518">
        <f t="shared" si="1"/>
        <v>112.61624192640001</v>
      </c>
      <c r="K9" s="518">
        <f t="shared" si="1"/>
        <v>114.868566764928</v>
      </c>
      <c r="L9" s="518">
        <f t="shared" si="1"/>
        <v>117.16593810022657</v>
      </c>
      <c r="M9" s="518">
        <f>L9*(1+$D5)+L9*(1+$D5)^2/(D3-D5)</f>
        <v>1860.9298568547415</v>
      </c>
    </row>
    <row r="10" spans="1:13" x14ac:dyDescent="0.2">
      <c r="A10" s="857"/>
      <c r="C10" s="9" t="s">
        <v>155</v>
      </c>
      <c r="D10" s="518">
        <f>D8/(1+$D$3)^D7</f>
        <v>91.743119266055032</v>
      </c>
      <c r="E10" s="518">
        <f t="shared" ref="E10:M10" si="2">E8/(1+$D$3)^E7</f>
        <v>84.167999326655988</v>
      </c>
      <c r="F10" s="518">
        <f t="shared" si="2"/>
        <v>77.21834800610641</v>
      </c>
      <c r="G10" s="518">
        <f t="shared" si="2"/>
        <v>70.842521106519641</v>
      </c>
      <c r="H10" s="518">
        <f t="shared" si="2"/>
        <v>64.993138629834533</v>
      </c>
      <c r="I10" s="518">
        <f t="shared" si="2"/>
        <v>59.626732687921582</v>
      </c>
      <c r="J10" s="518">
        <f t="shared" si="2"/>
        <v>54.703424484331727</v>
      </c>
      <c r="K10" s="518">
        <f t="shared" si="2"/>
        <v>50.186627967276813</v>
      </c>
      <c r="L10" s="518">
        <f t="shared" si="2"/>
        <v>46.0427779516301</v>
      </c>
      <c r="M10" s="518">
        <f t="shared" si="2"/>
        <v>511.58642168477877</v>
      </c>
    </row>
    <row r="11" spans="1:13" x14ac:dyDescent="0.2">
      <c r="A11" s="857"/>
      <c r="C11" s="9" t="s">
        <v>156</v>
      </c>
      <c r="D11" s="518">
        <f>D9/(1+$D$3)^D7</f>
        <v>91.743119266055032</v>
      </c>
      <c r="E11" s="518">
        <f t="shared" ref="E11:M11" si="3">E9/(1+$D$3)^E7</f>
        <v>85.851359313189121</v>
      </c>
      <c r="F11" s="518">
        <f t="shared" si="3"/>
        <v>80.337969265553113</v>
      </c>
      <c r="G11" s="518">
        <f t="shared" si="3"/>
        <v>75.178650138407505</v>
      </c>
      <c r="H11" s="518">
        <f t="shared" si="3"/>
        <v>70.350663432271233</v>
      </c>
      <c r="I11" s="518">
        <f t="shared" si="3"/>
        <v>65.832730918272162</v>
      </c>
      <c r="J11" s="518">
        <f t="shared" si="3"/>
        <v>61.604940859300555</v>
      </c>
      <c r="K11" s="518">
        <f t="shared" si="3"/>
        <v>57.648660253657397</v>
      </c>
      <c r="L11" s="518">
        <f t="shared" si="3"/>
        <v>53.946452714431686</v>
      </c>
      <c r="M11" s="518">
        <f t="shared" si="3"/>
        <v>786.07688241029018</v>
      </c>
    </row>
    <row r="12" spans="1:13" x14ac:dyDescent="0.2">
      <c r="A12" s="857"/>
      <c r="D12" s="518"/>
      <c r="E12" s="518"/>
      <c r="F12" s="518"/>
      <c r="G12" s="518"/>
      <c r="H12" s="518"/>
      <c r="I12" s="518"/>
      <c r="J12" s="518"/>
      <c r="K12" s="518"/>
      <c r="L12" s="518"/>
      <c r="M12" s="518"/>
    </row>
    <row r="13" spans="1:13" x14ac:dyDescent="0.2">
      <c r="A13" s="857"/>
      <c r="C13" s="9" t="s">
        <v>157</v>
      </c>
      <c r="D13" s="518">
        <f>SUM(D10:M10)</f>
        <v>1111.1111111111104</v>
      </c>
      <c r="E13" s="518"/>
      <c r="F13" s="518"/>
      <c r="G13" s="518"/>
      <c r="H13" s="518"/>
      <c r="I13" s="518"/>
      <c r="J13" s="518"/>
      <c r="K13" s="518"/>
      <c r="L13" s="518"/>
      <c r="M13" s="518"/>
    </row>
    <row r="14" spans="1:13" x14ac:dyDescent="0.2">
      <c r="A14" s="857"/>
      <c r="C14" s="9" t="s">
        <v>158</v>
      </c>
      <c r="D14" s="518">
        <f>SUM(D11:M11)</f>
        <v>1428.571428571428</v>
      </c>
      <c r="E14" s="518"/>
      <c r="F14" s="518"/>
      <c r="G14" s="518"/>
      <c r="H14" s="518"/>
      <c r="I14" s="518"/>
      <c r="J14" s="518"/>
      <c r="K14" s="518"/>
      <c r="L14" s="518"/>
      <c r="M14" s="518"/>
    </row>
    <row r="15" spans="1:13" x14ac:dyDescent="0.2">
      <c r="A15" s="857"/>
      <c r="C15" s="520" t="s">
        <v>159</v>
      </c>
      <c r="D15" s="464">
        <f>D8/D13</f>
        <v>9.0000000000000052E-2</v>
      </c>
      <c r="E15" s="516"/>
      <c r="F15" s="516"/>
      <c r="G15" s="516"/>
      <c r="H15" s="516"/>
      <c r="I15" s="516"/>
      <c r="J15" s="516"/>
      <c r="K15" s="516"/>
      <c r="L15" s="516"/>
      <c r="M15" s="516"/>
    </row>
    <row r="16" spans="1:13" x14ac:dyDescent="0.2">
      <c r="A16" s="857"/>
      <c r="C16" s="520" t="s">
        <v>160</v>
      </c>
      <c r="D16" s="464">
        <f>D9/D14</f>
        <v>7.0000000000000034E-2</v>
      </c>
      <c r="E16" s="516"/>
      <c r="F16" s="516"/>
      <c r="G16" s="516"/>
      <c r="H16" s="516"/>
      <c r="I16" s="516"/>
      <c r="J16" s="516"/>
      <c r="K16" s="516"/>
      <c r="L16" s="516"/>
      <c r="M16" s="516"/>
    </row>
    <row r="17" spans="1:12" x14ac:dyDescent="0.2">
      <c r="A17" s="857"/>
      <c r="L17" s="519"/>
    </row>
    <row r="18" spans="1:12" x14ac:dyDescent="0.2">
      <c r="A18" s="857"/>
    </row>
    <row r="19" spans="1:12" x14ac:dyDescent="0.2">
      <c r="A19" s="857"/>
    </row>
    <row r="20" spans="1:12" x14ac:dyDescent="0.2">
      <c r="A20" s="857"/>
    </row>
  </sheetData>
  <sheetProtection algorithmName="SHA-512" hashValue="3Fx54wXqO07CkfewfB92y4mjOEo2kXeesdz4PbsUPXmKbo7riCwJbiDjF7aqqliZs+voLxIVpNOvHOfQ2hfpzQ==" saltValue="yZ8eS/tX377QNiUY+MhjNg=="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5" orientation="landscape" r:id="rId2"/>
  <ignoredErrors>
    <ignoredError sqref="D8:M9 D12:M14 D10:M11" unlockedFormula="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10" customWidth="1"/>
    <col min="2" max="2" width="2.140625" style="9" customWidth="1"/>
    <col min="3" max="3" width="3" style="9" bestFit="1" customWidth="1"/>
    <col min="4" max="4" width="2.140625" style="9" customWidth="1"/>
    <col min="5" max="5" width="38.140625" style="9" bestFit="1" customWidth="1"/>
    <col min="6" max="16384" width="8.85546875" style="9"/>
  </cols>
  <sheetData>
    <row r="1" spans="1:5" s="710" customFormat="1" ht="60" customHeight="1" x14ac:dyDescent="0.2">
      <c r="C1" s="755" t="s">
        <v>577</v>
      </c>
    </row>
    <row r="3" spans="1:5" x14ac:dyDescent="0.2">
      <c r="C3" s="10" t="s">
        <v>2</v>
      </c>
      <c r="D3" s="11" t="s">
        <v>78</v>
      </c>
    </row>
    <row r="4" spans="1:5" x14ac:dyDescent="0.2">
      <c r="E4" s="9" t="s">
        <v>202</v>
      </c>
    </row>
    <row r="5" spans="1:5" ht="6.75" customHeight="1" x14ac:dyDescent="0.2"/>
    <row r="6" spans="1:5" x14ac:dyDescent="0.2">
      <c r="A6" s="856" t="s">
        <v>572</v>
      </c>
      <c r="C6" s="10" t="s">
        <v>1</v>
      </c>
      <c r="D6" s="11" t="s">
        <v>203</v>
      </c>
    </row>
    <row r="7" spans="1:5" x14ac:dyDescent="0.2">
      <c r="A7" s="857"/>
      <c r="E7" s="9" t="s">
        <v>204</v>
      </c>
    </row>
    <row r="8" spans="1:5" x14ac:dyDescent="0.2">
      <c r="A8" s="857"/>
      <c r="E8" s="9" t="s">
        <v>205</v>
      </c>
    </row>
    <row r="9" spans="1:5" x14ac:dyDescent="0.2">
      <c r="A9" s="857"/>
      <c r="E9" s="9" t="s">
        <v>221</v>
      </c>
    </row>
    <row r="10" spans="1:5" ht="5.25" customHeight="1" x14ac:dyDescent="0.2">
      <c r="A10" s="857"/>
    </row>
    <row r="11" spans="1:5" x14ac:dyDescent="0.2">
      <c r="A11" s="857"/>
      <c r="C11" s="10" t="s">
        <v>0</v>
      </c>
      <c r="D11" s="11" t="s">
        <v>206</v>
      </c>
    </row>
    <row r="12" spans="1:5" x14ac:dyDescent="0.2">
      <c r="A12" s="857"/>
    </row>
    <row r="13" spans="1:5" x14ac:dyDescent="0.2">
      <c r="A13" s="857"/>
    </row>
    <row r="14" spans="1:5" x14ac:dyDescent="0.2">
      <c r="A14" s="857"/>
    </row>
    <row r="15" spans="1:5" x14ac:dyDescent="0.2">
      <c r="A15" s="857"/>
    </row>
    <row r="16" spans="1:5"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tcvK+C/v4wtvnn+g0MMoK6Tt65h+0HtnSKmNWmW+ca9kHQ8PrZPg15GIpR0tdze9ErJdlClp3qqY3YJJLoIKLg==" saltValue="35FGQS9kHSQv08rbdz3rMA=="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90"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O8"/>
  <sheetViews>
    <sheetView workbookViewId="0">
      <selection activeCell="D103" sqref="D95:D103"/>
    </sheetView>
  </sheetViews>
  <sheetFormatPr defaultRowHeight="15" x14ac:dyDescent="0.25"/>
  <sheetData>
    <row r="1" spans="2:15" ht="15.75" thickBot="1" x14ac:dyDescent="0.3"/>
    <row r="2" spans="2:15" x14ac:dyDescent="0.25">
      <c r="B2" s="2" t="s">
        <v>406</v>
      </c>
      <c r="C2" s="3" t="s">
        <v>407</v>
      </c>
      <c r="D2" s="3" t="s">
        <v>408</v>
      </c>
      <c r="E2" s="3" t="s">
        <v>409</v>
      </c>
      <c r="F2" s="3" t="s">
        <v>410</v>
      </c>
      <c r="G2" s="3" t="s">
        <v>411</v>
      </c>
      <c r="H2" s="3" t="s">
        <v>412</v>
      </c>
      <c r="I2" s="3" t="s">
        <v>413</v>
      </c>
      <c r="J2" s="3" t="s">
        <v>414</v>
      </c>
      <c r="K2" s="3" t="s">
        <v>415</v>
      </c>
      <c r="L2" s="3" t="s">
        <v>416</v>
      </c>
      <c r="M2" s="3" t="s">
        <v>417</v>
      </c>
      <c r="N2" s="4" t="s">
        <v>418</v>
      </c>
    </row>
    <row r="3" spans="2:15" ht="15.75" thickBot="1" x14ac:dyDescent="0.3">
      <c r="B3" s="7" t="s">
        <v>423</v>
      </c>
      <c r="C3" s="1">
        <v>0.38</v>
      </c>
      <c r="D3" s="1">
        <v>0.49</v>
      </c>
      <c r="E3" s="1">
        <v>0.43</v>
      </c>
      <c r="F3" s="1">
        <v>0.39</v>
      </c>
      <c r="G3" s="1">
        <v>0.36</v>
      </c>
      <c r="H3" s="1">
        <v>0.32</v>
      </c>
      <c r="I3" s="1">
        <v>0.28999999999999998</v>
      </c>
      <c r="J3" s="1">
        <v>0.3</v>
      </c>
      <c r="K3" s="1">
        <v>0.35</v>
      </c>
      <c r="L3" s="1">
        <v>0.4</v>
      </c>
      <c r="M3" s="1">
        <v>0.34</v>
      </c>
      <c r="N3" s="5">
        <v>0.28999999999999998</v>
      </c>
      <c r="O3" s="8">
        <f>AVERAGE(I3:N3)</f>
        <v>0.32833333333333331</v>
      </c>
    </row>
    <row r="4" spans="2:15" ht="15.75" thickBot="1" x14ac:dyDescent="0.3">
      <c r="B4" s="7" t="s">
        <v>424</v>
      </c>
      <c r="C4" s="1">
        <v>0.97</v>
      </c>
      <c r="D4" s="1">
        <v>1.1299999999999999</v>
      </c>
      <c r="E4" s="1">
        <v>1.04</v>
      </c>
      <c r="F4" s="1">
        <v>0.99</v>
      </c>
      <c r="G4" s="1">
        <v>1</v>
      </c>
      <c r="H4" s="1">
        <v>0.94</v>
      </c>
      <c r="I4" s="1">
        <v>0.9</v>
      </c>
      <c r="J4" s="1">
        <v>0.91</v>
      </c>
      <c r="K4" s="1">
        <v>0.96</v>
      </c>
      <c r="L4" s="1">
        <v>1.01</v>
      </c>
      <c r="M4" s="1">
        <v>0.95</v>
      </c>
      <c r="N4" s="5">
        <v>0.9</v>
      </c>
    </row>
    <row r="5" spans="2:15" ht="15.75" thickBot="1" x14ac:dyDescent="0.3">
      <c r="B5" s="6" t="s">
        <v>419</v>
      </c>
      <c r="C5" s="1">
        <v>1.32</v>
      </c>
      <c r="D5" s="1">
        <v>1.47</v>
      </c>
      <c r="E5" s="1">
        <v>1.37</v>
      </c>
      <c r="F5" s="1">
        <v>1.33</v>
      </c>
      <c r="G5" s="1">
        <v>1.34</v>
      </c>
      <c r="H5" s="1">
        <v>1.3</v>
      </c>
      <c r="I5" s="1">
        <v>1.26</v>
      </c>
      <c r="J5" s="1">
        <v>1.27</v>
      </c>
      <c r="K5" s="1">
        <v>1.31</v>
      </c>
      <c r="L5" s="1">
        <v>1.36</v>
      </c>
      <c r="M5" s="1">
        <v>1.3</v>
      </c>
      <c r="N5" s="5">
        <v>1.25</v>
      </c>
    </row>
    <row r="6" spans="2:15" ht="15.75" thickBot="1" x14ac:dyDescent="0.3">
      <c r="B6" s="6" t="s">
        <v>420</v>
      </c>
      <c r="C6" s="1">
        <v>1.48</v>
      </c>
      <c r="D6" s="1">
        <v>1.6</v>
      </c>
      <c r="E6" s="1">
        <v>1.51</v>
      </c>
      <c r="F6" s="1">
        <v>1.47</v>
      </c>
      <c r="G6" s="1">
        <v>1.49</v>
      </c>
      <c r="H6" s="1">
        <v>1.46</v>
      </c>
      <c r="I6" s="1">
        <v>1.42</v>
      </c>
      <c r="J6" s="1">
        <v>1.43</v>
      </c>
      <c r="K6" s="1">
        <v>1.47</v>
      </c>
      <c r="L6" s="1">
        <v>1.51</v>
      </c>
      <c r="M6" s="1">
        <v>1.45</v>
      </c>
      <c r="N6" s="5">
        <v>1.4</v>
      </c>
    </row>
    <row r="7" spans="2:15" ht="15.75" thickBot="1" x14ac:dyDescent="0.3">
      <c r="B7" s="6" t="s">
        <v>421</v>
      </c>
      <c r="C7" s="1">
        <v>1.54</v>
      </c>
      <c r="D7" s="1">
        <v>1.64</v>
      </c>
      <c r="E7" s="1">
        <v>1.55</v>
      </c>
      <c r="F7" s="1">
        <v>1.51</v>
      </c>
      <c r="G7" s="1">
        <v>1.54</v>
      </c>
      <c r="H7" s="1">
        <v>1.52</v>
      </c>
      <c r="I7" s="1">
        <v>1.48</v>
      </c>
      <c r="J7" s="1">
        <v>1.49</v>
      </c>
      <c r="K7" s="1">
        <v>1.53</v>
      </c>
      <c r="L7" s="1">
        <v>1.56</v>
      </c>
      <c r="M7" s="1">
        <v>1.5</v>
      </c>
      <c r="N7" s="5">
        <v>1.45</v>
      </c>
    </row>
    <row r="8" spans="2:15" ht="15.75" thickBot="1" x14ac:dyDescent="0.3">
      <c r="B8" s="6" t="s">
        <v>422</v>
      </c>
      <c r="C8" s="1">
        <v>1.55</v>
      </c>
      <c r="D8" s="1">
        <v>1.64</v>
      </c>
      <c r="E8" s="1">
        <v>1.55</v>
      </c>
      <c r="F8" s="1">
        <v>1.51</v>
      </c>
      <c r="G8" s="1">
        <v>1.55</v>
      </c>
      <c r="H8" s="1">
        <v>1.53</v>
      </c>
      <c r="I8" s="1">
        <v>1.49</v>
      </c>
      <c r="J8" s="1">
        <v>1.5</v>
      </c>
      <c r="K8" s="1">
        <v>1.54</v>
      </c>
      <c r="L8" s="1">
        <v>1.57</v>
      </c>
      <c r="M8" s="1">
        <v>1.51</v>
      </c>
      <c r="N8" s="5">
        <v>1.46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
  <cols>
    <col min="1" max="1" width="11.42578125" style="728" customWidth="1"/>
    <col min="2" max="2" width="2.140625" style="469" customWidth="1"/>
    <col min="3" max="3" width="41.7109375" style="469" bestFit="1" customWidth="1"/>
    <col min="4" max="7" width="16.42578125" style="482" customWidth="1"/>
    <col min="8" max="8" width="16.7109375" style="469" customWidth="1"/>
    <col min="9" max="16384" width="9.140625" style="469"/>
  </cols>
  <sheetData>
    <row r="1" spans="1:10" s="728" customFormat="1" ht="60" customHeight="1" x14ac:dyDescent="0.2">
      <c r="C1" s="755" t="s">
        <v>577</v>
      </c>
      <c r="D1" s="731"/>
      <c r="E1" s="731"/>
      <c r="F1" s="731"/>
      <c r="G1" s="731"/>
    </row>
    <row r="2" spans="1:10" ht="15" thickBot="1" x14ac:dyDescent="0.25">
      <c r="E2" s="469"/>
      <c r="H2" s="504"/>
    </row>
    <row r="3" spans="1:10" ht="60" x14ac:dyDescent="0.2">
      <c r="C3" s="505" t="s">
        <v>165</v>
      </c>
      <c r="D3" s="506" t="s">
        <v>166</v>
      </c>
      <c r="E3" s="506" t="s">
        <v>171</v>
      </c>
      <c r="F3" s="506" t="s">
        <v>169</v>
      </c>
      <c r="G3" s="507" t="s">
        <v>170</v>
      </c>
      <c r="H3" s="508" t="s">
        <v>400</v>
      </c>
    </row>
    <row r="4" spans="1:10" x14ac:dyDescent="0.2">
      <c r="C4" s="509" t="s">
        <v>167</v>
      </c>
      <c r="D4" s="794">
        <v>1</v>
      </c>
      <c r="E4" s="794">
        <v>0.5</v>
      </c>
      <c r="F4" s="794">
        <v>0.1</v>
      </c>
      <c r="G4" s="795">
        <v>0.25</v>
      </c>
      <c r="H4" s="510"/>
    </row>
    <row r="5" spans="1:10" x14ac:dyDescent="0.2">
      <c r="C5" s="511" t="s">
        <v>161</v>
      </c>
      <c r="D5" s="796">
        <v>2750</v>
      </c>
      <c r="E5" s="796">
        <v>350</v>
      </c>
      <c r="F5" s="796">
        <v>300</v>
      </c>
      <c r="G5" s="797">
        <v>400</v>
      </c>
      <c r="H5" s="1143">
        <f>D5*$D$4+E5*$E$4+F5*$F$4+G5*$G$4</f>
        <v>3055</v>
      </c>
      <c r="J5" s="512"/>
    </row>
    <row r="6" spans="1:10" x14ac:dyDescent="0.2">
      <c r="A6" s="856" t="s">
        <v>572</v>
      </c>
      <c r="C6" s="511" t="s">
        <v>162</v>
      </c>
      <c r="D6" s="796">
        <v>1500</v>
      </c>
      <c r="E6" s="796">
        <v>250</v>
      </c>
      <c r="F6" s="796">
        <v>250</v>
      </c>
      <c r="G6" s="797">
        <v>250</v>
      </c>
      <c r="H6" s="1143">
        <f t="shared" ref="H6:H9" si="0">D6*$D$4+E6*$E$4+F6*$F$4+G6*$G$4</f>
        <v>1712.5</v>
      </c>
      <c r="J6" s="512"/>
    </row>
    <row r="7" spans="1:10" x14ac:dyDescent="0.2">
      <c r="A7" s="857"/>
      <c r="C7" s="511" t="s">
        <v>163</v>
      </c>
      <c r="D7" s="796">
        <v>1500</v>
      </c>
      <c r="E7" s="796">
        <v>200</v>
      </c>
      <c r="F7" s="796">
        <v>300</v>
      </c>
      <c r="G7" s="797">
        <v>200</v>
      </c>
      <c r="H7" s="1143">
        <f t="shared" si="0"/>
        <v>1680</v>
      </c>
      <c r="J7" s="512"/>
    </row>
    <row r="8" spans="1:10" x14ac:dyDescent="0.2">
      <c r="A8" s="857"/>
      <c r="C8" s="511" t="s">
        <v>164</v>
      </c>
      <c r="D8" s="796">
        <v>3000</v>
      </c>
      <c r="E8" s="796">
        <v>250</v>
      </c>
      <c r="F8" s="796">
        <v>350</v>
      </c>
      <c r="G8" s="797">
        <v>300</v>
      </c>
      <c r="H8" s="1143">
        <f t="shared" si="0"/>
        <v>3235</v>
      </c>
      <c r="J8" s="512"/>
    </row>
    <row r="9" spans="1:10" ht="15" thickBot="1" x14ac:dyDescent="0.25">
      <c r="A9" s="857"/>
      <c r="C9" s="513" t="s">
        <v>168</v>
      </c>
      <c r="D9" s="798">
        <v>6000</v>
      </c>
      <c r="E9" s="798">
        <v>450</v>
      </c>
      <c r="F9" s="798">
        <v>400</v>
      </c>
      <c r="G9" s="799">
        <v>350</v>
      </c>
      <c r="H9" s="1144">
        <f t="shared" si="0"/>
        <v>6352.5</v>
      </c>
      <c r="J9" s="512"/>
    </row>
    <row r="10" spans="1:10" ht="15.75" thickTop="1" thickBot="1" x14ac:dyDescent="0.25">
      <c r="A10" s="857"/>
      <c r="C10" s="514" t="s">
        <v>487</v>
      </c>
      <c r="D10" s="1145">
        <f>SUM(D5:D9)</f>
        <v>14750</v>
      </c>
      <c r="E10" s="1145">
        <f>SUM(E5:E9)</f>
        <v>1500</v>
      </c>
      <c r="F10" s="1145">
        <f>SUM(F5:F9)</f>
        <v>1600</v>
      </c>
      <c r="G10" s="1146">
        <f>SUM(G5:G9)</f>
        <v>1500</v>
      </c>
      <c r="H10" s="1147">
        <f>SUM(D10:G10)</f>
        <v>19350</v>
      </c>
    </row>
    <row r="11" spans="1:10" ht="15.75" thickTop="1" thickBot="1" x14ac:dyDescent="0.25">
      <c r="A11" s="857"/>
      <c r="C11" s="515" t="s">
        <v>401</v>
      </c>
      <c r="D11" s="1148">
        <f>D4*D10</f>
        <v>14750</v>
      </c>
      <c r="E11" s="1148">
        <f>E4*E10</f>
        <v>750</v>
      </c>
      <c r="F11" s="1148">
        <f>F4*F10</f>
        <v>160</v>
      </c>
      <c r="G11" s="1149">
        <f>G4*G10</f>
        <v>375</v>
      </c>
      <c r="H11" s="1150">
        <f>SUM(H5:H9)</f>
        <v>16035</v>
      </c>
    </row>
    <row r="12" spans="1:10" x14ac:dyDescent="0.2">
      <c r="A12" s="857"/>
    </row>
    <row r="13" spans="1:10" x14ac:dyDescent="0.2">
      <c r="A13" s="857"/>
      <c r="E13" s="483"/>
      <c r="G13" s="483"/>
    </row>
    <row r="14" spans="1:10" x14ac:dyDescent="0.2">
      <c r="A14" s="857"/>
    </row>
    <row r="15" spans="1:10" x14ac:dyDescent="0.2">
      <c r="A15" s="857"/>
    </row>
    <row r="16" spans="1:10"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6g+3haqUi7aIWqzGYleDja/HT9NyNyypUoeFC/nyyGWntI7UEvjb715Y5GQ1qpa19cbuh/Z5YegN7CktWPVDyg==" saltValue="uMQCJlvHHvLwvPSr9U1N1A=="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3" orientation="landscape" r:id="rId2"/>
  <ignoredErrors>
    <ignoredError sqref="D10:H11" formulaRange="1"/>
  </ignoredError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
  <cols>
    <col min="1" max="1" width="11.42578125" style="728" customWidth="1"/>
    <col min="2" max="2" width="2.140625" style="469" customWidth="1"/>
    <col min="3" max="3" width="15.28515625" style="469" customWidth="1"/>
    <col min="4" max="4" width="11" style="469" customWidth="1"/>
    <col min="5" max="5" width="18.140625" style="469" bestFit="1" customWidth="1"/>
    <col min="6" max="6" width="14.7109375" style="469" bestFit="1" customWidth="1"/>
    <col min="7" max="7" width="18.140625" style="469" customWidth="1"/>
    <col min="8" max="8" width="12.85546875" style="469" bestFit="1" customWidth="1"/>
    <col min="9" max="9" width="18.28515625" style="469" bestFit="1" customWidth="1"/>
    <col min="10" max="10" width="21" style="470" customWidth="1"/>
    <col min="11" max="11" width="9.140625" style="469"/>
    <col min="12" max="12" width="12.7109375" style="469" bestFit="1" customWidth="1"/>
    <col min="13" max="16384" width="9.140625" style="469"/>
  </cols>
  <sheetData>
    <row r="1" spans="1:12" s="728" customFormat="1" ht="60" customHeight="1" x14ac:dyDescent="0.2">
      <c r="C1" s="755" t="s">
        <v>577</v>
      </c>
      <c r="J1" s="730"/>
    </row>
    <row r="2" spans="1:12" ht="15" thickBot="1" x14ac:dyDescent="0.25"/>
    <row r="3" spans="1:12" ht="42.75" x14ac:dyDescent="0.2">
      <c r="C3" s="471" t="s">
        <v>172</v>
      </c>
      <c r="D3" s="472" t="s">
        <v>175</v>
      </c>
      <c r="E3" s="472" t="s">
        <v>400</v>
      </c>
      <c r="F3" s="472" t="s">
        <v>534</v>
      </c>
      <c r="G3" s="472" t="s">
        <v>510</v>
      </c>
      <c r="H3" s="472" t="s">
        <v>176</v>
      </c>
      <c r="I3" s="472" t="s">
        <v>177</v>
      </c>
      <c r="J3" s="473" t="s">
        <v>178</v>
      </c>
    </row>
    <row r="4" spans="1:12" s="474" customFormat="1" x14ac:dyDescent="0.2">
      <c r="A4" s="729"/>
      <c r="C4" s="475" t="s">
        <v>173</v>
      </c>
      <c r="D4" s="476" t="s">
        <v>402</v>
      </c>
      <c r="E4" s="477">
        <f>'9.1'!H9-'9.2'!E8-'9.2'!E10</f>
        <v>352.5</v>
      </c>
      <c r="F4" s="477"/>
      <c r="G4" s="478"/>
      <c r="H4" s="476"/>
      <c r="I4" s="476"/>
      <c r="J4" s="479"/>
      <c r="L4" s="480"/>
    </row>
    <row r="5" spans="1:12" ht="28.5" x14ac:dyDescent="0.2">
      <c r="C5" s="481" t="s">
        <v>161</v>
      </c>
      <c r="D5" s="482" t="s">
        <v>403</v>
      </c>
      <c r="E5" s="483">
        <f>'9.1'!H5</f>
        <v>3055</v>
      </c>
      <c r="F5" s="800">
        <v>572836</v>
      </c>
      <c r="G5" s="484">
        <f>F5/E5</f>
        <v>187.50769230769231</v>
      </c>
      <c r="H5" s="482" t="s">
        <v>200</v>
      </c>
      <c r="I5" s="482" t="s">
        <v>179</v>
      </c>
      <c r="J5" s="485" t="s">
        <v>218</v>
      </c>
      <c r="L5" s="486"/>
    </row>
    <row r="6" spans="1:12" ht="28.5" x14ac:dyDescent="0.2">
      <c r="A6" s="856" t="s">
        <v>572</v>
      </c>
      <c r="C6" s="481" t="s">
        <v>162</v>
      </c>
      <c r="D6" s="482" t="s">
        <v>404</v>
      </c>
      <c r="E6" s="483">
        <f>'9.1'!H6</f>
        <v>1712.5</v>
      </c>
      <c r="F6" s="800">
        <v>309549</v>
      </c>
      <c r="G6" s="484">
        <f t="shared" ref="G6:G9" si="0">F6/E6</f>
        <v>180.75854014598539</v>
      </c>
      <c r="H6" s="482" t="s">
        <v>200</v>
      </c>
      <c r="I6" s="482" t="s">
        <v>179</v>
      </c>
      <c r="J6" s="485" t="s">
        <v>219</v>
      </c>
      <c r="L6" s="486"/>
    </row>
    <row r="7" spans="1:12" x14ac:dyDescent="0.2">
      <c r="A7" s="857"/>
      <c r="C7" s="481" t="s">
        <v>163</v>
      </c>
      <c r="D7" s="482" t="s">
        <v>404</v>
      </c>
      <c r="E7" s="483">
        <f>'9.1'!H7</f>
        <v>1680</v>
      </c>
      <c r="F7" s="800">
        <v>341503</v>
      </c>
      <c r="G7" s="484">
        <f t="shared" si="0"/>
        <v>203.27559523809524</v>
      </c>
      <c r="H7" s="482" t="s">
        <v>200</v>
      </c>
      <c r="I7" s="482" t="s">
        <v>179</v>
      </c>
      <c r="J7" s="485" t="s">
        <v>220</v>
      </c>
      <c r="L7" s="486"/>
    </row>
    <row r="8" spans="1:12" s="474" customFormat="1" x14ac:dyDescent="0.2">
      <c r="A8" s="857"/>
      <c r="C8" s="475" t="s">
        <v>173</v>
      </c>
      <c r="D8" s="476">
        <v>2</v>
      </c>
      <c r="E8" s="477">
        <f>'9.1'!D9*'9.1'!D4/2</f>
        <v>3000</v>
      </c>
      <c r="F8" s="801"/>
      <c r="G8" s="484"/>
      <c r="H8" s="476"/>
      <c r="I8" s="476"/>
      <c r="J8" s="479"/>
      <c r="L8" s="478"/>
    </row>
    <row r="9" spans="1:12" ht="28.5" x14ac:dyDescent="0.2">
      <c r="A9" s="857"/>
      <c r="C9" s="481" t="s">
        <v>164</v>
      </c>
      <c r="D9" s="482" t="s">
        <v>405</v>
      </c>
      <c r="E9" s="483">
        <f>'9.1'!H8</f>
        <v>3235</v>
      </c>
      <c r="F9" s="800">
        <v>591442.5</v>
      </c>
      <c r="G9" s="484">
        <f t="shared" si="0"/>
        <v>182.82612055641422</v>
      </c>
      <c r="H9" s="482" t="s">
        <v>200</v>
      </c>
      <c r="I9" s="482" t="s">
        <v>179</v>
      </c>
      <c r="J9" s="485" t="s">
        <v>180</v>
      </c>
      <c r="L9" s="486"/>
    </row>
    <row r="10" spans="1:12" s="474" customFormat="1" ht="15" thickBot="1" x14ac:dyDescent="0.25">
      <c r="A10" s="857"/>
      <c r="C10" s="487" t="s">
        <v>173</v>
      </c>
      <c r="D10" s="488">
        <v>4</v>
      </c>
      <c r="E10" s="489">
        <f>'9.1'!D9*'9.1'!D4/2</f>
        <v>3000</v>
      </c>
      <c r="F10" s="490"/>
      <c r="G10" s="490"/>
      <c r="H10" s="488"/>
      <c r="I10" s="488"/>
      <c r="J10" s="491"/>
    </row>
    <row r="11" spans="1:12" ht="15.75" thickTop="1" thickBot="1" x14ac:dyDescent="0.25">
      <c r="A11" s="857"/>
      <c r="C11" s="492" t="s">
        <v>174</v>
      </c>
      <c r="D11" s="493"/>
      <c r="E11" s="494">
        <f>SUM(E4:E10)</f>
        <v>16035</v>
      </c>
      <c r="F11" s="495">
        <f>SUM(F4:F10)</f>
        <v>1815330.5</v>
      </c>
      <c r="G11" s="496"/>
      <c r="H11" s="497"/>
      <c r="I11" s="497"/>
      <c r="J11" s="498"/>
    </row>
    <row r="12" spans="1:12" x14ac:dyDescent="0.2">
      <c r="A12" s="857"/>
    </row>
    <row r="13" spans="1:12" x14ac:dyDescent="0.2">
      <c r="A13" s="857"/>
      <c r="E13" s="499"/>
      <c r="F13" s="500"/>
      <c r="G13" s="500"/>
    </row>
    <row r="14" spans="1:12" x14ac:dyDescent="0.2">
      <c r="A14" s="857"/>
      <c r="E14" s="501"/>
    </row>
    <row r="15" spans="1:12" x14ac:dyDescent="0.2">
      <c r="A15" s="857"/>
      <c r="E15" s="502"/>
    </row>
    <row r="16" spans="1:12" x14ac:dyDescent="0.2">
      <c r="A16" s="857"/>
    </row>
    <row r="17" spans="1:5" x14ac:dyDescent="0.2">
      <c r="A17" s="857"/>
    </row>
    <row r="18" spans="1:5" x14ac:dyDescent="0.2">
      <c r="A18" s="857"/>
    </row>
    <row r="19" spans="1:5" x14ac:dyDescent="0.2">
      <c r="A19" s="857"/>
      <c r="E19" s="503"/>
    </row>
    <row r="20" spans="1:5" x14ac:dyDescent="0.2">
      <c r="A20" s="857"/>
    </row>
  </sheetData>
  <sheetProtection algorithmName="SHA-512" hashValue="69GFe6Vsf0PxQg8H93iaEXp+Y8G9b7SrXxQIyHMG2cVjtZC2p03kCUb2QWDENSPPtUT0RvvPQl551xqozGVuDQ==" saltValue="wVUOwsfPPYOozapRLIhp7w=="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6" orientation="landscape" r:id="rId2"/>
  <ignoredErrors>
    <ignoredError sqref="G5:G7 G9 E4:E8 E10:E11 F11" unlockedFormula="1"/>
    <ignoredError sqref="E9" formula="1" unlockedFormula="1"/>
  </ignoredError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
  <cols>
    <col min="1" max="1" width="11.42578125" style="714" customWidth="1"/>
    <col min="2" max="2" width="2.140625" style="79" customWidth="1"/>
    <col min="3" max="3" width="25.85546875" style="79" bestFit="1" customWidth="1"/>
    <col min="4" max="4" width="35.5703125" style="79" bestFit="1" customWidth="1"/>
    <col min="5" max="5" width="26" style="79" bestFit="1" customWidth="1"/>
    <col min="6" max="6" width="32.42578125" style="79" bestFit="1" customWidth="1"/>
    <col min="7" max="16384" width="9.140625" style="79"/>
  </cols>
  <sheetData>
    <row r="1" spans="1:6" s="714" customFormat="1" ht="60" customHeight="1" x14ac:dyDescent="0.2">
      <c r="C1" s="755" t="s">
        <v>577</v>
      </c>
    </row>
    <row r="2" spans="1:6" ht="15" thickBot="1" x14ac:dyDescent="0.25"/>
    <row r="3" spans="1:6" x14ac:dyDescent="0.2">
      <c r="C3" s="67" t="s">
        <v>222</v>
      </c>
      <c r="D3" s="465" t="s">
        <v>400</v>
      </c>
      <c r="E3" s="55" t="s">
        <v>535</v>
      </c>
      <c r="F3" s="68" t="s">
        <v>510</v>
      </c>
    </row>
    <row r="4" spans="1:6" x14ac:dyDescent="0.2">
      <c r="C4" s="69">
        <v>1</v>
      </c>
      <c r="D4" s="802">
        <v>3425</v>
      </c>
      <c r="E4" s="803">
        <v>602800</v>
      </c>
      <c r="F4" s="466">
        <f>E4/D4</f>
        <v>176</v>
      </c>
    </row>
    <row r="5" spans="1:6" x14ac:dyDescent="0.2">
      <c r="C5" s="69">
        <v>2</v>
      </c>
      <c r="D5" s="802">
        <v>2630</v>
      </c>
      <c r="E5" s="803">
        <v>504960</v>
      </c>
      <c r="F5" s="466">
        <f t="shared" ref="F5:F9" si="0">E5/D5</f>
        <v>192</v>
      </c>
    </row>
    <row r="6" spans="1:6" x14ac:dyDescent="0.2">
      <c r="A6" s="856" t="s">
        <v>572</v>
      </c>
      <c r="C6" s="69">
        <v>3</v>
      </c>
      <c r="D6" s="802">
        <v>2890</v>
      </c>
      <c r="E6" s="803">
        <v>514420</v>
      </c>
      <c r="F6" s="466">
        <f t="shared" si="0"/>
        <v>178</v>
      </c>
    </row>
    <row r="7" spans="1:6" x14ac:dyDescent="0.2">
      <c r="A7" s="857"/>
      <c r="C7" s="69">
        <v>4</v>
      </c>
      <c r="D7" s="802">
        <v>2570</v>
      </c>
      <c r="E7" s="803">
        <v>485730</v>
      </c>
      <c r="F7" s="466">
        <f t="shared" si="0"/>
        <v>189</v>
      </c>
    </row>
    <row r="8" spans="1:6" x14ac:dyDescent="0.2">
      <c r="A8" s="857"/>
      <c r="C8" s="69">
        <v>5</v>
      </c>
      <c r="D8" s="802">
        <v>2240</v>
      </c>
      <c r="E8" s="803">
        <v>409920</v>
      </c>
      <c r="F8" s="466">
        <f t="shared" si="0"/>
        <v>183</v>
      </c>
    </row>
    <row r="9" spans="1:6" ht="15" thickBot="1" x14ac:dyDescent="0.25">
      <c r="A9" s="857"/>
      <c r="C9" s="461">
        <v>6</v>
      </c>
      <c r="D9" s="804">
        <v>2940</v>
      </c>
      <c r="E9" s="805">
        <v>570360</v>
      </c>
      <c r="F9" s="467">
        <f t="shared" si="0"/>
        <v>194</v>
      </c>
    </row>
    <row r="10" spans="1:6" x14ac:dyDescent="0.2">
      <c r="A10" s="857"/>
      <c r="C10" s="12"/>
      <c r="D10" s="12"/>
      <c r="E10" s="12"/>
      <c r="F10" s="12"/>
    </row>
    <row r="11" spans="1:6" x14ac:dyDescent="0.2">
      <c r="A11" s="857"/>
      <c r="D11" s="463"/>
      <c r="F11" s="468"/>
    </row>
    <row r="12" spans="1:6" x14ac:dyDescent="0.2">
      <c r="A12" s="857"/>
    </row>
    <row r="13" spans="1:6" x14ac:dyDescent="0.2">
      <c r="A13" s="857"/>
    </row>
    <row r="14" spans="1:6" x14ac:dyDescent="0.2">
      <c r="A14" s="857"/>
    </row>
    <row r="15" spans="1:6" x14ac:dyDescent="0.2">
      <c r="A15" s="857"/>
    </row>
    <row r="16" spans="1:6"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7oY5Snq0YnQswB6IEv6MfwOepmu6KMIQGDVtkWK65eSkrF1w5vExQCtw766RbXzXA5DajYWCteqXQGKCyfV5WA==" saltValue="QhUy533g86Cy3pUDVEgf9A=="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6" orientation="landscape" r:id="rId2"/>
  <ignoredErrors>
    <ignoredError sqref="F4:F9" unlockedFormula="1"/>
  </ignoredError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
  <cols>
    <col min="1" max="1" width="11.42578125" style="714" customWidth="1"/>
    <col min="2" max="2" width="2.140625" style="79" customWidth="1"/>
    <col min="3" max="7" width="21.42578125" style="79" customWidth="1"/>
    <col min="8" max="8" width="13.5703125" style="79" bestFit="1" customWidth="1"/>
    <col min="9" max="9" width="16.5703125" style="79" bestFit="1" customWidth="1"/>
    <col min="10" max="10" width="19.7109375" style="79" bestFit="1" customWidth="1"/>
    <col min="11" max="11" width="23" style="79" bestFit="1" customWidth="1"/>
    <col min="12" max="12" width="7.28515625" style="79" bestFit="1" customWidth="1"/>
    <col min="13" max="13" width="14.140625" style="79" bestFit="1" customWidth="1"/>
    <col min="14" max="14" width="10.42578125" style="79" bestFit="1" customWidth="1"/>
    <col min="15" max="16384" width="9.140625" style="79"/>
  </cols>
  <sheetData>
    <row r="1" spans="1:8" s="714" customFormat="1" ht="60" customHeight="1" x14ac:dyDescent="0.2">
      <c r="C1" s="755" t="s">
        <v>577</v>
      </c>
    </row>
    <row r="2" spans="1:8" ht="15" thickBot="1" x14ac:dyDescent="0.25"/>
    <row r="3" spans="1:8" ht="28.5" x14ac:dyDescent="0.2">
      <c r="C3" s="82" t="s">
        <v>222</v>
      </c>
      <c r="D3" s="458" t="s">
        <v>400</v>
      </c>
      <c r="E3" s="92" t="s">
        <v>511</v>
      </c>
      <c r="F3" s="92" t="s">
        <v>67</v>
      </c>
      <c r="G3" s="68" t="s">
        <v>536</v>
      </c>
    </row>
    <row r="4" spans="1:8" x14ac:dyDescent="0.2">
      <c r="C4" s="69">
        <v>1</v>
      </c>
      <c r="D4" s="802">
        <v>13480</v>
      </c>
      <c r="E4" s="803">
        <v>2320000</v>
      </c>
      <c r="F4" s="803">
        <v>32910000</v>
      </c>
      <c r="G4" s="459">
        <f>E4/F4</f>
        <v>7.0495290185353998E-2</v>
      </c>
      <c r="H4" s="460"/>
    </row>
    <row r="5" spans="1:8" x14ac:dyDescent="0.2">
      <c r="C5" s="69">
        <v>2</v>
      </c>
      <c r="D5" s="802">
        <v>18350</v>
      </c>
      <c r="E5" s="803">
        <v>3560000</v>
      </c>
      <c r="F5" s="803">
        <v>51450000</v>
      </c>
      <c r="G5" s="459">
        <f t="shared" ref="G5:G7" si="0">E5/F5</f>
        <v>6.9193391642371233E-2</v>
      </c>
      <c r="H5" s="460"/>
    </row>
    <row r="6" spans="1:8" x14ac:dyDescent="0.2">
      <c r="A6" s="856" t="s">
        <v>572</v>
      </c>
      <c r="C6" s="69">
        <v>3</v>
      </c>
      <c r="D6" s="802">
        <v>17620</v>
      </c>
      <c r="E6" s="803">
        <v>3220000</v>
      </c>
      <c r="F6" s="803">
        <v>46130000</v>
      </c>
      <c r="G6" s="459">
        <f t="shared" si="0"/>
        <v>6.9802731411229141E-2</v>
      </c>
      <c r="H6" s="460"/>
    </row>
    <row r="7" spans="1:8" ht="15" thickBot="1" x14ac:dyDescent="0.25">
      <c r="A7" s="857"/>
      <c r="C7" s="461">
        <v>4</v>
      </c>
      <c r="D7" s="804">
        <v>14890</v>
      </c>
      <c r="E7" s="805">
        <v>2740000</v>
      </c>
      <c r="F7" s="805">
        <v>38560000</v>
      </c>
      <c r="G7" s="462">
        <f t="shared" si="0"/>
        <v>7.1058091286307051E-2</v>
      </c>
      <c r="H7" s="460"/>
    </row>
    <row r="8" spans="1:8" x14ac:dyDescent="0.2">
      <c r="A8" s="857"/>
      <c r="C8" s="12"/>
      <c r="D8" s="12"/>
      <c r="E8" s="12"/>
      <c r="F8" s="12"/>
      <c r="G8" s="12"/>
    </row>
    <row r="9" spans="1:8" x14ac:dyDescent="0.2">
      <c r="A9" s="857"/>
      <c r="D9" s="463"/>
      <c r="G9" s="464"/>
    </row>
    <row r="10" spans="1:8" x14ac:dyDescent="0.2">
      <c r="A10" s="857"/>
    </row>
    <row r="11" spans="1:8" x14ac:dyDescent="0.2">
      <c r="A11" s="857"/>
    </row>
    <row r="12" spans="1:8" x14ac:dyDescent="0.2">
      <c r="A12" s="857"/>
    </row>
    <row r="13" spans="1:8" x14ac:dyDescent="0.2">
      <c r="A13" s="857"/>
    </row>
    <row r="14" spans="1:8" x14ac:dyDescent="0.2">
      <c r="A14" s="857"/>
    </row>
    <row r="15" spans="1:8" x14ac:dyDescent="0.2">
      <c r="A15" s="857"/>
    </row>
    <row r="16" spans="1:8"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I871r0+8CEZ384HgboZ+BaRMIUVsG3Gq3lswlMQxYwLqD1BOnyJ79W6N/w9opl3NY0L6VoIXW6yunFGYCsokXw==" saltValue="oCGfEI4h2UJ5KknSCg0ktg=="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6" orientation="landscape" r:id="rId2"/>
  <ignoredErrors>
    <ignoredError sqref="G4:G7" unlockedFormula="1"/>
  </ignoredError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K193"/>
  <sheetViews>
    <sheetView showGridLines="0" workbookViewId="0">
      <pane xSplit="5" ySplit="3" topLeftCell="F118" activePane="bottomRight" state="frozen"/>
      <selection activeCell="B2" sqref="B2"/>
      <selection pane="topRight" activeCell="B2" sqref="B2"/>
      <selection pane="bottomLeft" activeCell="B2" sqref="B2"/>
      <selection pane="bottomRight" activeCell="B2" sqref="B2"/>
    </sheetView>
  </sheetViews>
  <sheetFormatPr defaultColWidth="12.28515625" defaultRowHeight="14.25" x14ac:dyDescent="0.2"/>
  <cols>
    <col min="1" max="1" width="11.42578125" style="721" customWidth="1"/>
    <col min="2" max="2" width="2.140625" style="834" bestFit="1" customWidth="1"/>
    <col min="3" max="3" width="2.140625" style="834" customWidth="1"/>
    <col min="4" max="4" width="49.7109375" style="834" bestFit="1" customWidth="1"/>
    <col min="5" max="6" width="16.28515625" style="835" bestFit="1" customWidth="1"/>
    <col min="7" max="18" width="16.7109375" style="835" bestFit="1" customWidth="1"/>
    <col min="19" max="19" width="18.28515625" style="835" bestFit="1" customWidth="1"/>
    <col min="20" max="20" width="14.85546875" style="834" bestFit="1" customWidth="1"/>
    <col min="21" max="21" width="2" style="835" bestFit="1" customWidth="1"/>
    <col min="22" max="16384" width="12.28515625" style="834"/>
  </cols>
  <sheetData>
    <row r="1" spans="1:63" s="721" customFormat="1" ht="60" customHeight="1" x14ac:dyDescent="0.2">
      <c r="D1" s="755" t="s">
        <v>577</v>
      </c>
      <c r="F1" s="724"/>
      <c r="G1" s="725"/>
      <c r="H1" s="724"/>
      <c r="I1" s="724"/>
      <c r="J1" s="724"/>
      <c r="K1" s="726"/>
      <c r="L1" s="724"/>
      <c r="M1" s="724"/>
      <c r="N1" s="724"/>
      <c r="O1" s="724"/>
      <c r="P1" s="724"/>
      <c r="Q1" s="724"/>
      <c r="R1" s="724"/>
      <c r="S1" s="724"/>
      <c r="T1" s="724"/>
      <c r="U1" s="724"/>
      <c r="V1" s="714"/>
    </row>
    <row r="2" spans="1:63" x14ac:dyDescent="0.2">
      <c r="B2" s="324"/>
      <c r="C2" s="321"/>
      <c r="D2" s="321"/>
      <c r="E2" s="324"/>
      <c r="F2" s="324"/>
      <c r="G2" s="324"/>
      <c r="H2" s="324"/>
      <c r="I2" s="324"/>
      <c r="J2" s="324"/>
      <c r="K2" s="324"/>
      <c r="L2" s="324"/>
      <c r="M2" s="324"/>
      <c r="N2" s="324"/>
      <c r="O2" s="324"/>
      <c r="P2" s="324"/>
      <c r="Q2" s="324"/>
      <c r="R2" s="324"/>
      <c r="S2" s="324"/>
      <c r="T2" s="321"/>
      <c r="U2" s="324" t="s">
        <v>578</v>
      </c>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row>
    <row r="3" spans="1:63" x14ac:dyDescent="0.2">
      <c r="B3" s="321"/>
      <c r="C3" s="397" t="s">
        <v>181</v>
      </c>
      <c r="D3" s="397"/>
      <c r="E3" s="1030"/>
      <c r="F3" s="1031">
        <v>1</v>
      </c>
      <c r="G3" s="1032">
        <f>F3+1</f>
        <v>2</v>
      </c>
      <c r="H3" s="1032">
        <f t="shared" ref="H3:S3" si="0">G3+1</f>
        <v>3</v>
      </c>
      <c r="I3" s="1032">
        <f t="shared" si="0"/>
        <v>4</v>
      </c>
      <c r="J3" s="1032">
        <f t="shared" si="0"/>
        <v>5</v>
      </c>
      <c r="K3" s="1032">
        <f t="shared" si="0"/>
        <v>6</v>
      </c>
      <c r="L3" s="1032">
        <f t="shared" si="0"/>
        <v>7</v>
      </c>
      <c r="M3" s="1032">
        <f t="shared" si="0"/>
        <v>8</v>
      </c>
      <c r="N3" s="1032">
        <f t="shared" si="0"/>
        <v>9</v>
      </c>
      <c r="O3" s="1032">
        <f t="shared" si="0"/>
        <v>10</v>
      </c>
      <c r="P3" s="1032">
        <f t="shared" si="0"/>
        <v>11</v>
      </c>
      <c r="Q3" s="1032">
        <f t="shared" si="0"/>
        <v>12</v>
      </c>
      <c r="R3" s="1032">
        <f t="shared" si="0"/>
        <v>13</v>
      </c>
      <c r="S3" s="1032">
        <f t="shared" si="0"/>
        <v>14</v>
      </c>
      <c r="T3" s="321"/>
      <c r="U3" s="324" t="s">
        <v>578</v>
      </c>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row>
    <row r="4" spans="1:63" ht="15" thickBot="1" x14ac:dyDescent="0.25">
      <c r="B4" s="321"/>
      <c r="C4" s="321"/>
      <c r="D4" s="321"/>
      <c r="E4" s="1033"/>
      <c r="F4" s="1033"/>
      <c r="G4" s="1033"/>
      <c r="H4" s="324"/>
      <c r="I4" s="324"/>
      <c r="J4" s="324"/>
      <c r="K4" s="324"/>
      <c r="L4" s="324"/>
      <c r="M4" s="324"/>
      <c r="N4" s="324"/>
      <c r="O4" s="324"/>
      <c r="P4" s="324"/>
      <c r="Q4" s="324"/>
      <c r="R4" s="324"/>
      <c r="S4" s="324"/>
      <c r="T4" s="321"/>
      <c r="U4" s="324" t="s">
        <v>578</v>
      </c>
      <c r="V4" s="837"/>
      <c r="W4" s="837"/>
      <c r="X4" s="837"/>
      <c r="Y4" s="837"/>
      <c r="Z4" s="837"/>
      <c r="AA4" s="837"/>
      <c r="AB4" s="837"/>
      <c r="AC4" s="837"/>
      <c r="AD4" s="837"/>
      <c r="AE4" s="837"/>
      <c r="AF4" s="837"/>
      <c r="AG4" s="837"/>
      <c r="AH4" s="837"/>
      <c r="AI4" s="837"/>
      <c r="AJ4" s="837"/>
      <c r="AK4" s="837"/>
      <c r="AL4" s="837"/>
      <c r="AM4" s="837"/>
      <c r="AN4" s="837"/>
      <c r="AO4" s="837"/>
      <c r="AP4" s="837"/>
      <c r="AQ4" s="837"/>
      <c r="AR4" s="837"/>
      <c r="AS4" s="837"/>
      <c r="AT4" s="837"/>
      <c r="AU4" s="837"/>
      <c r="AV4" s="837"/>
      <c r="AW4" s="837"/>
      <c r="AX4" s="837"/>
      <c r="AY4" s="837"/>
      <c r="AZ4" s="837"/>
      <c r="BA4" s="837"/>
      <c r="BB4" s="837"/>
      <c r="BC4" s="837"/>
      <c r="BD4" s="837"/>
      <c r="BE4" s="837"/>
      <c r="BF4" s="837"/>
      <c r="BG4" s="837"/>
      <c r="BH4" s="837"/>
      <c r="BI4" s="837"/>
      <c r="BJ4" s="837"/>
      <c r="BK4" s="837"/>
    </row>
    <row r="5" spans="1:63" ht="14.25" customHeight="1" x14ac:dyDescent="0.2">
      <c r="A5" s="850"/>
      <c r="B5" s="321"/>
      <c r="C5" s="321"/>
      <c r="D5" s="358" t="s">
        <v>584</v>
      </c>
      <c r="E5" s="1034">
        <v>14</v>
      </c>
      <c r="F5" s="1035"/>
      <c r="G5" s="1033"/>
      <c r="H5" s="324"/>
      <c r="I5" s="324"/>
      <c r="J5" s="324"/>
      <c r="K5" s="324"/>
      <c r="L5" s="324"/>
      <c r="M5" s="324"/>
      <c r="N5" s="324"/>
      <c r="O5" s="324"/>
      <c r="P5" s="324"/>
      <c r="Q5" s="324"/>
      <c r="R5" s="324"/>
      <c r="S5" s="324"/>
      <c r="T5" s="321"/>
      <c r="U5" s="324" t="s">
        <v>578</v>
      </c>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7"/>
      <c r="AZ5" s="837"/>
      <c r="BA5" s="837"/>
      <c r="BB5" s="837"/>
      <c r="BC5" s="837"/>
      <c r="BD5" s="837"/>
      <c r="BE5" s="837"/>
      <c r="BF5" s="837"/>
      <c r="BG5" s="837"/>
      <c r="BH5" s="837"/>
      <c r="BI5" s="837"/>
      <c r="BJ5" s="837"/>
      <c r="BK5" s="837"/>
    </row>
    <row r="6" spans="1:63" x14ac:dyDescent="0.2">
      <c r="A6" s="856" t="s">
        <v>572</v>
      </c>
      <c r="B6" s="321"/>
      <c r="C6" s="321"/>
      <c r="D6" s="1036" t="s">
        <v>559</v>
      </c>
      <c r="E6" s="1037"/>
      <c r="F6" s="1035"/>
      <c r="G6" s="1033"/>
      <c r="H6" s="324"/>
      <c r="I6" s="324"/>
      <c r="J6" s="324"/>
      <c r="K6" s="324"/>
      <c r="L6" s="324"/>
      <c r="M6" s="324"/>
      <c r="N6" s="324"/>
      <c r="O6" s="324"/>
      <c r="P6" s="324"/>
      <c r="Q6" s="324"/>
      <c r="R6" s="324"/>
      <c r="S6" s="324"/>
      <c r="T6" s="321"/>
      <c r="U6" s="324" t="s">
        <v>578</v>
      </c>
      <c r="V6" s="837"/>
      <c r="W6" s="837"/>
      <c r="X6" s="837"/>
      <c r="Y6" s="837"/>
      <c r="Z6" s="837"/>
      <c r="AA6" s="837"/>
      <c r="AB6" s="837"/>
      <c r="AC6" s="837"/>
      <c r="AD6" s="837"/>
      <c r="AE6" s="837"/>
      <c r="AF6" s="837"/>
      <c r="AG6" s="837"/>
      <c r="AH6" s="837"/>
      <c r="AI6" s="837"/>
      <c r="AJ6" s="837"/>
      <c r="AK6" s="837"/>
      <c r="AL6" s="837"/>
      <c r="AM6" s="837"/>
      <c r="AN6" s="837"/>
      <c r="AO6" s="837"/>
      <c r="AP6" s="837"/>
      <c r="AQ6" s="837"/>
      <c r="AR6" s="837"/>
      <c r="AS6" s="837"/>
      <c r="AT6" s="837"/>
      <c r="AU6" s="837"/>
      <c r="AV6" s="837"/>
      <c r="AW6" s="837"/>
      <c r="AX6" s="837"/>
      <c r="AY6" s="837"/>
      <c r="AZ6" s="837"/>
      <c r="BA6" s="837"/>
      <c r="BB6" s="837"/>
      <c r="BC6" s="837"/>
      <c r="BD6" s="837"/>
      <c r="BE6" s="837"/>
      <c r="BF6" s="837"/>
      <c r="BG6" s="837"/>
      <c r="BH6" s="837"/>
      <c r="BI6" s="837"/>
      <c r="BJ6" s="837"/>
      <c r="BK6" s="837"/>
    </row>
    <row r="7" spans="1:63" x14ac:dyDescent="0.2">
      <c r="A7" s="857"/>
      <c r="B7" s="321"/>
      <c r="C7" s="321"/>
      <c r="D7" s="1038" t="s">
        <v>585</v>
      </c>
      <c r="E7" s="1039"/>
      <c r="F7" s="1035"/>
      <c r="G7" s="1033"/>
      <c r="H7" s="324"/>
      <c r="I7" s="324"/>
      <c r="J7" s="324"/>
      <c r="K7" s="324"/>
      <c r="L7" s="324"/>
      <c r="M7" s="324"/>
      <c r="N7" s="324"/>
      <c r="O7" s="324"/>
      <c r="P7" s="324"/>
      <c r="Q7" s="324"/>
      <c r="R7" s="324"/>
      <c r="S7" s="324"/>
      <c r="T7" s="321"/>
      <c r="U7" s="324" t="s">
        <v>578</v>
      </c>
      <c r="V7" s="837"/>
      <c r="W7" s="837"/>
      <c r="X7" s="837"/>
      <c r="Y7" s="837"/>
      <c r="Z7" s="837"/>
      <c r="AA7" s="837"/>
      <c r="AB7" s="837"/>
      <c r="AC7" s="837"/>
      <c r="AD7" s="837"/>
      <c r="AE7" s="837"/>
      <c r="AF7" s="837"/>
      <c r="AG7" s="837"/>
      <c r="AH7" s="837"/>
      <c r="AI7" s="837"/>
      <c r="AJ7" s="837"/>
      <c r="AK7" s="837"/>
      <c r="AL7" s="837"/>
      <c r="AM7" s="837"/>
      <c r="AN7" s="837"/>
      <c r="AO7" s="837"/>
      <c r="AP7" s="837"/>
      <c r="AQ7" s="837"/>
      <c r="AR7" s="837"/>
      <c r="AS7" s="837"/>
      <c r="AT7" s="837"/>
      <c r="AU7" s="837"/>
      <c r="AV7" s="837"/>
      <c r="AW7" s="837"/>
      <c r="AX7" s="837"/>
      <c r="AY7" s="837"/>
      <c r="AZ7" s="837"/>
      <c r="BA7" s="837"/>
      <c r="BB7" s="837"/>
      <c r="BC7" s="837"/>
      <c r="BD7" s="837"/>
      <c r="BE7" s="837"/>
      <c r="BF7" s="837"/>
      <c r="BG7" s="837"/>
      <c r="BH7" s="837"/>
      <c r="BI7" s="837"/>
      <c r="BJ7" s="837"/>
      <c r="BK7" s="837"/>
    </row>
    <row r="8" spans="1:63" x14ac:dyDescent="0.2">
      <c r="A8" s="857"/>
      <c r="B8" s="321"/>
      <c r="C8" s="321"/>
      <c r="D8" s="1040" t="s">
        <v>348</v>
      </c>
      <c r="E8" s="1041">
        <v>1.4999999999999999E-2</v>
      </c>
      <c r="F8" s="1035"/>
      <c r="G8" s="1033"/>
      <c r="H8" s="324"/>
      <c r="I8" s="324"/>
      <c r="J8" s="324"/>
      <c r="K8" s="324"/>
      <c r="L8" s="324"/>
      <c r="M8" s="324"/>
      <c r="N8" s="324"/>
      <c r="O8" s="324"/>
      <c r="P8" s="324"/>
      <c r="Q8" s="324"/>
      <c r="R8" s="324"/>
      <c r="S8" s="324"/>
      <c r="T8" s="321"/>
      <c r="U8" s="324" t="s">
        <v>578</v>
      </c>
      <c r="V8" s="837"/>
      <c r="W8" s="837"/>
      <c r="X8" s="837"/>
      <c r="Y8" s="837"/>
      <c r="Z8" s="837"/>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c r="AZ8" s="837"/>
      <c r="BA8" s="837"/>
      <c r="BB8" s="837"/>
      <c r="BC8" s="837"/>
      <c r="BD8" s="837"/>
      <c r="BE8" s="837"/>
      <c r="BF8" s="837"/>
      <c r="BG8" s="837"/>
      <c r="BH8" s="837"/>
      <c r="BI8" s="837"/>
      <c r="BJ8" s="837"/>
      <c r="BK8" s="837"/>
    </row>
    <row r="9" spans="1:63" x14ac:dyDescent="0.2">
      <c r="A9" s="857"/>
      <c r="B9" s="321"/>
      <c r="C9" s="321"/>
      <c r="D9" s="1040" t="s">
        <v>349</v>
      </c>
      <c r="E9" s="1041">
        <v>1.4E-2</v>
      </c>
      <c r="F9" s="1035"/>
      <c r="G9" s="1033"/>
      <c r="H9" s="324"/>
      <c r="I9" s="324"/>
      <c r="J9" s="324"/>
      <c r="K9" s="324"/>
      <c r="L9" s="324"/>
      <c r="M9" s="324"/>
      <c r="N9" s="324"/>
      <c r="O9" s="324"/>
      <c r="P9" s="324"/>
      <c r="Q9" s="324"/>
      <c r="R9" s="324"/>
      <c r="S9" s="324"/>
      <c r="T9" s="321"/>
      <c r="U9" s="324" t="s">
        <v>578</v>
      </c>
      <c r="V9" s="837"/>
      <c r="W9" s="837"/>
      <c r="X9" s="837"/>
      <c r="Y9" s="837"/>
      <c r="Z9" s="837"/>
      <c r="AA9" s="837"/>
      <c r="AB9" s="837"/>
      <c r="AC9" s="837"/>
      <c r="AD9" s="837"/>
      <c r="AE9" s="837"/>
      <c r="AF9" s="837"/>
      <c r="AG9" s="837"/>
      <c r="AH9" s="837"/>
      <c r="AI9" s="837"/>
      <c r="AJ9" s="837"/>
      <c r="AK9" s="837"/>
      <c r="AL9" s="837"/>
      <c r="AM9" s="837"/>
      <c r="AN9" s="837"/>
      <c r="AO9" s="837"/>
      <c r="AP9" s="837"/>
      <c r="AQ9" s="837"/>
      <c r="AR9" s="837"/>
      <c r="AS9" s="837"/>
      <c r="AT9" s="837"/>
      <c r="AU9" s="837"/>
      <c r="AV9" s="837"/>
      <c r="AW9" s="837"/>
      <c r="AX9" s="837"/>
      <c r="AY9" s="837"/>
      <c r="AZ9" s="837"/>
      <c r="BA9" s="837"/>
      <c r="BB9" s="837"/>
      <c r="BC9" s="837"/>
      <c r="BD9" s="837"/>
      <c r="BE9" s="837"/>
      <c r="BF9" s="837"/>
      <c r="BG9" s="837"/>
      <c r="BH9" s="837"/>
      <c r="BI9" s="837"/>
      <c r="BJ9" s="837"/>
      <c r="BK9" s="837"/>
    </row>
    <row r="10" spans="1:63" x14ac:dyDescent="0.2">
      <c r="A10" s="857"/>
      <c r="B10" s="321"/>
      <c r="C10" s="321"/>
      <c r="D10" s="1040" t="s">
        <v>350</v>
      </c>
      <c r="E10" s="1041">
        <v>0.02</v>
      </c>
      <c r="F10" s="1035"/>
      <c r="G10" s="1033"/>
      <c r="H10" s="324"/>
      <c r="I10" s="324"/>
      <c r="J10" s="324"/>
      <c r="K10" s="324"/>
      <c r="L10" s="324"/>
      <c r="M10" s="324"/>
      <c r="N10" s="324"/>
      <c r="O10" s="324"/>
      <c r="P10" s="324"/>
      <c r="Q10" s="324"/>
      <c r="R10" s="324"/>
      <c r="S10" s="324"/>
      <c r="T10" s="321"/>
      <c r="U10" s="324" t="s">
        <v>578</v>
      </c>
      <c r="V10" s="837"/>
      <c r="W10" s="837"/>
      <c r="X10" s="837"/>
      <c r="Y10" s="837"/>
      <c r="Z10" s="837"/>
      <c r="AA10" s="837"/>
      <c r="AB10" s="837"/>
      <c r="AC10" s="837"/>
      <c r="AD10" s="837"/>
      <c r="AE10" s="837"/>
      <c r="AF10" s="837"/>
      <c r="AG10" s="837"/>
      <c r="AH10" s="837"/>
      <c r="AI10" s="837"/>
      <c r="AJ10" s="837"/>
      <c r="AK10" s="837"/>
      <c r="AL10" s="837"/>
      <c r="AM10" s="837"/>
      <c r="AN10" s="837"/>
      <c r="AO10" s="837"/>
      <c r="AP10" s="837"/>
      <c r="AQ10" s="837"/>
      <c r="AR10" s="837"/>
      <c r="AS10" s="837"/>
      <c r="AT10" s="837"/>
      <c r="AU10" s="837"/>
      <c r="AV10" s="837"/>
      <c r="AW10" s="837"/>
      <c r="AX10" s="837"/>
      <c r="AY10" s="837"/>
      <c r="AZ10" s="837"/>
      <c r="BA10" s="837"/>
      <c r="BB10" s="837"/>
      <c r="BC10" s="837"/>
      <c r="BD10" s="837"/>
      <c r="BE10" s="837"/>
      <c r="BF10" s="837"/>
      <c r="BG10" s="837"/>
      <c r="BH10" s="837"/>
      <c r="BI10" s="837"/>
      <c r="BJ10" s="837"/>
      <c r="BK10" s="837"/>
    </row>
    <row r="11" spans="1:63" x14ac:dyDescent="0.2">
      <c r="A11" s="857"/>
      <c r="B11" s="321"/>
      <c r="C11" s="321"/>
      <c r="D11" s="1040" t="s">
        <v>351</v>
      </c>
      <c r="E11" s="1042">
        <f>$E$10</f>
        <v>0.02</v>
      </c>
      <c r="F11" s="1035"/>
      <c r="G11" s="1033"/>
      <c r="H11" s="324"/>
      <c r="I11" s="324"/>
      <c r="J11" s="324"/>
      <c r="K11" s="324"/>
      <c r="L11" s="324"/>
      <c r="M11" s="324"/>
      <c r="N11" s="324"/>
      <c r="O11" s="324"/>
      <c r="P11" s="324"/>
      <c r="Q11" s="324"/>
      <c r="R11" s="324"/>
      <c r="S11" s="324"/>
      <c r="T11" s="321"/>
      <c r="U11" s="324" t="s">
        <v>578</v>
      </c>
      <c r="V11" s="837"/>
      <c r="W11" s="837"/>
      <c r="X11" s="837"/>
      <c r="Y11" s="837"/>
      <c r="Z11" s="837"/>
      <c r="AA11" s="837"/>
      <c r="AB11" s="837"/>
      <c r="AC11" s="837"/>
      <c r="AD11" s="837"/>
      <c r="AE11" s="837"/>
      <c r="AF11" s="837"/>
      <c r="AG11" s="837"/>
      <c r="AH11" s="837"/>
      <c r="AI11" s="837"/>
      <c r="AJ11" s="837"/>
      <c r="AK11" s="837"/>
      <c r="AL11" s="837"/>
      <c r="AM11" s="837"/>
      <c r="AN11" s="837"/>
      <c r="AO11" s="837"/>
      <c r="AP11" s="837"/>
      <c r="AQ11" s="837"/>
      <c r="AR11" s="837"/>
      <c r="AS11" s="837"/>
      <c r="AT11" s="837"/>
      <c r="AU11" s="837"/>
      <c r="AV11" s="837"/>
      <c r="AW11" s="837"/>
      <c r="AX11" s="837"/>
      <c r="AY11" s="837"/>
      <c r="AZ11" s="837"/>
      <c r="BA11" s="837"/>
      <c r="BB11" s="837"/>
      <c r="BC11" s="837"/>
      <c r="BD11" s="837"/>
      <c r="BE11" s="837"/>
      <c r="BF11" s="837"/>
      <c r="BG11" s="837"/>
      <c r="BH11" s="837"/>
      <c r="BI11" s="837"/>
      <c r="BJ11" s="837"/>
      <c r="BK11" s="837"/>
    </row>
    <row r="12" spans="1:63" x14ac:dyDescent="0.2">
      <c r="A12" s="857"/>
      <c r="B12" s="321"/>
      <c r="C12" s="321"/>
      <c r="D12" s="1040" t="s">
        <v>357</v>
      </c>
      <c r="E12" s="1042">
        <f t="shared" ref="E12:E14" si="1">$E$10</f>
        <v>0.02</v>
      </c>
      <c r="F12" s="1035"/>
      <c r="G12" s="1033"/>
      <c r="H12" s="324"/>
      <c r="I12" s="324"/>
      <c r="J12" s="324"/>
      <c r="K12" s="324"/>
      <c r="L12" s="324"/>
      <c r="M12" s="324"/>
      <c r="N12" s="324"/>
      <c r="O12" s="324"/>
      <c r="P12" s="324"/>
      <c r="Q12" s="324"/>
      <c r="R12" s="324"/>
      <c r="S12" s="324"/>
      <c r="T12" s="321"/>
      <c r="U12" s="324" t="s">
        <v>578</v>
      </c>
      <c r="V12" s="837"/>
      <c r="W12" s="837"/>
      <c r="X12" s="837"/>
      <c r="Y12" s="837"/>
      <c r="Z12" s="837"/>
      <c r="AA12" s="837"/>
      <c r="AB12" s="837"/>
      <c r="AC12" s="837"/>
      <c r="AD12" s="837"/>
      <c r="AE12" s="837"/>
      <c r="AF12" s="837"/>
      <c r="AG12" s="837"/>
      <c r="AH12" s="837"/>
      <c r="AI12" s="837"/>
      <c r="AJ12" s="837"/>
      <c r="AK12" s="837"/>
      <c r="AL12" s="837"/>
      <c r="AM12" s="837"/>
      <c r="AN12" s="837"/>
      <c r="AO12" s="837"/>
      <c r="AP12" s="837"/>
      <c r="AQ12" s="837"/>
      <c r="AR12" s="837"/>
      <c r="AS12" s="837"/>
      <c r="AT12" s="837"/>
      <c r="AU12" s="837"/>
      <c r="AV12" s="837"/>
      <c r="AW12" s="837"/>
      <c r="AX12" s="837"/>
      <c r="AY12" s="837"/>
      <c r="AZ12" s="837"/>
      <c r="BA12" s="837"/>
      <c r="BB12" s="837"/>
      <c r="BC12" s="837"/>
      <c r="BD12" s="837"/>
      <c r="BE12" s="837"/>
      <c r="BF12" s="837"/>
      <c r="BG12" s="837"/>
      <c r="BH12" s="837"/>
      <c r="BI12" s="837"/>
      <c r="BJ12" s="837"/>
      <c r="BK12" s="837"/>
    </row>
    <row r="13" spans="1:63" x14ac:dyDescent="0.2">
      <c r="A13" s="857"/>
      <c r="B13" s="321"/>
      <c r="C13" s="321"/>
      <c r="D13" s="1040" t="s">
        <v>358</v>
      </c>
      <c r="E13" s="1042">
        <f t="shared" si="1"/>
        <v>0.02</v>
      </c>
      <c r="F13" s="1035"/>
      <c r="G13" s="1033"/>
      <c r="H13" s="324"/>
      <c r="I13" s="324"/>
      <c r="J13" s="324"/>
      <c r="K13" s="324"/>
      <c r="L13" s="324"/>
      <c r="M13" s="324"/>
      <c r="N13" s="324"/>
      <c r="O13" s="324"/>
      <c r="P13" s="324"/>
      <c r="Q13" s="324"/>
      <c r="R13" s="324"/>
      <c r="S13" s="324"/>
      <c r="T13" s="321"/>
      <c r="U13" s="324" t="s">
        <v>578</v>
      </c>
      <c r="V13" s="837"/>
      <c r="W13" s="837"/>
      <c r="X13" s="837"/>
      <c r="Y13" s="837"/>
      <c r="Z13" s="837"/>
      <c r="AA13" s="837"/>
      <c r="AB13" s="837"/>
      <c r="AC13" s="837"/>
      <c r="AD13" s="837"/>
      <c r="AE13" s="837"/>
      <c r="AF13" s="837"/>
      <c r="AG13" s="837"/>
      <c r="AH13" s="837"/>
      <c r="AI13" s="837"/>
      <c r="AJ13" s="837"/>
      <c r="AK13" s="837"/>
      <c r="AL13" s="837"/>
      <c r="AM13" s="837"/>
      <c r="AN13" s="837"/>
      <c r="AO13" s="837"/>
      <c r="AP13" s="837"/>
      <c r="AQ13" s="837"/>
      <c r="AR13" s="837"/>
      <c r="AS13" s="837"/>
      <c r="AT13" s="837"/>
      <c r="AU13" s="837"/>
      <c r="AV13" s="837"/>
      <c r="AW13" s="837"/>
      <c r="AX13" s="837"/>
      <c r="AY13" s="837"/>
      <c r="AZ13" s="837"/>
      <c r="BA13" s="837"/>
      <c r="BB13" s="837"/>
      <c r="BC13" s="837"/>
      <c r="BD13" s="837"/>
      <c r="BE13" s="837"/>
      <c r="BF13" s="837"/>
      <c r="BG13" s="837"/>
      <c r="BH13" s="837"/>
      <c r="BI13" s="837"/>
      <c r="BJ13" s="837"/>
      <c r="BK13" s="837"/>
    </row>
    <row r="14" spans="1:63" x14ac:dyDescent="0.2">
      <c r="A14" s="857"/>
      <c r="B14" s="321"/>
      <c r="C14" s="321"/>
      <c r="D14" s="1040" t="s">
        <v>359</v>
      </c>
      <c r="E14" s="1042">
        <f t="shared" si="1"/>
        <v>0.02</v>
      </c>
      <c r="F14" s="1035"/>
      <c r="G14" s="1033"/>
      <c r="H14" s="324"/>
      <c r="I14" s="324"/>
      <c r="J14" s="324"/>
      <c r="K14" s="324"/>
      <c r="L14" s="324"/>
      <c r="M14" s="324"/>
      <c r="N14" s="324"/>
      <c r="O14" s="324"/>
      <c r="P14" s="324"/>
      <c r="Q14" s="324"/>
      <c r="R14" s="324"/>
      <c r="S14" s="324"/>
      <c r="T14" s="321"/>
      <c r="U14" s="324" t="s">
        <v>578</v>
      </c>
      <c r="V14" s="837"/>
      <c r="W14" s="837"/>
      <c r="X14" s="837"/>
      <c r="Y14" s="837"/>
      <c r="Z14" s="837"/>
      <c r="AA14" s="837"/>
      <c r="AB14" s="837"/>
      <c r="AC14" s="837"/>
      <c r="AD14" s="837"/>
      <c r="AE14" s="837"/>
      <c r="AF14" s="837"/>
      <c r="AG14" s="837"/>
      <c r="AH14" s="837"/>
      <c r="AI14" s="837"/>
      <c r="AJ14" s="837"/>
      <c r="AK14" s="837"/>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837"/>
      <c r="BH14" s="837"/>
      <c r="BI14" s="837"/>
      <c r="BJ14" s="837"/>
      <c r="BK14" s="837"/>
    </row>
    <row r="15" spans="1:63" x14ac:dyDescent="0.2">
      <c r="A15" s="857"/>
      <c r="B15" s="321"/>
      <c r="C15" s="321"/>
      <c r="D15" s="1036" t="s">
        <v>559</v>
      </c>
      <c r="E15" s="1039"/>
      <c r="F15" s="1035"/>
      <c r="G15" s="1033"/>
      <c r="H15" s="324"/>
      <c r="I15" s="324"/>
      <c r="J15" s="324"/>
      <c r="K15" s="324"/>
      <c r="L15" s="324"/>
      <c r="M15" s="324"/>
      <c r="N15" s="324"/>
      <c r="O15" s="324"/>
      <c r="P15" s="324"/>
      <c r="Q15" s="324"/>
      <c r="R15" s="324"/>
      <c r="S15" s="324"/>
      <c r="T15" s="321"/>
      <c r="U15" s="324" t="s">
        <v>578</v>
      </c>
      <c r="V15" s="837"/>
      <c r="W15" s="837"/>
      <c r="X15" s="837"/>
      <c r="Y15" s="837"/>
      <c r="Z15" s="837"/>
      <c r="AA15" s="837"/>
      <c r="AB15" s="837"/>
      <c r="AC15" s="837"/>
      <c r="AD15" s="837"/>
      <c r="AE15" s="837"/>
      <c r="AF15" s="837"/>
      <c r="AG15" s="837"/>
      <c r="AH15" s="837"/>
      <c r="AI15" s="837"/>
      <c r="AJ15" s="837"/>
      <c r="AK15" s="837"/>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837"/>
      <c r="BH15" s="837"/>
      <c r="BI15" s="837"/>
      <c r="BJ15" s="837"/>
      <c r="BK15" s="837"/>
    </row>
    <row r="16" spans="1:63" x14ac:dyDescent="0.2">
      <c r="A16" s="857"/>
      <c r="B16" s="321"/>
      <c r="C16" s="321"/>
      <c r="D16" s="1038" t="s">
        <v>605</v>
      </c>
      <c r="E16" s="1043">
        <v>0.75</v>
      </c>
      <c r="F16" s="1035"/>
      <c r="G16" s="1033"/>
      <c r="H16" s="324"/>
      <c r="I16" s="324"/>
      <c r="J16" s="324"/>
      <c r="K16" s="324"/>
      <c r="L16" s="324"/>
      <c r="M16" s="324"/>
      <c r="N16" s="324"/>
      <c r="O16" s="324"/>
      <c r="P16" s="324"/>
      <c r="Q16" s="324"/>
      <c r="R16" s="324"/>
      <c r="S16" s="324"/>
      <c r="T16" s="321"/>
      <c r="U16" s="324" t="s">
        <v>578</v>
      </c>
      <c r="V16" s="837"/>
      <c r="W16" s="837"/>
      <c r="X16" s="837"/>
      <c r="Y16" s="837"/>
      <c r="Z16" s="837"/>
      <c r="AA16" s="837"/>
      <c r="AB16" s="837"/>
      <c r="AC16" s="837"/>
      <c r="AD16" s="837"/>
      <c r="AE16" s="837"/>
      <c r="AF16" s="837"/>
      <c r="AG16" s="837"/>
      <c r="AH16" s="837"/>
      <c r="AI16" s="837"/>
      <c r="AJ16" s="837"/>
      <c r="AK16" s="837"/>
      <c r="AL16" s="837"/>
      <c r="AM16" s="837"/>
      <c r="AN16" s="837"/>
      <c r="AO16" s="837"/>
      <c r="AP16" s="837"/>
      <c r="AQ16" s="837"/>
      <c r="AR16" s="837"/>
      <c r="AS16" s="837"/>
      <c r="AT16" s="837"/>
      <c r="AU16" s="837"/>
      <c r="AV16" s="837"/>
      <c r="AW16" s="837"/>
      <c r="AX16" s="837"/>
      <c r="AY16" s="837"/>
      <c r="AZ16" s="837"/>
      <c r="BA16" s="837"/>
      <c r="BB16" s="837"/>
      <c r="BC16" s="837"/>
      <c r="BD16" s="837"/>
      <c r="BE16" s="837"/>
      <c r="BF16" s="837"/>
      <c r="BG16" s="837"/>
      <c r="BH16" s="837"/>
      <c r="BI16" s="837"/>
      <c r="BJ16" s="837"/>
      <c r="BK16" s="837"/>
    </row>
    <row r="17" spans="1:63" x14ac:dyDescent="0.2">
      <c r="A17" s="857"/>
      <c r="B17" s="321"/>
      <c r="C17" s="321"/>
      <c r="D17" s="1036" t="s">
        <v>559</v>
      </c>
      <c r="E17" s="1039"/>
      <c r="F17" s="1035"/>
      <c r="G17" s="1033"/>
      <c r="H17" s="324"/>
      <c r="I17" s="324"/>
      <c r="J17" s="324"/>
      <c r="K17" s="324"/>
      <c r="L17" s="324"/>
      <c r="M17" s="324"/>
      <c r="N17" s="324"/>
      <c r="O17" s="324"/>
      <c r="P17" s="324"/>
      <c r="Q17" s="324"/>
      <c r="R17" s="324"/>
      <c r="S17" s="324"/>
      <c r="T17" s="321"/>
      <c r="U17" s="324" t="s">
        <v>578</v>
      </c>
      <c r="V17" s="837"/>
      <c r="W17" s="837"/>
      <c r="X17" s="837"/>
      <c r="Y17" s="837"/>
      <c r="Z17" s="837"/>
      <c r="AA17" s="837"/>
      <c r="AB17" s="837"/>
      <c r="AC17" s="837"/>
      <c r="AD17" s="837"/>
      <c r="AE17" s="837"/>
      <c r="AF17" s="837"/>
      <c r="AG17" s="837"/>
      <c r="AH17" s="837"/>
      <c r="AI17" s="837"/>
      <c r="AJ17" s="837"/>
      <c r="AK17" s="837"/>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837"/>
      <c r="BH17" s="837"/>
      <c r="BI17" s="837"/>
      <c r="BJ17" s="837"/>
      <c r="BK17" s="837"/>
    </row>
    <row r="18" spans="1:63" x14ac:dyDescent="0.2">
      <c r="A18" s="857"/>
      <c r="B18" s="321"/>
      <c r="C18" s="321"/>
      <c r="D18" s="1038" t="s">
        <v>579</v>
      </c>
      <c r="E18" s="1044">
        <v>0.6</v>
      </c>
      <c r="F18" s="1035"/>
      <c r="G18" s="1033"/>
      <c r="H18" s="324"/>
      <c r="I18" s="324"/>
      <c r="J18" s="324"/>
      <c r="K18" s="324"/>
      <c r="L18" s="324"/>
      <c r="M18" s="324"/>
      <c r="N18" s="324"/>
      <c r="O18" s="324"/>
      <c r="P18" s="324"/>
      <c r="Q18" s="324"/>
      <c r="R18" s="324"/>
      <c r="S18" s="324"/>
      <c r="T18" s="321"/>
      <c r="U18" s="324" t="s">
        <v>578</v>
      </c>
      <c r="V18" s="837"/>
      <c r="W18" s="837"/>
      <c r="X18" s="837"/>
      <c r="Y18" s="837"/>
      <c r="Z18" s="837"/>
      <c r="AA18" s="837"/>
      <c r="AB18" s="837"/>
      <c r="AC18" s="837"/>
      <c r="AD18" s="837"/>
      <c r="AE18" s="837"/>
      <c r="AF18" s="837"/>
      <c r="AG18" s="837"/>
      <c r="AH18" s="837"/>
      <c r="AI18" s="837"/>
      <c r="AJ18" s="837"/>
      <c r="AK18" s="837"/>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837"/>
      <c r="BH18" s="837"/>
      <c r="BI18" s="837"/>
      <c r="BJ18" s="837"/>
      <c r="BK18" s="837"/>
    </row>
    <row r="19" spans="1:63" x14ac:dyDescent="0.2">
      <c r="A19" s="857"/>
      <c r="B19" s="321"/>
      <c r="C19" s="321"/>
      <c r="D19" s="1038" t="s">
        <v>580</v>
      </c>
      <c r="E19" s="1045">
        <f>1-E18</f>
        <v>0.4</v>
      </c>
      <c r="F19" s="1035"/>
      <c r="G19" s="1033"/>
      <c r="H19" s="324"/>
      <c r="I19" s="324"/>
      <c r="J19" s="324"/>
      <c r="K19" s="324"/>
      <c r="L19" s="324"/>
      <c r="M19" s="324"/>
      <c r="N19" s="324"/>
      <c r="O19" s="324"/>
      <c r="P19" s="324"/>
      <c r="Q19" s="324"/>
      <c r="R19" s="324"/>
      <c r="S19" s="324"/>
      <c r="T19" s="321"/>
      <c r="U19" s="324" t="s">
        <v>578</v>
      </c>
      <c r="V19" s="837"/>
      <c r="W19" s="837"/>
      <c r="X19" s="837"/>
      <c r="Y19" s="837"/>
      <c r="Z19" s="837"/>
      <c r="AA19" s="837"/>
      <c r="AB19" s="837"/>
      <c r="AC19" s="837"/>
      <c r="AD19" s="837"/>
      <c r="AE19" s="837"/>
      <c r="AF19" s="837"/>
      <c r="AG19" s="837"/>
      <c r="AH19" s="837"/>
      <c r="AI19" s="837"/>
      <c r="AJ19" s="837"/>
      <c r="AK19" s="837"/>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837"/>
      <c r="BH19" s="837"/>
      <c r="BI19" s="837"/>
      <c r="BJ19" s="837"/>
      <c r="BK19" s="837"/>
    </row>
    <row r="20" spans="1:63" x14ac:dyDescent="0.2">
      <c r="A20" s="857"/>
      <c r="B20" s="321"/>
      <c r="C20" s="321"/>
      <c r="D20" s="1036" t="s">
        <v>559</v>
      </c>
      <c r="E20" s="1039"/>
      <c r="F20" s="1035"/>
      <c r="G20" s="1033"/>
      <c r="H20" s="324"/>
      <c r="I20" s="324"/>
      <c r="J20" s="324"/>
      <c r="K20" s="324"/>
      <c r="L20" s="324"/>
      <c r="M20" s="324"/>
      <c r="N20" s="324"/>
      <c r="O20" s="324"/>
      <c r="P20" s="324"/>
      <c r="Q20" s="324"/>
      <c r="R20" s="324"/>
      <c r="S20" s="324"/>
      <c r="T20" s="321"/>
      <c r="U20" s="324" t="s">
        <v>578</v>
      </c>
      <c r="V20" s="837"/>
      <c r="W20" s="837"/>
      <c r="X20" s="837"/>
      <c r="Y20" s="837"/>
      <c r="Z20" s="837"/>
      <c r="AA20" s="837"/>
      <c r="AB20" s="837"/>
      <c r="AC20" s="837"/>
      <c r="AD20" s="837"/>
      <c r="AE20" s="837"/>
      <c r="AF20" s="837"/>
      <c r="AG20" s="837"/>
      <c r="AH20" s="837"/>
      <c r="AI20" s="837"/>
      <c r="AJ20" s="837"/>
      <c r="AK20" s="837"/>
      <c r="AL20" s="837"/>
      <c r="AM20" s="837"/>
      <c r="AN20" s="837"/>
      <c r="AO20" s="837"/>
      <c r="AP20" s="837"/>
      <c r="AQ20" s="837"/>
      <c r="AR20" s="837"/>
      <c r="AS20" s="837"/>
      <c r="AT20" s="837"/>
      <c r="AU20" s="837"/>
      <c r="AV20" s="837"/>
      <c r="AW20" s="837"/>
      <c r="AX20" s="837"/>
      <c r="AY20" s="837"/>
      <c r="AZ20" s="837"/>
      <c r="BA20" s="837"/>
      <c r="BB20" s="837"/>
      <c r="BC20" s="837"/>
      <c r="BD20" s="837"/>
      <c r="BE20" s="837"/>
      <c r="BF20" s="837"/>
      <c r="BG20" s="837"/>
      <c r="BH20" s="837"/>
      <c r="BI20" s="837"/>
      <c r="BJ20" s="837"/>
      <c r="BK20" s="837"/>
    </row>
    <row r="21" spans="1:63" x14ac:dyDescent="0.2">
      <c r="A21" s="722"/>
      <c r="B21" s="321"/>
      <c r="C21" s="321"/>
      <c r="D21" s="1036" t="s">
        <v>617</v>
      </c>
      <c r="E21" s="1046">
        <v>3.283333333333333E-3</v>
      </c>
      <c r="F21" s="1035"/>
      <c r="G21" s="1033"/>
      <c r="H21" s="324"/>
      <c r="I21" s="324"/>
      <c r="J21" s="324"/>
      <c r="K21" s="324"/>
      <c r="L21" s="324"/>
      <c r="M21" s="324"/>
      <c r="N21" s="324"/>
      <c r="O21" s="324"/>
      <c r="P21" s="324"/>
      <c r="Q21" s="324"/>
      <c r="R21" s="324"/>
      <c r="S21" s="324"/>
      <c r="T21" s="321"/>
      <c r="U21" s="324" t="s">
        <v>578</v>
      </c>
      <c r="V21" s="837"/>
      <c r="W21" s="837"/>
      <c r="X21" s="837"/>
      <c r="Y21" s="837"/>
      <c r="Z21" s="837"/>
      <c r="AA21" s="837"/>
      <c r="AB21" s="837"/>
      <c r="AC21" s="837"/>
      <c r="AD21" s="837"/>
      <c r="AE21" s="837"/>
      <c r="AF21" s="837"/>
      <c r="AG21" s="837"/>
      <c r="AH21" s="837"/>
      <c r="AI21" s="837"/>
      <c r="AJ21" s="837"/>
      <c r="AK21" s="837"/>
      <c r="AL21" s="837"/>
      <c r="AM21" s="837"/>
      <c r="AN21" s="837"/>
      <c r="AO21" s="837"/>
      <c r="AP21" s="837"/>
      <c r="AQ21" s="837"/>
      <c r="AR21" s="837"/>
      <c r="AS21" s="837"/>
      <c r="AT21" s="837"/>
      <c r="AU21" s="837"/>
      <c r="AV21" s="837"/>
      <c r="AW21" s="837"/>
      <c r="AX21" s="837"/>
      <c r="AY21" s="837"/>
      <c r="AZ21" s="837"/>
      <c r="BA21" s="837"/>
      <c r="BB21" s="837"/>
      <c r="BC21" s="837"/>
      <c r="BD21" s="837"/>
      <c r="BE21" s="837"/>
      <c r="BF21" s="837"/>
      <c r="BG21" s="837"/>
      <c r="BH21" s="837"/>
      <c r="BI21" s="837"/>
      <c r="BJ21" s="837"/>
      <c r="BK21" s="837"/>
    </row>
    <row r="22" spans="1:63" ht="15" thickBot="1" x14ac:dyDescent="0.25">
      <c r="A22" s="722"/>
      <c r="B22" s="321"/>
      <c r="C22" s="321"/>
      <c r="D22" s="1036" t="s">
        <v>618</v>
      </c>
      <c r="E22" s="1047">
        <v>3.5000000000000003E-2</v>
      </c>
      <c r="F22" s="1035"/>
      <c r="G22" s="1033"/>
      <c r="H22" s="324"/>
      <c r="I22" s="324"/>
      <c r="J22" s="324"/>
      <c r="K22" s="324"/>
      <c r="L22" s="324"/>
      <c r="M22" s="324"/>
      <c r="N22" s="324"/>
      <c r="O22" s="324"/>
      <c r="P22" s="324"/>
      <c r="Q22" s="324"/>
      <c r="R22" s="324"/>
      <c r="S22" s="324"/>
      <c r="T22" s="321"/>
      <c r="U22" s="324" t="s">
        <v>578</v>
      </c>
      <c r="V22" s="837"/>
      <c r="W22" s="837"/>
      <c r="X22" s="837"/>
      <c r="Y22" s="837"/>
      <c r="Z22" s="837"/>
      <c r="AA22" s="837"/>
      <c r="AB22" s="837"/>
      <c r="AC22" s="837"/>
      <c r="AD22" s="837"/>
      <c r="AE22" s="837"/>
      <c r="AF22" s="837"/>
      <c r="AG22" s="837"/>
      <c r="AH22" s="837"/>
      <c r="AI22" s="837"/>
      <c r="AJ22" s="837"/>
      <c r="AK22" s="837"/>
      <c r="AL22" s="837"/>
      <c r="AM22" s="837"/>
      <c r="AN22" s="837"/>
      <c r="AO22" s="837"/>
      <c r="AP22" s="837"/>
      <c r="AQ22" s="837"/>
      <c r="AR22" s="837"/>
      <c r="AS22" s="837"/>
      <c r="AT22" s="837"/>
      <c r="AU22" s="837"/>
      <c r="AV22" s="837"/>
      <c r="AW22" s="837"/>
      <c r="AX22" s="837"/>
      <c r="AY22" s="837"/>
      <c r="AZ22" s="837"/>
      <c r="BA22" s="837"/>
      <c r="BB22" s="837"/>
      <c r="BC22" s="837"/>
      <c r="BD22" s="837"/>
      <c r="BE22" s="837"/>
      <c r="BF22" s="837"/>
      <c r="BG22" s="837"/>
      <c r="BH22" s="837"/>
      <c r="BI22" s="837"/>
      <c r="BJ22" s="837"/>
      <c r="BK22" s="837"/>
    </row>
    <row r="23" spans="1:63" ht="15" thickTop="1" x14ac:dyDescent="0.2">
      <c r="A23" s="722"/>
      <c r="B23" s="321"/>
      <c r="C23" s="321"/>
      <c r="D23" s="1038" t="s">
        <v>581</v>
      </c>
      <c r="E23" s="1048">
        <f>SUM(E21:E22)</f>
        <v>3.8283333333333336E-2</v>
      </c>
      <c r="F23" s="1035"/>
      <c r="G23" s="1033"/>
      <c r="H23" s="324"/>
      <c r="I23" s="324"/>
      <c r="J23" s="324"/>
      <c r="K23" s="324"/>
      <c r="L23" s="324"/>
      <c r="M23" s="324"/>
      <c r="N23" s="324"/>
      <c r="O23" s="324"/>
      <c r="P23" s="324"/>
      <c r="Q23" s="324"/>
      <c r="R23" s="324"/>
      <c r="S23" s="324"/>
      <c r="T23" s="321"/>
      <c r="U23" s="324" t="s">
        <v>578</v>
      </c>
      <c r="V23" s="837"/>
      <c r="W23" s="837"/>
      <c r="X23" s="837"/>
      <c r="Y23" s="837"/>
      <c r="Z23" s="837"/>
      <c r="AA23" s="837"/>
      <c r="AB23" s="837"/>
      <c r="AC23" s="837"/>
      <c r="AD23" s="837"/>
      <c r="AE23" s="837"/>
      <c r="AF23" s="837"/>
      <c r="AG23" s="837"/>
      <c r="AH23" s="837"/>
      <c r="AI23" s="837"/>
      <c r="AJ23" s="837"/>
      <c r="AK23" s="837"/>
      <c r="AL23" s="837"/>
      <c r="AM23" s="837"/>
      <c r="AN23" s="837"/>
      <c r="AO23" s="837"/>
      <c r="AP23" s="837"/>
      <c r="AQ23" s="837"/>
      <c r="AR23" s="837"/>
      <c r="AS23" s="837"/>
      <c r="AT23" s="837"/>
      <c r="AU23" s="837"/>
      <c r="AV23" s="837"/>
      <c r="AW23" s="837"/>
      <c r="AX23" s="837"/>
      <c r="AY23" s="837"/>
      <c r="AZ23" s="837"/>
      <c r="BA23" s="837"/>
      <c r="BB23" s="837"/>
      <c r="BC23" s="837"/>
      <c r="BD23" s="837"/>
      <c r="BE23" s="837"/>
      <c r="BF23" s="837"/>
      <c r="BG23" s="837"/>
      <c r="BH23" s="837"/>
      <c r="BI23" s="837"/>
      <c r="BJ23" s="837"/>
      <c r="BK23" s="837"/>
    </row>
    <row r="24" spans="1:63" x14ac:dyDescent="0.2">
      <c r="A24" s="722"/>
      <c r="B24" s="321"/>
      <c r="C24" s="321"/>
      <c r="D24" s="1038" t="s">
        <v>559</v>
      </c>
      <c r="E24" s="1048"/>
      <c r="F24" s="1035"/>
      <c r="G24" s="1033"/>
      <c r="H24" s="324"/>
      <c r="I24" s="324"/>
      <c r="J24" s="324"/>
      <c r="K24" s="324"/>
      <c r="L24" s="324"/>
      <c r="M24" s="324"/>
      <c r="N24" s="324"/>
      <c r="O24" s="324"/>
      <c r="P24" s="324"/>
      <c r="Q24" s="324"/>
      <c r="R24" s="324"/>
      <c r="S24" s="324"/>
      <c r="T24" s="321"/>
      <c r="U24" s="324" t="s">
        <v>578</v>
      </c>
      <c r="V24" s="837"/>
      <c r="W24" s="837"/>
      <c r="X24" s="837"/>
      <c r="Y24" s="837"/>
      <c r="Z24" s="837"/>
      <c r="AA24" s="837"/>
      <c r="AB24" s="837"/>
      <c r="AC24" s="837"/>
      <c r="AD24" s="837"/>
      <c r="AE24" s="837"/>
      <c r="AF24" s="837"/>
      <c r="AG24" s="837"/>
      <c r="AH24" s="837"/>
      <c r="AI24" s="837"/>
      <c r="AJ24" s="837"/>
      <c r="AK24" s="837"/>
      <c r="AL24" s="837"/>
      <c r="AM24" s="837"/>
      <c r="AN24" s="837"/>
      <c r="AO24" s="837"/>
      <c r="AP24" s="837"/>
      <c r="AQ24" s="837"/>
      <c r="AR24" s="837"/>
      <c r="AS24" s="837"/>
      <c r="AT24" s="837"/>
      <c r="AU24" s="837"/>
      <c r="AV24" s="837"/>
      <c r="AW24" s="837"/>
      <c r="AX24" s="837"/>
      <c r="AY24" s="837"/>
      <c r="AZ24" s="837"/>
      <c r="BA24" s="837"/>
      <c r="BB24" s="837"/>
      <c r="BC24" s="837"/>
      <c r="BD24" s="837"/>
      <c r="BE24" s="837"/>
      <c r="BF24" s="837"/>
      <c r="BG24" s="837"/>
      <c r="BH24" s="837"/>
      <c r="BI24" s="837"/>
      <c r="BJ24" s="837"/>
      <c r="BK24" s="837"/>
    </row>
    <row r="25" spans="1:63" x14ac:dyDescent="0.2">
      <c r="A25" s="723"/>
      <c r="B25" s="321"/>
      <c r="C25" s="321"/>
      <c r="D25" s="1036" t="s">
        <v>617</v>
      </c>
      <c r="E25" s="1046">
        <v>1.7999999999999999E-2</v>
      </c>
      <c r="F25" s="1035"/>
      <c r="G25" s="1033"/>
      <c r="H25" s="324"/>
      <c r="I25" s="324"/>
      <c r="J25" s="324"/>
      <c r="K25" s="324"/>
      <c r="L25" s="324"/>
      <c r="M25" s="324"/>
      <c r="N25" s="324"/>
      <c r="O25" s="324"/>
      <c r="P25" s="324"/>
      <c r="Q25" s="324"/>
      <c r="R25" s="324"/>
      <c r="S25" s="324"/>
      <c r="T25" s="321"/>
      <c r="U25" s="324" t="s">
        <v>578</v>
      </c>
      <c r="V25" s="837"/>
      <c r="W25" s="837"/>
      <c r="X25" s="837"/>
      <c r="Y25" s="837"/>
      <c r="Z25" s="837"/>
      <c r="AA25" s="837"/>
      <c r="AB25" s="837"/>
      <c r="AC25" s="837"/>
      <c r="AD25" s="837"/>
      <c r="AE25" s="837"/>
      <c r="AF25" s="837"/>
      <c r="AG25" s="837"/>
      <c r="AH25" s="837"/>
      <c r="AI25" s="837"/>
      <c r="AJ25" s="837"/>
      <c r="AK25" s="837"/>
      <c r="AL25" s="837"/>
      <c r="AM25" s="837"/>
      <c r="AN25" s="837"/>
      <c r="AO25" s="837"/>
      <c r="AP25" s="837"/>
      <c r="AQ25" s="837"/>
      <c r="AR25" s="837"/>
      <c r="AS25" s="837"/>
      <c r="AT25" s="837"/>
      <c r="AU25" s="837"/>
      <c r="AV25" s="837"/>
      <c r="AW25" s="837"/>
      <c r="AX25" s="837"/>
      <c r="AY25" s="837"/>
      <c r="AZ25" s="837"/>
      <c r="BA25" s="837"/>
      <c r="BB25" s="837"/>
      <c r="BC25" s="837"/>
      <c r="BD25" s="837"/>
      <c r="BE25" s="837"/>
      <c r="BF25" s="837"/>
      <c r="BG25" s="837"/>
      <c r="BH25" s="837"/>
      <c r="BI25" s="837"/>
      <c r="BJ25" s="837"/>
      <c r="BK25" s="837"/>
    </row>
    <row r="26" spans="1:63" x14ac:dyDescent="0.2">
      <c r="A26" s="723"/>
      <c r="B26" s="321"/>
      <c r="C26" s="321"/>
      <c r="D26" s="1036" t="s">
        <v>624</v>
      </c>
      <c r="E26" s="1045"/>
      <c r="F26" s="1035"/>
      <c r="G26" s="1033"/>
      <c r="H26" s="324"/>
      <c r="I26" s="324"/>
      <c r="J26" s="324"/>
      <c r="K26" s="324"/>
      <c r="L26" s="324"/>
      <c r="M26" s="324"/>
      <c r="N26" s="324"/>
      <c r="O26" s="324"/>
      <c r="P26" s="324"/>
      <c r="Q26" s="324"/>
      <c r="R26" s="324"/>
      <c r="S26" s="324"/>
      <c r="T26" s="321"/>
      <c r="U26" s="324" t="s">
        <v>578</v>
      </c>
      <c r="V26" s="837"/>
      <c r="W26" s="837"/>
      <c r="X26" s="837"/>
      <c r="Y26" s="837"/>
      <c r="Z26" s="837"/>
      <c r="AA26" s="837"/>
      <c r="AB26" s="837"/>
      <c r="AC26" s="837"/>
      <c r="AD26" s="837"/>
      <c r="AE26" s="837"/>
      <c r="AF26" s="837"/>
      <c r="AG26" s="837"/>
      <c r="AH26" s="837"/>
      <c r="AI26" s="837"/>
      <c r="AJ26" s="837"/>
      <c r="AK26" s="837"/>
      <c r="AL26" s="837"/>
      <c r="AM26" s="837"/>
      <c r="AN26" s="837"/>
      <c r="AO26" s="837"/>
      <c r="AP26" s="837"/>
      <c r="AQ26" s="837"/>
      <c r="AR26" s="837"/>
      <c r="AS26" s="837"/>
      <c r="AT26" s="837"/>
      <c r="AU26" s="837"/>
      <c r="AV26" s="837"/>
      <c r="AW26" s="837"/>
      <c r="AX26" s="837"/>
      <c r="AY26" s="837"/>
      <c r="AZ26" s="837"/>
      <c r="BA26" s="837"/>
      <c r="BB26" s="837"/>
      <c r="BC26" s="837"/>
      <c r="BD26" s="837"/>
      <c r="BE26" s="837"/>
      <c r="BF26" s="837"/>
      <c r="BG26" s="837"/>
      <c r="BH26" s="837"/>
      <c r="BI26" s="837"/>
      <c r="BJ26" s="837"/>
      <c r="BK26" s="837"/>
    </row>
    <row r="27" spans="1:63" x14ac:dyDescent="0.2">
      <c r="B27" s="321"/>
      <c r="C27" s="321"/>
      <c r="D27" s="1040" t="s">
        <v>619</v>
      </c>
      <c r="E27" s="1049">
        <v>0.06</v>
      </c>
      <c r="F27" s="1035"/>
      <c r="G27" s="1033"/>
      <c r="H27" s="324"/>
      <c r="I27" s="324"/>
      <c r="J27" s="324"/>
      <c r="K27" s="324"/>
      <c r="L27" s="324"/>
      <c r="M27" s="324"/>
      <c r="N27" s="324"/>
      <c r="O27" s="324"/>
      <c r="P27" s="324"/>
      <c r="Q27" s="324"/>
      <c r="R27" s="324"/>
      <c r="S27" s="324"/>
      <c r="T27" s="321"/>
      <c r="U27" s="324" t="s">
        <v>578</v>
      </c>
      <c r="V27" s="837"/>
      <c r="W27" s="837"/>
      <c r="X27" s="837"/>
      <c r="Y27" s="837"/>
      <c r="Z27" s="837"/>
      <c r="AA27" s="837"/>
      <c r="AB27" s="837"/>
      <c r="AC27" s="837"/>
      <c r="AD27" s="837"/>
      <c r="AE27" s="837"/>
      <c r="AF27" s="837"/>
      <c r="AG27" s="837"/>
      <c r="AH27" s="837"/>
      <c r="AI27" s="837"/>
      <c r="AJ27" s="837"/>
      <c r="AK27" s="837"/>
      <c r="AL27" s="837"/>
      <c r="AM27" s="837"/>
      <c r="AN27" s="837"/>
      <c r="AO27" s="837"/>
      <c r="AP27" s="837"/>
      <c r="AQ27" s="837"/>
      <c r="AR27" s="837"/>
      <c r="AS27" s="837"/>
      <c r="AT27" s="837"/>
      <c r="AU27" s="837"/>
      <c r="AV27" s="837"/>
      <c r="AW27" s="837"/>
      <c r="AX27" s="837"/>
      <c r="AY27" s="837"/>
      <c r="AZ27" s="837"/>
      <c r="BA27" s="837"/>
      <c r="BB27" s="837"/>
      <c r="BC27" s="837"/>
      <c r="BD27" s="837"/>
      <c r="BE27" s="837"/>
      <c r="BF27" s="837"/>
      <c r="BG27" s="837"/>
      <c r="BH27" s="837"/>
      <c r="BI27" s="837"/>
      <c r="BJ27" s="837"/>
      <c r="BK27" s="837"/>
    </row>
    <row r="28" spans="1:63" x14ac:dyDescent="0.2">
      <c r="B28" s="321"/>
      <c r="C28" s="321"/>
      <c r="D28" s="1050" t="s">
        <v>620</v>
      </c>
      <c r="E28" s="1046">
        <v>1.4999999999999999E-2</v>
      </c>
      <c r="F28" s="1035"/>
      <c r="G28" s="1033"/>
      <c r="H28" s="324"/>
      <c r="I28" s="324"/>
      <c r="J28" s="324"/>
      <c r="K28" s="324"/>
      <c r="L28" s="324"/>
      <c r="M28" s="324"/>
      <c r="N28" s="324"/>
      <c r="O28" s="324"/>
      <c r="P28" s="324"/>
      <c r="Q28" s="324"/>
      <c r="R28" s="324"/>
      <c r="S28" s="324"/>
      <c r="T28" s="321"/>
      <c r="U28" s="324" t="s">
        <v>578</v>
      </c>
      <c r="V28" s="837"/>
      <c r="W28" s="837"/>
      <c r="X28" s="837"/>
      <c r="Y28" s="837"/>
      <c r="Z28" s="837"/>
      <c r="AA28" s="837"/>
      <c r="AB28" s="837"/>
      <c r="AC28" s="837"/>
      <c r="AD28" s="837"/>
      <c r="AE28" s="837"/>
      <c r="AF28" s="837"/>
      <c r="AG28" s="837"/>
      <c r="AH28" s="837"/>
      <c r="AI28" s="837"/>
      <c r="AJ28" s="837"/>
      <c r="AK28" s="837"/>
      <c r="AL28" s="837"/>
      <c r="AM28" s="837"/>
      <c r="AN28" s="837"/>
      <c r="AO28" s="837"/>
      <c r="AP28" s="837"/>
      <c r="AQ28" s="837"/>
      <c r="AR28" s="837"/>
      <c r="AS28" s="837"/>
      <c r="AT28" s="837"/>
      <c r="AU28" s="837"/>
      <c r="AV28" s="837"/>
      <c r="AW28" s="837"/>
      <c r="AX28" s="837"/>
      <c r="AY28" s="837"/>
      <c r="AZ28" s="837"/>
      <c r="BA28" s="837"/>
      <c r="BB28" s="837"/>
      <c r="BC28" s="837"/>
      <c r="BD28" s="837"/>
      <c r="BE28" s="837"/>
      <c r="BF28" s="837"/>
      <c r="BG28" s="837"/>
      <c r="BH28" s="837"/>
      <c r="BI28" s="837"/>
      <c r="BJ28" s="837"/>
      <c r="BK28" s="837"/>
    </row>
    <row r="29" spans="1:63" x14ac:dyDescent="0.2">
      <c r="B29" s="321"/>
      <c r="C29" s="321"/>
      <c r="D29" s="1050" t="s">
        <v>621</v>
      </c>
      <c r="E29" s="1046">
        <v>1.4999999999999999E-2</v>
      </c>
      <c r="F29" s="1035"/>
      <c r="G29" s="1033"/>
      <c r="H29" s="324"/>
      <c r="I29" s="324"/>
      <c r="J29" s="324"/>
      <c r="K29" s="324"/>
      <c r="L29" s="324"/>
      <c r="M29" s="324"/>
      <c r="N29" s="324"/>
      <c r="O29" s="324"/>
      <c r="P29" s="324"/>
      <c r="Q29" s="324"/>
      <c r="R29" s="324"/>
      <c r="S29" s="324"/>
      <c r="T29" s="321"/>
      <c r="U29" s="324" t="s">
        <v>578</v>
      </c>
      <c r="V29" s="837"/>
      <c r="W29" s="837"/>
      <c r="X29" s="837"/>
      <c r="Y29" s="837"/>
      <c r="Z29" s="837"/>
      <c r="AA29" s="837"/>
      <c r="AB29" s="837"/>
      <c r="AC29" s="837"/>
      <c r="AD29" s="837"/>
      <c r="AE29" s="837"/>
      <c r="AF29" s="837"/>
      <c r="AG29" s="837"/>
      <c r="AH29" s="837"/>
      <c r="AI29" s="837"/>
      <c r="AJ29" s="837"/>
      <c r="AK29" s="837"/>
      <c r="AL29" s="837"/>
      <c r="AM29" s="837"/>
      <c r="AN29" s="837"/>
      <c r="AO29" s="837"/>
      <c r="AP29" s="837"/>
      <c r="AQ29" s="837"/>
      <c r="AR29" s="837"/>
      <c r="AS29" s="837"/>
      <c r="AT29" s="837"/>
      <c r="AU29" s="837"/>
      <c r="AV29" s="837"/>
      <c r="AW29" s="837"/>
      <c r="AX29" s="837"/>
      <c r="AY29" s="837"/>
      <c r="AZ29" s="837"/>
      <c r="BA29" s="837"/>
      <c r="BB29" s="837"/>
      <c r="BC29" s="837"/>
      <c r="BD29" s="837"/>
      <c r="BE29" s="837"/>
      <c r="BF29" s="837"/>
      <c r="BG29" s="837"/>
      <c r="BH29" s="837"/>
      <c r="BI29" s="837"/>
      <c r="BJ29" s="837"/>
      <c r="BK29" s="837"/>
    </row>
    <row r="30" spans="1:63" x14ac:dyDescent="0.2">
      <c r="B30" s="321"/>
      <c r="C30" s="321"/>
      <c r="D30" s="1050" t="s">
        <v>622</v>
      </c>
      <c r="E30" s="1046">
        <v>0.01</v>
      </c>
      <c r="F30" s="1035"/>
      <c r="G30" s="1033"/>
      <c r="H30" s="324"/>
      <c r="I30" s="324"/>
      <c r="J30" s="324"/>
      <c r="K30" s="324"/>
      <c r="L30" s="324"/>
      <c r="M30" s="324"/>
      <c r="N30" s="324"/>
      <c r="O30" s="324"/>
      <c r="P30" s="324"/>
      <c r="Q30" s="324"/>
      <c r="R30" s="324"/>
      <c r="S30" s="324"/>
      <c r="T30" s="321"/>
      <c r="U30" s="324" t="s">
        <v>578</v>
      </c>
      <c r="V30" s="837"/>
      <c r="W30" s="837"/>
      <c r="X30" s="837"/>
      <c r="Y30" s="837"/>
      <c r="Z30" s="837"/>
      <c r="AA30" s="837"/>
      <c r="AB30" s="837"/>
      <c r="AC30" s="837"/>
      <c r="AD30" s="837"/>
      <c r="AE30" s="837"/>
      <c r="AF30" s="837"/>
      <c r="AG30" s="837"/>
      <c r="AH30" s="837"/>
      <c r="AI30" s="837"/>
      <c r="AJ30" s="837"/>
      <c r="AK30" s="837"/>
      <c r="AL30" s="837"/>
      <c r="AM30" s="837"/>
      <c r="AN30" s="837"/>
      <c r="AO30" s="837"/>
      <c r="AP30" s="837"/>
      <c r="AQ30" s="837"/>
      <c r="AR30" s="837"/>
      <c r="AS30" s="837"/>
      <c r="AT30" s="837"/>
      <c r="AU30" s="837"/>
      <c r="AV30" s="837"/>
      <c r="AW30" s="837"/>
      <c r="AX30" s="837"/>
      <c r="AY30" s="837"/>
      <c r="AZ30" s="837"/>
      <c r="BA30" s="837"/>
      <c r="BB30" s="837"/>
      <c r="BC30" s="837"/>
      <c r="BD30" s="837"/>
      <c r="BE30" s="837"/>
      <c r="BF30" s="837"/>
      <c r="BG30" s="837"/>
      <c r="BH30" s="837"/>
      <c r="BI30" s="837"/>
      <c r="BJ30" s="837"/>
      <c r="BK30" s="837"/>
    </row>
    <row r="31" spans="1:63" ht="15" thickBot="1" x14ac:dyDescent="0.25">
      <c r="B31" s="321"/>
      <c r="C31" s="321"/>
      <c r="D31" s="1050" t="s">
        <v>623</v>
      </c>
      <c r="E31" s="1046">
        <v>0.02</v>
      </c>
      <c r="F31" s="1035"/>
      <c r="G31" s="1033"/>
      <c r="H31" s="324"/>
      <c r="I31" s="324"/>
      <c r="J31" s="324"/>
      <c r="K31" s="324"/>
      <c r="L31" s="324"/>
      <c r="M31" s="324"/>
      <c r="N31" s="324"/>
      <c r="O31" s="324"/>
      <c r="P31" s="324"/>
      <c r="Q31" s="324"/>
      <c r="R31" s="324"/>
      <c r="S31" s="324"/>
      <c r="T31" s="321"/>
      <c r="U31" s="324" t="s">
        <v>578</v>
      </c>
      <c r="V31" s="837"/>
      <c r="W31" s="837"/>
      <c r="X31" s="837"/>
      <c r="Y31" s="837"/>
      <c r="Z31" s="837"/>
      <c r="AA31" s="837"/>
      <c r="AB31" s="837"/>
      <c r="AC31" s="837"/>
      <c r="AD31" s="837"/>
      <c r="AE31" s="837"/>
      <c r="AF31" s="837"/>
      <c r="AG31" s="837"/>
      <c r="AH31" s="837"/>
      <c r="AI31" s="837"/>
      <c r="AJ31" s="837"/>
      <c r="AK31" s="837"/>
      <c r="AL31" s="837"/>
      <c r="AM31" s="837"/>
      <c r="AN31" s="837"/>
      <c r="AO31" s="837"/>
      <c r="AP31" s="837"/>
      <c r="AQ31" s="837"/>
      <c r="AR31" s="837"/>
      <c r="AS31" s="837"/>
      <c r="AT31" s="837"/>
      <c r="AU31" s="837"/>
      <c r="AV31" s="837"/>
      <c r="AW31" s="837"/>
      <c r="AX31" s="837"/>
      <c r="AY31" s="837"/>
      <c r="AZ31" s="837"/>
      <c r="BA31" s="837"/>
      <c r="BB31" s="837"/>
      <c r="BC31" s="837"/>
      <c r="BD31" s="837"/>
      <c r="BE31" s="837"/>
      <c r="BF31" s="837"/>
      <c r="BG31" s="837"/>
      <c r="BH31" s="837"/>
      <c r="BI31" s="837"/>
      <c r="BJ31" s="837"/>
      <c r="BK31" s="837"/>
    </row>
    <row r="32" spans="1:63" ht="15" thickTop="1" x14ac:dyDescent="0.2">
      <c r="B32" s="321"/>
      <c r="C32" s="321"/>
      <c r="D32" s="1038" t="s">
        <v>583</v>
      </c>
      <c r="E32" s="1051">
        <f>SUM(E25:E31)</f>
        <v>0.13799999999999998</v>
      </c>
      <c r="F32" s="1035"/>
      <c r="G32" s="1033"/>
      <c r="H32" s="324"/>
      <c r="I32" s="324"/>
      <c r="J32" s="324"/>
      <c r="K32" s="324"/>
      <c r="L32" s="324"/>
      <c r="M32" s="324"/>
      <c r="N32" s="324"/>
      <c r="O32" s="324"/>
      <c r="P32" s="324"/>
      <c r="Q32" s="324"/>
      <c r="R32" s="324"/>
      <c r="S32" s="324"/>
      <c r="T32" s="321"/>
      <c r="U32" s="324" t="s">
        <v>578</v>
      </c>
      <c r="V32" s="837"/>
      <c r="W32" s="837"/>
      <c r="X32" s="837"/>
      <c r="Y32" s="837"/>
      <c r="Z32" s="837"/>
      <c r="AA32" s="837"/>
      <c r="AB32" s="837"/>
      <c r="AC32" s="837"/>
      <c r="AD32" s="837"/>
      <c r="AE32" s="837"/>
      <c r="AF32" s="837"/>
      <c r="AG32" s="837"/>
      <c r="AH32" s="837"/>
      <c r="AI32" s="837"/>
      <c r="AJ32" s="837"/>
      <c r="AK32" s="837"/>
      <c r="AL32" s="837"/>
      <c r="AM32" s="837"/>
      <c r="AN32" s="837"/>
      <c r="AO32" s="837"/>
      <c r="AP32" s="837"/>
      <c r="AQ32" s="837"/>
      <c r="AR32" s="837"/>
      <c r="AS32" s="837"/>
      <c r="AT32" s="837"/>
      <c r="AU32" s="837"/>
      <c r="AV32" s="837"/>
      <c r="AW32" s="837"/>
      <c r="AX32" s="837"/>
      <c r="AY32" s="837"/>
      <c r="AZ32" s="837"/>
      <c r="BA32" s="837"/>
      <c r="BB32" s="837"/>
      <c r="BC32" s="837"/>
      <c r="BD32" s="837"/>
      <c r="BE32" s="837"/>
      <c r="BF32" s="837"/>
      <c r="BG32" s="837"/>
      <c r="BH32" s="837"/>
      <c r="BI32" s="837"/>
      <c r="BJ32" s="837"/>
      <c r="BK32" s="837"/>
    </row>
    <row r="33" spans="2:63" x14ac:dyDescent="0.2">
      <c r="B33" s="321"/>
      <c r="C33" s="321"/>
      <c r="D33" s="1038" t="s">
        <v>559</v>
      </c>
      <c r="E33" s="1048"/>
      <c r="F33" s="1035"/>
      <c r="G33" s="1033"/>
      <c r="H33" s="324"/>
      <c r="I33" s="324"/>
      <c r="J33" s="324"/>
      <c r="K33" s="324"/>
      <c r="L33" s="324"/>
      <c r="M33" s="324"/>
      <c r="N33" s="324"/>
      <c r="O33" s="324"/>
      <c r="P33" s="324"/>
      <c r="Q33" s="324"/>
      <c r="R33" s="324"/>
      <c r="S33" s="324"/>
      <c r="T33" s="321"/>
      <c r="U33" s="324" t="s">
        <v>578</v>
      </c>
      <c r="V33" s="837"/>
      <c r="W33" s="837"/>
      <c r="X33" s="837"/>
      <c r="Y33" s="837"/>
      <c r="Z33" s="837"/>
      <c r="AA33" s="837"/>
      <c r="AB33" s="837"/>
      <c r="AC33" s="837"/>
      <c r="AD33" s="837"/>
      <c r="AE33" s="837"/>
      <c r="AF33" s="837"/>
      <c r="AG33" s="837"/>
      <c r="AH33" s="837"/>
      <c r="AI33" s="837"/>
      <c r="AJ33" s="837"/>
      <c r="AK33" s="837"/>
      <c r="AL33" s="837"/>
      <c r="AM33" s="837"/>
      <c r="AN33" s="837"/>
      <c r="AO33" s="837"/>
      <c r="AP33" s="837"/>
      <c r="AQ33" s="837"/>
      <c r="AR33" s="837"/>
      <c r="AS33" s="837"/>
      <c r="AT33" s="837"/>
      <c r="AU33" s="837"/>
      <c r="AV33" s="837"/>
      <c r="AW33" s="837"/>
      <c r="AX33" s="837"/>
      <c r="AY33" s="837"/>
      <c r="AZ33" s="837"/>
      <c r="BA33" s="837"/>
      <c r="BB33" s="837"/>
      <c r="BC33" s="837"/>
      <c r="BD33" s="837"/>
      <c r="BE33" s="837"/>
      <c r="BF33" s="837"/>
      <c r="BG33" s="837"/>
      <c r="BH33" s="837"/>
      <c r="BI33" s="837"/>
      <c r="BJ33" s="837"/>
      <c r="BK33" s="837"/>
    </row>
    <row r="34" spans="2:63" x14ac:dyDescent="0.2">
      <c r="B34" s="321"/>
      <c r="C34" s="321"/>
      <c r="D34" s="1038" t="s">
        <v>15</v>
      </c>
      <c r="E34" s="1052">
        <f>E23*E18+E32*E19</f>
        <v>7.8170000000000003E-2</v>
      </c>
      <c r="F34" s="1035"/>
      <c r="G34" s="1033"/>
      <c r="H34" s="324"/>
      <c r="I34" s="324"/>
      <c r="J34" s="324"/>
      <c r="K34" s="324"/>
      <c r="L34" s="324"/>
      <c r="M34" s="324"/>
      <c r="N34" s="324"/>
      <c r="O34" s="324"/>
      <c r="P34" s="324"/>
      <c r="Q34" s="324"/>
      <c r="R34" s="324"/>
      <c r="S34" s="324"/>
      <c r="T34" s="321"/>
      <c r="U34" s="324" t="s">
        <v>578</v>
      </c>
      <c r="V34" s="837"/>
      <c r="W34" s="837"/>
      <c r="X34" s="837"/>
      <c r="Y34" s="837"/>
      <c r="Z34" s="837"/>
      <c r="AA34" s="837"/>
      <c r="AB34" s="837"/>
      <c r="AC34" s="837"/>
      <c r="AD34" s="837"/>
      <c r="AE34" s="837"/>
      <c r="AF34" s="837"/>
      <c r="AG34" s="837"/>
      <c r="AH34" s="837"/>
      <c r="AI34" s="837"/>
      <c r="AJ34" s="837"/>
      <c r="AK34" s="837"/>
      <c r="AL34" s="837"/>
      <c r="AM34" s="837"/>
      <c r="AN34" s="837"/>
      <c r="AO34" s="837"/>
      <c r="AP34" s="837"/>
      <c r="AQ34" s="837"/>
      <c r="AR34" s="837"/>
      <c r="AS34" s="837"/>
      <c r="AT34" s="837"/>
      <c r="AU34" s="837"/>
      <c r="AV34" s="837"/>
      <c r="AW34" s="837"/>
      <c r="AX34" s="837"/>
      <c r="AY34" s="837"/>
      <c r="AZ34" s="837"/>
      <c r="BA34" s="837"/>
      <c r="BB34" s="837"/>
      <c r="BC34" s="837"/>
      <c r="BD34" s="837"/>
      <c r="BE34" s="837"/>
      <c r="BF34" s="837"/>
      <c r="BG34" s="837"/>
      <c r="BH34" s="837"/>
      <c r="BI34" s="837"/>
      <c r="BJ34" s="837"/>
      <c r="BK34" s="837"/>
    </row>
    <row r="35" spans="2:63" x14ac:dyDescent="0.2">
      <c r="B35" s="321"/>
      <c r="C35" s="321"/>
      <c r="D35" s="1036"/>
      <c r="E35" s="1052"/>
      <c r="F35" s="1035"/>
      <c r="G35" s="1033"/>
      <c r="H35" s="324"/>
      <c r="I35" s="324"/>
      <c r="J35" s="324"/>
      <c r="K35" s="324"/>
      <c r="L35" s="324"/>
      <c r="M35" s="324"/>
      <c r="N35" s="324"/>
      <c r="O35" s="324"/>
      <c r="P35" s="324"/>
      <c r="Q35" s="324"/>
      <c r="R35" s="324"/>
      <c r="S35" s="324"/>
      <c r="T35" s="321"/>
      <c r="U35" s="324" t="s">
        <v>578</v>
      </c>
      <c r="V35" s="837"/>
      <c r="W35" s="837"/>
      <c r="X35" s="837"/>
      <c r="Y35" s="837"/>
      <c r="Z35" s="837"/>
      <c r="AA35" s="837"/>
      <c r="AB35" s="837"/>
      <c r="AC35" s="837"/>
      <c r="AD35" s="837"/>
      <c r="AE35" s="837"/>
      <c r="AF35" s="837"/>
      <c r="AG35" s="837"/>
      <c r="AH35" s="837"/>
      <c r="AI35" s="837"/>
      <c r="AJ35" s="837"/>
      <c r="AK35" s="837"/>
      <c r="AL35" s="837"/>
      <c r="AM35" s="837"/>
      <c r="AN35" s="837"/>
      <c r="AO35" s="837"/>
      <c r="AP35" s="837"/>
      <c r="AQ35" s="837"/>
      <c r="AR35" s="837"/>
      <c r="AS35" s="837"/>
      <c r="AT35" s="837"/>
      <c r="AU35" s="837"/>
      <c r="AV35" s="837"/>
      <c r="AW35" s="837"/>
      <c r="AX35" s="837"/>
      <c r="AY35" s="837"/>
      <c r="AZ35" s="837"/>
      <c r="BA35" s="837"/>
      <c r="BB35" s="837"/>
      <c r="BC35" s="837"/>
      <c r="BD35" s="837"/>
      <c r="BE35" s="837"/>
      <c r="BF35" s="837"/>
      <c r="BG35" s="837"/>
      <c r="BH35" s="837"/>
      <c r="BI35" s="837"/>
      <c r="BJ35" s="837"/>
      <c r="BK35" s="837"/>
    </row>
    <row r="36" spans="2:63" x14ac:dyDescent="0.2">
      <c r="B36" s="321"/>
      <c r="C36" s="321"/>
      <c r="D36" s="1038" t="s">
        <v>12</v>
      </c>
      <c r="E36" s="1046">
        <v>7.2499999999999995E-2</v>
      </c>
      <c r="F36" s="1035"/>
      <c r="G36" s="1033"/>
      <c r="H36" s="324"/>
      <c r="I36" s="324"/>
      <c r="J36" s="324"/>
      <c r="K36" s="324"/>
      <c r="L36" s="324"/>
      <c r="M36" s="324"/>
      <c r="N36" s="324"/>
      <c r="O36" s="324"/>
      <c r="P36" s="324"/>
      <c r="Q36" s="324"/>
      <c r="R36" s="324"/>
      <c r="S36" s="324"/>
      <c r="T36" s="321"/>
      <c r="U36" s="324" t="s">
        <v>578</v>
      </c>
      <c r="V36" s="837"/>
      <c r="W36" s="837"/>
      <c r="X36" s="837"/>
      <c r="Y36" s="837"/>
      <c r="Z36" s="837"/>
      <c r="AA36" s="837"/>
      <c r="AB36" s="837"/>
      <c r="AC36" s="837"/>
      <c r="AD36" s="837"/>
      <c r="AE36" s="837"/>
      <c r="AF36" s="837"/>
      <c r="AG36" s="837"/>
      <c r="AH36" s="837"/>
      <c r="AI36" s="837"/>
      <c r="AJ36" s="837"/>
      <c r="AK36" s="837"/>
      <c r="AL36" s="837"/>
      <c r="AM36" s="837"/>
      <c r="AN36" s="837"/>
      <c r="AO36" s="837"/>
      <c r="AP36" s="837"/>
      <c r="AQ36" s="837"/>
      <c r="AR36" s="837"/>
      <c r="AS36" s="837"/>
      <c r="AT36" s="837"/>
      <c r="AU36" s="837"/>
      <c r="AV36" s="837"/>
      <c r="AW36" s="837"/>
      <c r="AX36" s="837"/>
      <c r="AY36" s="837"/>
      <c r="AZ36" s="837"/>
      <c r="BA36" s="837"/>
      <c r="BB36" s="837"/>
      <c r="BC36" s="837"/>
      <c r="BD36" s="837"/>
      <c r="BE36" s="837"/>
      <c r="BF36" s="837"/>
      <c r="BG36" s="837"/>
      <c r="BH36" s="837"/>
      <c r="BI36" s="837"/>
      <c r="BJ36" s="837"/>
      <c r="BK36" s="837"/>
    </row>
    <row r="37" spans="2:63" x14ac:dyDescent="0.2">
      <c r="B37" s="321"/>
      <c r="C37" s="321"/>
      <c r="D37" s="1038" t="s">
        <v>597</v>
      </c>
      <c r="E37" s="1046">
        <v>5.0000000000000001E-3</v>
      </c>
      <c r="F37" s="1035" t="s">
        <v>27</v>
      </c>
      <c r="G37" s="1033"/>
      <c r="H37" s="324"/>
      <c r="I37" s="324"/>
      <c r="J37" s="324"/>
      <c r="K37" s="324"/>
      <c r="L37" s="324"/>
      <c r="M37" s="324"/>
      <c r="N37" s="324"/>
      <c r="O37" s="324"/>
      <c r="P37" s="324"/>
      <c r="Q37" s="324"/>
      <c r="R37" s="324"/>
      <c r="S37" s="324"/>
      <c r="T37" s="321"/>
      <c r="U37" s="324" t="s">
        <v>578</v>
      </c>
      <c r="V37" s="837"/>
      <c r="W37" s="837"/>
      <c r="X37" s="837"/>
      <c r="Y37" s="837"/>
      <c r="Z37" s="837"/>
      <c r="AA37" s="837"/>
      <c r="AB37" s="837"/>
      <c r="AC37" s="837"/>
      <c r="AD37" s="837"/>
      <c r="AE37" s="837"/>
      <c r="AF37" s="837"/>
      <c r="AG37" s="837"/>
      <c r="AH37" s="837"/>
      <c r="AI37" s="837"/>
      <c r="AJ37" s="837"/>
      <c r="AK37" s="837"/>
      <c r="AL37" s="837"/>
      <c r="AM37" s="837"/>
      <c r="AN37" s="837"/>
      <c r="AO37" s="837"/>
      <c r="AP37" s="837"/>
      <c r="AQ37" s="837"/>
      <c r="AR37" s="837"/>
      <c r="AS37" s="837"/>
      <c r="AT37" s="837"/>
      <c r="AU37" s="837"/>
      <c r="AV37" s="837"/>
      <c r="AW37" s="837"/>
      <c r="AX37" s="837"/>
      <c r="AY37" s="837"/>
      <c r="AZ37" s="837"/>
      <c r="BA37" s="837"/>
      <c r="BB37" s="837"/>
      <c r="BC37" s="837"/>
      <c r="BD37" s="837"/>
      <c r="BE37" s="837"/>
      <c r="BF37" s="837"/>
      <c r="BG37" s="837"/>
      <c r="BH37" s="837"/>
      <c r="BI37" s="837"/>
      <c r="BJ37" s="837"/>
      <c r="BK37" s="837"/>
    </row>
    <row r="38" spans="2:63" x14ac:dyDescent="0.2">
      <c r="B38" s="321"/>
      <c r="C38" s="321"/>
      <c r="D38" s="1038" t="s">
        <v>559</v>
      </c>
      <c r="E38" s="1053"/>
      <c r="F38" s="1035"/>
      <c r="G38" s="1033"/>
      <c r="H38" s="324"/>
      <c r="I38" s="324"/>
      <c r="J38" s="324"/>
      <c r="K38" s="324"/>
      <c r="L38" s="324"/>
      <c r="M38" s="324"/>
      <c r="N38" s="324"/>
      <c r="O38" s="324"/>
      <c r="P38" s="324"/>
      <c r="Q38" s="324"/>
      <c r="R38" s="324"/>
      <c r="S38" s="324"/>
      <c r="T38" s="321"/>
      <c r="U38" s="324" t="s">
        <v>578</v>
      </c>
      <c r="V38" s="837"/>
      <c r="W38" s="837"/>
      <c r="X38" s="837"/>
      <c r="Y38" s="837"/>
      <c r="Z38" s="837"/>
      <c r="AA38" s="837"/>
      <c r="AB38" s="837"/>
      <c r="AC38" s="837"/>
      <c r="AD38" s="837"/>
      <c r="AE38" s="837"/>
      <c r="AF38" s="837"/>
      <c r="AG38" s="837"/>
      <c r="AH38" s="837"/>
      <c r="AI38" s="837"/>
      <c r="AJ38" s="837"/>
      <c r="AK38" s="837"/>
      <c r="AL38" s="837"/>
      <c r="AM38" s="837"/>
      <c r="AN38" s="837"/>
      <c r="AO38" s="837"/>
      <c r="AP38" s="837"/>
      <c r="AQ38" s="837"/>
      <c r="AR38" s="837"/>
      <c r="AS38" s="837"/>
      <c r="AT38" s="837"/>
      <c r="AU38" s="837"/>
      <c r="AV38" s="837"/>
      <c r="AW38" s="837"/>
      <c r="AX38" s="837"/>
      <c r="AY38" s="837"/>
      <c r="AZ38" s="837"/>
      <c r="BA38" s="837"/>
      <c r="BB38" s="837"/>
      <c r="BC38" s="837"/>
      <c r="BD38" s="837"/>
      <c r="BE38" s="837"/>
      <c r="BF38" s="837"/>
      <c r="BG38" s="837"/>
      <c r="BH38" s="837"/>
      <c r="BI38" s="837"/>
      <c r="BJ38" s="837"/>
      <c r="BK38" s="837"/>
    </row>
    <row r="39" spans="2:63" x14ac:dyDescent="0.2">
      <c r="B39" s="321"/>
      <c r="C39" s="321"/>
      <c r="D39" s="1038" t="s">
        <v>186</v>
      </c>
      <c r="E39" s="1053"/>
      <c r="F39" s="1035"/>
      <c r="G39" s="1033"/>
      <c r="H39" s="324"/>
      <c r="I39" s="324"/>
      <c r="J39" s="324"/>
      <c r="K39" s="324"/>
      <c r="L39" s="324"/>
      <c r="M39" s="324"/>
      <c r="N39" s="324"/>
      <c r="O39" s="324"/>
      <c r="P39" s="324"/>
      <c r="Q39" s="324"/>
      <c r="R39" s="324"/>
      <c r="S39" s="324"/>
      <c r="T39" s="321"/>
      <c r="U39" s="324" t="s">
        <v>578</v>
      </c>
      <c r="V39" s="837"/>
      <c r="W39" s="837"/>
      <c r="X39" s="837"/>
      <c r="Y39" s="837"/>
      <c r="Z39" s="837"/>
      <c r="AA39" s="837"/>
      <c r="AB39" s="837"/>
      <c r="AC39" s="837"/>
      <c r="AD39" s="837"/>
      <c r="AE39" s="837"/>
      <c r="AF39" s="837"/>
      <c r="AG39" s="837"/>
      <c r="AH39" s="837"/>
      <c r="AI39" s="837"/>
      <c r="AJ39" s="837"/>
      <c r="AK39" s="837"/>
      <c r="AL39" s="837"/>
      <c r="AM39" s="837"/>
      <c r="AN39" s="837"/>
      <c r="AO39" s="837"/>
      <c r="AP39" s="837"/>
      <c r="AQ39" s="837"/>
      <c r="AR39" s="837"/>
      <c r="AS39" s="837"/>
      <c r="AT39" s="837"/>
      <c r="AU39" s="837"/>
      <c r="AV39" s="837"/>
      <c r="AW39" s="837"/>
      <c r="AX39" s="837"/>
      <c r="AY39" s="837"/>
      <c r="AZ39" s="837"/>
      <c r="BA39" s="837"/>
      <c r="BB39" s="837"/>
      <c r="BC39" s="837"/>
      <c r="BD39" s="837"/>
      <c r="BE39" s="837"/>
      <c r="BF39" s="837"/>
      <c r="BG39" s="837"/>
      <c r="BH39" s="837"/>
      <c r="BI39" s="837"/>
      <c r="BJ39" s="837"/>
      <c r="BK39" s="837"/>
    </row>
    <row r="40" spans="2:63" x14ac:dyDescent="0.2">
      <c r="B40" s="321"/>
      <c r="C40" s="321"/>
      <c r="D40" s="1054" t="s">
        <v>599</v>
      </c>
      <c r="E40" s="1055">
        <v>140000</v>
      </c>
      <c r="F40" s="1035" t="s">
        <v>537</v>
      </c>
      <c r="G40" s="1033"/>
      <c r="H40" s="324"/>
      <c r="I40" s="324"/>
      <c r="J40" s="324"/>
      <c r="K40" s="324"/>
      <c r="L40" s="324"/>
      <c r="M40" s="324"/>
      <c r="N40" s="324"/>
      <c r="O40" s="324"/>
      <c r="P40" s="324"/>
      <c r="Q40" s="324"/>
      <c r="R40" s="324"/>
      <c r="S40" s="324"/>
      <c r="T40" s="321"/>
      <c r="U40" s="324" t="s">
        <v>578</v>
      </c>
      <c r="V40" s="837"/>
      <c r="W40" s="837"/>
      <c r="X40" s="837"/>
      <c r="Y40" s="837"/>
      <c r="Z40" s="837"/>
      <c r="AA40" s="837"/>
      <c r="AB40" s="837"/>
      <c r="AC40" s="837"/>
      <c r="AD40" s="837"/>
      <c r="AE40" s="837"/>
      <c r="AF40" s="837"/>
      <c r="AG40" s="837"/>
      <c r="AH40" s="837"/>
      <c r="AI40" s="837"/>
      <c r="AJ40" s="837"/>
      <c r="AK40" s="837"/>
      <c r="AL40" s="837"/>
      <c r="AM40" s="837"/>
      <c r="AN40" s="837"/>
      <c r="AO40" s="837"/>
      <c r="AP40" s="837"/>
      <c r="AQ40" s="837"/>
      <c r="AR40" s="837"/>
      <c r="AS40" s="837"/>
      <c r="AT40" s="837"/>
      <c r="AU40" s="837"/>
      <c r="AV40" s="837"/>
      <c r="AW40" s="837"/>
      <c r="AX40" s="837"/>
      <c r="AY40" s="837"/>
      <c r="AZ40" s="837"/>
      <c r="BA40" s="837"/>
      <c r="BB40" s="837"/>
      <c r="BC40" s="837"/>
      <c r="BD40" s="837"/>
      <c r="BE40" s="837"/>
      <c r="BF40" s="837"/>
      <c r="BG40" s="837"/>
      <c r="BH40" s="837"/>
      <c r="BI40" s="837"/>
      <c r="BJ40" s="837"/>
      <c r="BK40" s="837"/>
    </row>
    <row r="41" spans="2:63" x14ac:dyDescent="0.2">
      <c r="B41" s="321"/>
      <c r="C41" s="321"/>
      <c r="D41" s="1056" t="s">
        <v>598</v>
      </c>
      <c r="E41" s="1057">
        <v>27500</v>
      </c>
      <c r="F41" s="1035" t="s">
        <v>537</v>
      </c>
      <c r="G41" s="1033"/>
      <c r="H41" s="324"/>
      <c r="I41" s="324"/>
      <c r="J41" s="324"/>
      <c r="K41" s="324"/>
      <c r="L41" s="324"/>
      <c r="M41" s="324"/>
      <c r="N41" s="324"/>
      <c r="O41" s="324"/>
      <c r="P41" s="324"/>
      <c r="Q41" s="324"/>
      <c r="R41" s="324"/>
      <c r="S41" s="324"/>
      <c r="T41" s="321"/>
      <c r="U41" s="324" t="s">
        <v>578</v>
      </c>
      <c r="V41" s="837"/>
      <c r="W41" s="837"/>
      <c r="X41" s="837"/>
      <c r="Y41" s="837"/>
      <c r="Z41" s="837"/>
      <c r="AA41" s="837"/>
      <c r="AB41" s="837"/>
      <c r="AC41" s="837"/>
      <c r="AD41" s="837"/>
      <c r="AE41" s="837"/>
      <c r="AF41" s="837"/>
      <c r="AG41" s="837"/>
      <c r="AH41" s="837"/>
      <c r="AI41" s="837"/>
      <c r="AJ41" s="837"/>
      <c r="AK41" s="837"/>
      <c r="AL41" s="837"/>
      <c r="AM41" s="837"/>
      <c r="AN41" s="837"/>
      <c r="AO41" s="837"/>
      <c r="AP41" s="837"/>
      <c r="AQ41" s="837"/>
      <c r="AR41" s="837"/>
      <c r="AS41" s="837"/>
      <c r="AT41" s="837"/>
      <c r="AU41" s="837"/>
      <c r="AV41" s="837"/>
      <c r="AW41" s="837"/>
      <c r="AX41" s="837"/>
      <c r="AY41" s="837"/>
      <c r="AZ41" s="837"/>
      <c r="BA41" s="837"/>
      <c r="BB41" s="837"/>
      <c r="BC41" s="837"/>
      <c r="BD41" s="837"/>
      <c r="BE41" s="837"/>
      <c r="BF41" s="837"/>
      <c r="BG41" s="837"/>
      <c r="BH41" s="837"/>
      <c r="BI41" s="837"/>
      <c r="BJ41" s="837"/>
      <c r="BK41" s="837"/>
    </row>
    <row r="42" spans="2:63" x14ac:dyDescent="0.2">
      <c r="B42" s="321"/>
      <c r="C42" s="321"/>
      <c r="D42" s="1056" t="s">
        <v>92</v>
      </c>
      <c r="E42" s="1046">
        <v>5.0000000000000001E-3</v>
      </c>
      <c r="F42" s="1035" t="s">
        <v>187</v>
      </c>
      <c r="G42" s="1033"/>
      <c r="H42" s="324"/>
      <c r="I42" s="324"/>
      <c r="J42" s="324"/>
      <c r="K42" s="324"/>
      <c r="L42" s="324"/>
      <c r="M42" s="324"/>
      <c r="N42" s="324"/>
      <c r="O42" s="324"/>
      <c r="P42" s="324"/>
      <c r="Q42" s="324"/>
      <c r="R42" s="324"/>
      <c r="S42" s="324"/>
      <c r="T42" s="321"/>
      <c r="U42" s="324" t="s">
        <v>578</v>
      </c>
      <c r="V42" s="837"/>
      <c r="W42" s="837"/>
      <c r="X42" s="837"/>
      <c r="Y42" s="837"/>
      <c r="Z42" s="837"/>
      <c r="AA42" s="837"/>
      <c r="AB42" s="837"/>
      <c r="AC42" s="837"/>
      <c r="AD42" s="837"/>
      <c r="AE42" s="837"/>
      <c r="AF42" s="837"/>
      <c r="AG42" s="837"/>
      <c r="AH42" s="837"/>
      <c r="AI42" s="837"/>
      <c r="AJ42" s="837"/>
      <c r="AK42" s="837"/>
      <c r="AL42" s="837"/>
      <c r="AM42" s="837"/>
      <c r="AN42" s="837"/>
      <c r="AO42" s="837"/>
      <c r="AP42" s="837"/>
      <c r="AQ42" s="837"/>
      <c r="AR42" s="837"/>
      <c r="AS42" s="837"/>
      <c r="AT42" s="837"/>
      <c r="AU42" s="837"/>
      <c r="AV42" s="837"/>
      <c r="AW42" s="837"/>
      <c r="AX42" s="837"/>
      <c r="AY42" s="837"/>
      <c r="AZ42" s="837"/>
      <c r="BA42" s="837"/>
      <c r="BB42" s="837"/>
      <c r="BC42" s="837"/>
      <c r="BD42" s="837"/>
      <c r="BE42" s="837"/>
      <c r="BF42" s="837"/>
      <c r="BG42" s="837"/>
      <c r="BH42" s="837"/>
      <c r="BI42" s="837"/>
      <c r="BJ42" s="837"/>
      <c r="BK42" s="837"/>
    </row>
    <row r="43" spans="2:63" x14ac:dyDescent="0.2">
      <c r="B43" s="321"/>
      <c r="C43" s="321"/>
      <c r="D43" s="1056" t="s">
        <v>86</v>
      </c>
      <c r="E43" s="1046">
        <v>5.0000000000000001E-3</v>
      </c>
      <c r="F43" s="1035" t="s">
        <v>188</v>
      </c>
      <c r="G43" s="1033"/>
      <c r="H43" s="324"/>
      <c r="I43" s="324"/>
      <c r="J43" s="324"/>
      <c r="K43" s="324"/>
      <c r="L43" s="324"/>
      <c r="M43" s="324"/>
      <c r="N43" s="324"/>
      <c r="O43" s="324"/>
      <c r="P43" s="324"/>
      <c r="Q43" s="324"/>
      <c r="R43" s="324"/>
      <c r="S43" s="324"/>
      <c r="T43" s="321"/>
      <c r="U43" s="324" t="s">
        <v>578</v>
      </c>
      <c r="V43" s="837"/>
      <c r="W43" s="837"/>
      <c r="X43" s="837"/>
      <c r="Y43" s="837"/>
      <c r="Z43" s="837"/>
      <c r="AA43" s="837"/>
      <c r="AB43" s="837"/>
      <c r="AC43" s="837"/>
      <c r="AD43" s="837"/>
      <c r="AE43" s="837"/>
      <c r="AF43" s="837"/>
      <c r="AG43" s="837"/>
      <c r="AH43" s="837"/>
      <c r="AI43" s="837"/>
      <c r="AJ43" s="837"/>
      <c r="AK43" s="837"/>
      <c r="AL43" s="837"/>
      <c r="AM43" s="837"/>
      <c r="AN43" s="837"/>
      <c r="AO43" s="837"/>
      <c r="AP43" s="837"/>
      <c r="AQ43" s="837"/>
      <c r="AR43" s="837"/>
      <c r="AS43" s="837"/>
      <c r="AT43" s="837"/>
      <c r="AU43" s="837"/>
      <c r="AV43" s="837"/>
      <c r="AW43" s="837"/>
      <c r="AX43" s="837"/>
      <c r="AY43" s="837"/>
      <c r="AZ43" s="837"/>
      <c r="BA43" s="837"/>
      <c r="BB43" s="837"/>
      <c r="BC43" s="837"/>
      <c r="BD43" s="837"/>
      <c r="BE43" s="837"/>
      <c r="BF43" s="837"/>
      <c r="BG43" s="837"/>
      <c r="BH43" s="837"/>
      <c r="BI43" s="837"/>
      <c r="BJ43" s="837"/>
      <c r="BK43" s="837"/>
    </row>
    <row r="44" spans="2:63" x14ac:dyDescent="0.2">
      <c r="B44" s="321"/>
      <c r="C44" s="321"/>
      <c r="D44" s="1056" t="s">
        <v>8</v>
      </c>
      <c r="E44" s="1046">
        <v>0.02</v>
      </c>
      <c r="F44" s="1035" t="s">
        <v>187</v>
      </c>
      <c r="G44" s="1033"/>
      <c r="H44" s="324"/>
      <c r="I44" s="324"/>
      <c r="J44" s="324"/>
      <c r="K44" s="324"/>
      <c r="L44" s="324"/>
      <c r="M44" s="324"/>
      <c r="N44" s="324"/>
      <c r="O44" s="324"/>
      <c r="P44" s="324"/>
      <c r="Q44" s="324"/>
      <c r="R44" s="324"/>
      <c r="S44" s="324"/>
      <c r="T44" s="321"/>
      <c r="U44" s="324" t="s">
        <v>578</v>
      </c>
      <c r="V44" s="837"/>
      <c r="W44" s="837"/>
      <c r="X44" s="837"/>
      <c r="Y44" s="837"/>
      <c r="Z44" s="837"/>
      <c r="AA44" s="837"/>
      <c r="AB44" s="837"/>
      <c r="AC44" s="837"/>
      <c r="AD44" s="837"/>
      <c r="AE44" s="837"/>
      <c r="AF44" s="837"/>
      <c r="AG44" s="837"/>
      <c r="AH44" s="837"/>
      <c r="AI44" s="837"/>
      <c r="AJ44" s="837"/>
      <c r="AK44" s="837"/>
      <c r="AL44" s="837"/>
      <c r="AM44" s="837"/>
      <c r="AN44" s="837"/>
      <c r="AO44" s="837"/>
      <c r="AP44" s="837"/>
      <c r="AQ44" s="837"/>
      <c r="AR44" s="837"/>
      <c r="AS44" s="837"/>
      <c r="AT44" s="837"/>
      <c r="AU44" s="837"/>
      <c r="AV44" s="837"/>
      <c r="AW44" s="837"/>
      <c r="AX44" s="837"/>
      <c r="AY44" s="837"/>
      <c r="AZ44" s="837"/>
      <c r="BA44" s="837"/>
      <c r="BB44" s="837"/>
      <c r="BC44" s="837"/>
      <c r="BD44" s="837"/>
      <c r="BE44" s="837"/>
      <c r="BF44" s="837"/>
      <c r="BG44" s="837"/>
      <c r="BH44" s="837"/>
      <c r="BI44" s="837"/>
      <c r="BJ44" s="837"/>
      <c r="BK44" s="837"/>
    </row>
    <row r="45" spans="2:63" ht="15.75" x14ac:dyDescent="0.2">
      <c r="B45" s="321"/>
      <c r="C45" s="321"/>
      <c r="D45" s="1038" t="s">
        <v>615</v>
      </c>
      <c r="E45" s="1057">
        <v>1100</v>
      </c>
      <c r="F45" s="1035" t="s">
        <v>616</v>
      </c>
      <c r="G45" s="1033"/>
      <c r="H45" s="324"/>
      <c r="I45" s="324"/>
      <c r="J45" s="324"/>
      <c r="K45" s="324"/>
      <c r="L45" s="324"/>
      <c r="M45" s="324"/>
      <c r="N45" s="324"/>
      <c r="O45" s="324"/>
      <c r="P45" s="324"/>
      <c r="Q45" s="324"/>
      <c r="R45" s="324"/>
      <c r="S45" s="324"/>
      <c r="T45" s="321"/>
      <c r="U45" s="324" t="s">
        <v>578</v>
      </c>
      <c r="V45" s="837"/>
      <c r="W45" s="837"/>
      <c r="X45" s="837"/>
      <c r="Y45" s="837"/>
      <c r="Z45" s="837"/>
      <c r="AA45" s="837"/>
      <c r="AB45" s="837"/>
      <c r="AC45" s="837"/>
      <c r="AD45" s="837"/>
      <c r="AE45" s="837"/>
      <c r="AF45" s="837"/>
      <c r="AG45" s="837"/>
      <c r="AH45" s="837"/>
      <c r="AI45" s="837"/>
      <c r="AJ45" s="837"/>
      <c r="AK45" s="837"/>
      <c r="AL45" s="837"/>
      <c r="AM45" s="837"/>
      <c r="AN45" s="837"/>
      <c r="AO45" s="837"/>
      <c r="AP45" s="837"/>
      <c r="AQ45" s="837"/>
      <c r="AR45" s="837"/>
      <c r="AS45" s="837"/>
      <c r="AT45" s="837"/>
      <c r="AU45" s="837"/>
      <c r="AV45" s="837"/>
      <c r="AW45" s="837"/>
      <c r="AX45" s="837"/>
      <c r="AY45" s="837"/>
      <c r="AZ45" s="837"/>
      <c r="BA45" s="837"/>
      <c r="BB45" s="837"/>
      <c r="BC45" s="837"/>
      <c r="BD45" s="837"/>
      <c r="BE45" s="837"/>
      <c r="BF45" s="837"/>
      <c r="BG45" s="837"/>
      <c r="BH45" s="837"/>
      <c r="BI45" s="837"/>
      <c r="BJ45" s="837"/>
      <c r="BK45" s="837"/>
    </row>
    <row r="46" spans="2:63" x14ac:dyDescent="0.2">
      <c r="B46" s="321"/>
      <c r="C46" s="321"/>
      <c r="D46" s="1054"/>
      <c r="E46" s="1055"/>
      <c r="F46" s="1035"/>
      <c r="G46" s="1033"/>
      <c r="H46" s="324"/>
      <c r="I46" s="324"/>
      <c r="J46" s="324"/>
      <c r="K46" s="324"/>
      <c r="L46" s="324"/>
      <c r="M46" s="324"/>
      <c r="N46" s="324"/>
      <c r="O46" s="324"/>
      <c r="P46" s="324"/>
      <c r="Q46" s="324"/>
      <c r="R46" s="324"/>
      <c r="S46" s="324"/>
      <c r="T46" s="321"/>
      <c r="U46" s="324" t="s">
        <v>578</v>
      </c>
      <c r="V46" s="837"/>
      <c r="W46" s="837"/>
      <c r="X46" s="837"/>
      <c r="Y46" s="837"/>
      <c r="Z46" s="837"/>
      <c r="AA46" s="837"/>
      <c r="AB46" s="837"/>
      <c r="AC46" s="837"/>
      <c r="AD46" s="837"/>
      <c r="AE46" s="837"/>
      <c r="AF46" s="837"/>
      <c r="AG46" s="837"/>
      <c r="AH46" s="837"/>
      <c r="AI46" s="837"/>
      <c r="AJ46" s="837"/>
      <c r="AK46" s="837"/>
      <c r="AL46" s="837"/>
      <c r="AM46" s="837"/>
      <c r="AN46" s="837"/>
      <c r="AO46" s="837"/>
      <c r="AP46" s="837"/>
      <c r="AQ46" s="837"/>
      <c r="AR46" s="837"/>
      <c r="AS46" s="837"/>
      <c r="AT46" s="837"/>
      <c r="AU46" s="837"/>
      <c r="AV46" s="837"/>
      <c r="AW46" s="837"/>
      <c r="AX46" s="837"/>
      <c r="AY46" s="837"/>
      <c r="AZ46" s="837"/>
      <c r="BA46" s="837"/>
      <c r="BB46" s="837"/>
      <c r="BC46" s="837"/>
      <c r="BD46" s="837"/>
      <c r="BE46" s="837"/>
      <c r="BF46" s="837"/>
      <c r="BG46" s="837"/>
      <c r="BH46" s="837"/>
      <c r="BI46" s="837"/>
      <c r="BJ46" s="837"/>
      <c r="BK46" s="837"/>
    </row>
    <row r="47" spans="2:63" x14ac:dyDescent="0.2">
      <c r="B47" s="321"/>
      <c r="C47" s="321"/>
      <c r="D47" s="1058" t="s">
        <v>104</v>
      </c>
      <c r="E47" s="1055"/>
      <c r="F47" s="1035"/>
      <c r="G47" s="1033"/>
      <c r="H47" s="324"/>
      <c r="I47" s="324"/>
      <c r="J47" s="324"/>
      <c r="K47" s="324"/>
      <c r="L47" s="324"/>
      <c r="M47" s="324"/>
      <c r="N47" s="324"/>
      <c r="O47" s="324"/>
      <c r="P47" s="324"/>
      <c r="Q47" s="324"/>
      <c r="R47" s="324"/>
      <c r="S47" s="324"/>
      <c r="T47" s="321"/>
      <c r="U47" s="324" t="s">
        <v>578</v>
      </c>
      <c r="V47" s="837"/>
      <c r="W47" s="837"/>
      <c r="X47" s="837"/>
      <c r="Y47" s="837"/>
      <c r="Z47" s="837"/>
      <c r="AA47" s="837"/>
      <c r="AB47" s="837"/>
      <c r="AC47" s="837"/>
      <c r="AD47" s="837"/>
      <c r="AE47" s="837"/>
      <c r="AF47" s="837"/>
      <c r="AG47" s="837"/>
      <c r="AH47" s="837"/>
      <c r="AI47" s="837"/>
      <c r="AJ47" s="837"/>
      <c r="AK47" s="837"/>
      <c r="AL47" s="837"/>
      <c r="AM47" s="837"/>
      <c r="AN47" s="837"/>
      <c r="AO47" s="837"/>
      <c r="AP47" s="837"/>
      <c r="AQ47" s="837"/>
      <c r="AR47" s="837"/>
      <c r="AS47" s="837"/>
      <c r="AT47" s="837"/>
      <c r="AU47" s="837"/>
      <c r="AV47" s="837"/>
      <c r="AW47" s="837"/>
      <c r="AX47" s="837"/>
      <c r="AY47" s="837"/>
      <c r="AZ47" s="837"/>
      <c r="BA47" s="837"/>
      <c r="BB47" s="837"/>
      <c r="BC47" s="837"/>
      <c r="BD47" s="837"/>
      <c r="BE47" s="837"/>
      <c r="BF47" s="837"/>
      <c r="BG47" s="837"/>
      <c r="BH47" s="837"/>
      <c r="BI47" s="837"/>
      <c r="BJ47" s="837"/>
      <c r="BK47" s="837"/>
    </row>
    <row r="48" spans="2:63" x14ac:dyDescent="0.2">
      <c r="B48" s="321"/>
      <c r="C48" s="321"/>
      <c r="D48" s="1054" t="s">
        <v>48</v>
      </c>
      <c r="E48" s="1055">
        <v>300000</v>
      </c>
      <c r="F48" s="1035" t="s">
        <v>582</v>
      </c>
      <c r="G48" s="1033"/>
      <c r="H48" s="324"/>
      <c r="I48" s="324"/>
      <c r="J48" s="324"/>
      <c r="K48" s="324"/>
      <c r="L48" s="324"/>
      <c r="M48" s="324"/>
      <c r="N48" s="324"/>
      <c r="O48" s="324"/>
      <c r="P48" s="324"/>
      <c r="Q48" s="324"/>
      <c r="R48" s="324"/>
      <c r="S48" s="324"/>
      <c r="T48" s="321"/>
      <c r="U48" s="324" t="s">
        <v>578</v>
      </c>
      <c r="V48" s="837"/>
      <c r="W48" s="837"/>
      <c r="X48" s="837"/>
      <c r="Y48" s="837"/>
      <c r="Z48" s="837"/>
      <c r="AA48" s="837"/>
      <c r="AB48" s="837"/>
      <c r="AC48" s="837"/>
      <c r="AD48" s="837"/>
      <c r="AE48" s="837"/>
      <c r="AF48" s="837"/>
      <c r="AG48" s="837"/>
      <c r="AH48" s="837"/>
      <c r="AI48" s="837"/>
      <c r="AJ48" s="837"/>
      <c r="AK48" s="837"/>
      <c r="AL48" s="837"/>
      <c r="AM48" s="837"/>
      <c r="AN48" s="837"/>
      <c r="AO48" s="837"/>
      <c r="AP48" s="837"/>
      <c r="AQ48" s="837"/>
      <c r="AR48" s="837"/>
      <c r="AS48" s="837"/>
      <c r="AT48" s="837"/>
      <c r="AU48" s="837"/>
      <c r="AV48" s="837"/>
      <c r="AW48" s="837"/>
      <c r="AX48" s="837"/>
      <c r="AY48" s="837"/>
      <c r="AZ48" s="837"/>
      <c r="BA48" s="837"/>
      <c r="BB48" s="837"/>
      <c r="BC48" s="837"/>
      <c r="BD48" s="837"/>
      <c r="BE48" s="837"/>
      <c r="BF48" s="837"/>
      <c r="BG48" s="837"/>
      <c r="BH48" s="837"/>
      <c r="BI48" s="837"/>
      <c r="BJ48" s="837"/>
      <c r="BK48" s="837"/>
    </row>
    <row r="49" spans="2:63" ht="15.75" x14ac:dyDescent="0.2">
      <c r="B49" s="321"/>
      <c r="C49" s="321"/>
      <c r="D49" s="1054" t="s">
        <v>9</v>
      </c>
      <c r="E49" s="1059">
        <v>50</v>
      </c>
      <c r="F49" s="1035" t="s">
        <v>616</v>
      </c>
      <c r="G49" s="1033"/>
      <c r="H49" s="324"/>
      <c r="I49" s="324"/>
      <c r="J49" s="324"/>
      <c r="K49" s="324"/>
      <c r="L49" s="324"/>
      <c r="M49" s="324"/>
      <c r="N49" s="324"/>
      <c r="O49" s="324"/>
      <c r="P49" s="324"/>
      <c r="Q49" s="324"/>
      <c r="R49" s="324"/>
      <c r="S49" s="324"/>
      <c r="T49" s="321"/>
      <c r="U49" s="324" t="s">
        <v>578</v>
      </c>
      <c r="V49" s="837"/>
      <c r="W49" s="837"/>
      <c r="X49" s="837"/>
      <c r="Y49" s="837"/>
      <c r="Z49" s="837"/>
      <c r="AA49" s="837"/>
      <c r="AB49" s="837"/>
      <c r="AC49" s="837"/>
      <c r="AD49" s="837"/>
      <c r="AE49" s="837"/>
      <c r="AF49" s="837"/>
      <c r="AG49" s="837"/>
      <c r="AH49" s="837"/>
      <c r="AI49" s="837"/>
      <c r="AJ49" s="837"/>
      <c r="AK49" s="837"/>
      <c r="AL49" s="837"/>
      <c r="AM49" s="837"/>
      <c r="AN49" s="837"/>
      <c r="AO49" s="837"/>
      <c r="AP49" s="837"/>
      <c r="AQ49" s="837"/>
      <c r="AR49" s="837"/>
      <c r="AS49" s="837"/>
      <c r="AT49" s="837"/>
      <c r="AU49" s="837"/>
      <c r="AV49" s="837"/>
      <c r="AW49" s="837"/>
      <c r="AX49" s="837"/>
      <c r="AY49" s="837"/>
      <c r="AZ49" s="837"/>
      <c r="BA49" s="837"/>
      <c r="BB49" s="837"/>
      <c r="BC49" s="837"/>
      <c r="BD49" s="837"/>
      <c r="BE49" s="837"/>
      <c r="BF49" s="837"/>
      <c r="BG49" s="837"/>
      <c r="BH49" s="837"/>
      <c r="BI49" s="837"/>
      <c r="BJ49" s="837"/>
      <c r="BK49" s="837"/>
    </row>
    <row r="50" spans="2:63" ht="15" thickBot="1" x14ac:dyDescent="0.25">
      <c r="B50" s="321"/>
      <c r="C50" s="321"/>
      <c r="D50" s="1054" t="s">
        <v>87</v>
      </c>
      <c r="E50" s="1060">
        <v>0.1</v>
      </c>
      <c r="F50" s="1035" t="s">
        <v>187</v>
      </c>
      <c r="G50" s="1033"/>
      <c r="H50" s="324"/>
      <c r="I50" s="324"/>
      <c r="J50" s="324"/>
      <c r="K50" s="324"/>
      <c r="L50" s="324"/>
      <c r="M50" s="324"/>
      <c r="N50" s="324"/>
      <c r="O50" s="324"/>
      <c r="P50" s="324"/>
      <c r="Q50" s="324"/>
      <c r="R50" s="324"/>
      <c r="S50" s="324"/>
      <c r="T50" s="321"/>
      <c r="U50" s="324" t="s">
        <v>578</v>
      </c>
      <c r="V50" s="837"/>
      <c r="W50" s="837"/>
      <c r="X50" s="837"/>
      <c r="Y50" s="837"/>
      <c r="Z50" s="837"/>
      <c r="AA50" s="837"/>
      <c r="AB50" s="837"/>
      <c r="AC50" s="837"/>
      <c r="AD50" s="837"/>
      <c r="AE50" s="837"/>
      <c r="AF50" s="837"/>
      <c r="AG50" s="837"/>
      <c r="AH50" s="837"/>
      <c r="AI50" s="837"/>
      <c r="AJ50" s="837"/>
      <c r="AK50" s="837"/>
      <c r="AL50" s="837"/>
      <c r="AM50" s="837"/>
      <c r="AN50" s="837"/>
      <c r="AO50" s="837"/>
      <c r="AP50" s="837"/>
      <c r="AQ50" s="837"/>
      <c r="AR50" s="837"/>
      <c r="AS50" s="837"/>
      <c r="AT50" s="837"/>
      <c r="AU50" s="837"/>
      <c r="AV50" s="837"/>
      <c r="AW50" s="837"/>
      <c r="AX50" s="837"/>
      <c r="AY50" s="837"/>
      <c r="AZ50" s="837"/>
      <c r="BA50" s="837"/>
      <c r="BB50" s="837"/>
      <c r="BC50" s="837"/>
      <c r="BD50" s="837"/>
      <c r="BE50" s="837"/>
      <c r="BF50" s="837"/>
      <c r="BG50" s="837"/>
      <c r="BH50" s="837"/>
      <c r="BI50" s="837"/>
      <c r="BJ50" s="837"/>
      <c r="BK50" s="837"/>
    </row>
    <row r="51" spans="2:63" x14ac:dyDescent="0.2">
      <c r="B51" s="321"/>
      <c r="C51" s="321"/>
      <c r="D51" s="321"/>
      <c r="E51" s="341"/>
      <c r="F51" s="1033"/>
      <c r="G51" s="1033"/>
      <c r="H51" s="324"/>
      <c r="I51" s="324"/>
      <c r="J51" s="324"/>
      <c r="K51" s="324"/>
      <c r="L51" s="324"/>
      <c r="M51" s="324"/>
      <c r="N51" s="324"/>
      <c r="O51" s="324"/>
      <c r="P51" s="324"/>
      <c r="Q51" s="324"/>
      <c r="R51" s="324"/>
      <c r="S51" s="324"/>
      <c r="T51" s="321"/>
      <c r="U51" s="324" t="s">
        <v>578</v>
      </c>
      <c r="V51" s="837"/>
      <c r="W51" s="837"/>
      <c r="X51" s="837"/>
      <c r="Y51" s="837"/>
      <c r="Z51" s="837"/>
      <c r="AA51" s="837"/>
      <c r="AB51" s="837"/>
      <c r="AC51" s="837"/>
      <c r="AD51" s="837"/>
      <c r="AE51" s="837"/>
      <c r="AF51" s="837"/>
      <c r="AG51" s="837"/>
      <c r="AH51" s="837"/>
      <c r="AI51" s="837"/>
      <c r="AJ51" s="837"/>
      <c r="AK51" s="837"/>
      <c r="AL51" s="837"/>
      <c r="AM51" s="837"/>
      <c r="AN51" s="837"/>
      <c r="AO51" s="837"/>
      <c r="AP51" s="837"/>
      <c r="AQ51" s="837"/>
      <c r="AR51" s="837"/>
      <c r="AS51" s="837"/>
      <c r="AT51" s="837"/>
      <c r="AU51" s="837"/>
      <c r="AV51" s="837"/>
      <c r="AW51" s="837"/>
      <c r="AX51" s="837"/>
      <c r="AY51" s="837"/>
      <c r="AZ51" s="837"/>
      <c r="BA51" s="837"/>
      <c r="BB51" s="837"/>
      <c r="BC51" s="837"/>
      <c r="BD51" s="837"/>
      <c r="BE51" s="837"/>
      <c r="BF51" s="837"/>
      <c r="BG51" s="837"/>
      <c r="BH51" s="837"/>
      <c r="BI51" s="837"/>
      <c r="BJ51" s="837"/>
      <c r="BK51" s="837"/>
    </row>
    <row r="52" spans="2:63" x14ac:dyDescent="0.2">
      <c r="B52" s="321"/>
      <c r="C52" s="321"/>
      <c r="D52" s="321" t="s">
        <v>606</v>
      </c>
      <c r="E52" s="1061"/>
      <c r="F52" s="1061">
        <f>(1+E8)^0.5-1</f>
        <v>7.4720839804942596E-3</v>
      </c>
      <c r="G52" s="1062">
        <f>F52</f>
        <v>7.4720839804942596E-3</v>
      </c>
      <c r="H52" s="1061">
        <f>(1+E9)^0.5-1</f>
        <v>6.9756700139282923E-3</v>
      </c>
      <c r="I52" s="1062">
        <f>H52</f>
        <v>6.9756700139282923E-3</v>
      </c>
      <c r="J52" s="1061">
        <f>(1+E10)^0.5-1</f>
        <v>9.9504938362078299E-3</v>
      </c>
      <c r="K52" s="1062">
        <f t="shared" ref="K52:S52" si="2">$J$52</f>
        <v>9.9504938362078299E-3</v>
      </c>
      <c r="L52" s="1062">
        <f t="shared" si="2"/>
        <v>9.9504938362078299E-3</v>
      </c>
      <c r="M52" s="1062">
        <f t="shared" si="2"/>
        <v>9.9504938362078299E-3</v>
      </c>
      <c r="N52" s="1062">
        <f t="shared" si="2"/>
        <v>9.9504938362078299E-3</v>
      </c>
      <c r="O52" s="1062">
        <f t="shared" si="2"/>
        <v>9.9504938362078299E-3</v>
      </c>
      <c r="P52" s="1062">
        <f t="shared" si="2"/>
        <v>9.9504938362078299E-3</v>
      </c>
      <c r="Q52" s="1062">
        <f t="shared" si="2"/>
        <v>9.9504938362078299E-3</v>
      </c>
      <c r="R52" s="1062">
        <f t="shared" si="2"/>
        <v>9.9504938362078299E-3</v>
      </c>
      <c r="S52" s="1062">
        <f t="shared" si="2"/>
        <v>9.9504938362078299E-3</v>
      </c>
      <c r="T52" s="1062"/>
      <c r="U52" s="324" t="s">
        <v>578</v>
      </c>
      <c r="V52" s="837"/>
      <c r="W52" s="837"/>
      <c r="X52" s="837"/>
      <c r="Y52" s="837"/>
      <c r="Z52" s="837"/>
      <c r="AA52" s="837"/>
      <c r="AB52" s="837"/>
      <c r="AC52" s="837"/>
      <c r="AD52" s="837"/>
      <c r="AE52" s="837"/>
      <c r="AF52" s="837"/>
      <c r="AG52" s="837"/>
      <c r="AH52" s="837"/>
      <c r="AI52" s="837"/>
      <c r="AJ52" s="837"/>
      <c r="AK52" s="837"/>
      <c r="AL52" s="837"/>
      <c r="AM52" s="837"/>
      <c r="AN52" s="837"/>
      <c r="AO52" s="837"/>
      <c r="AP52" s="837"/>
      <c r="AQ52" s="837"/>
      <c r="AR52" s="837"/>
      <c r="AS52" s="837"/>
      <c r="AT52" s="837"/>
      <c r="AU52" s="837"/>
      <c r="AV52" s="837"/>
      <c r="AW52" s="837"/>
      <c r="AX52" s="837"/>
      <c r="AY52" s="837"/>
      <c r="AZ52" s="837"/>
      <c r="BA52" s="837"/>
      <c r="BB52" s="837"/>
      <c r="BC52" s="837"/>
      <c r="BD52" s="837"/>
      <c r="BE52" s="837"/>
      <c r="BF52" s="837"/>
      <c r="BG52" s="837"/>
      <c r="BH52" s="837"/>
      <c r="BI52" s="837"/>
      <c r="BJ52" s="837"/>
      <c r="BK52" s="837"/>
    </row>
    <row r="53" spans="2:63" x14ac:dyDescent="0.2">
      <c r="B53" s="321"/>
      <c r="C53" s="321"/>
      <c r="D53" s="321" t="s">
        <v>607</v>
      </c>
      <c r="E53" s="1063"/>
      <c r="F53" s="1063">
        <v>1</v>
      </c>
      <c r="G53" s="1064">
        <f>F53*(1+F52)</f>
        <v>1.0074720839804943</v>
      </c>
      <c r="H53" s="1064">
        <f t="shared" ref="H53:S53" si="3">G53*(1+G52)</f>
        <v>1.0150000000000001</v>
      </c>
      <c r="I53" s="1064">
        <f t="shared" si="3"/>
        <v>1.0220803050641374</v>
      </c>
      <c r="J53" s="1064">
        <f t="shared" si="3"/>
        <v>1.02921</v>
      </c>
      <c r="K53" s="1064">
        <f t="shared" si="3"/>
        <v>1.0394511477611634</v>
      </c>
      <c r="L53" s="1064">
        <f t="shared" si="3"/>
        <v>1.0497942</v>
      </c>
      <c r="M53" s="1064">
        <f t="shared" si="3"/>
        <v>1.0602401707163867</v>
      </c>
      <c r="N53" s="1064">
        <f t="shared" si="3"/>
        <v>1.070790084</v>
      </c>
      <c r="O53" s="1064">
        <f t="shared" si="3"/>
        <v>1.0814449741307144</v>
      </c>
      <c r="P53" s="1064">
        <f t="shared" si="3"/>
        <v>1.0922058856800001</v>
      </c>
      <c r="Q53" s="1064">
        <f t="shared" si="3"/>
        <v>1.1030738736133288</v>
      </c>
      <c r="R53" s="1064">
        <f t="shared" si="3"/>
        <v>1.1140500033936001</v>
      </c>
      <c r="S53" s="1064">
        <f t="shared" si="3"/>
        <v>1.1251353510855955</v>
      </c>
      <c r="T53" s="321"/>
      <c r="U53" s="324" t="s">
        <v>578</v>
      </c>
      <c r="V53" s="837"/>
      <c r="W53" s="837"/>
      <c r="X53" s="837"/>
      <c r="Y53" s="837"/>
      <c r="Z53" s="837"/>
      <c r="AA53" s="837"/>
      <c r="AB53" s="837"/>
      <c r="AC53" s="837"/>
      <c r="AD53" s="837"/>
      <c r="AE53" s="837"/>
      <c r="AF53" s="837"/>
      <c r="AG53" s="837"/>
      <c r="AH53" s="837"/>
      <c r="AI53" s="837"/>
      <c r="AJ53" s="837"/>
      <c r="AK53" s="837"/>
      <c r="AL53" s="837"/>
      <c r="AM53" s="837"/>
      <c r="AN53" s="837"/>
      <c r="AO53" s="837"/>
      <c r="AP53" s="837"/>
      <c r="AQ53" s="837"/>
      <c r="AR53" s="837"/>
      <c r="AS53" s="837"/>
      <c r="AT53" s="837"/>
      <c r="AU53" s="837"/>
      <c r="AV53" s="837"/>
      <c r="AW53" s="837"/>
      <c r="AX53" s="837"/>
      <c r="AY53" s="837"/>
      <c r="AZ53" s="837"/>
      <c r="BA53" s="837"/>
      <c r="BB53" s="837"/>
      <c r="BC53" s="837"/>
      <c r="BD53" s="837"/>
      <c r="BE53" s="837"/>
      <c r="BF53" s="837"/>
      <c r="BG53" s="837"/>
      <c r="BH53" s="837"/>
      <c r="BI53" s="837"/>
      <c r="BJ53" s="837"/>
      <c r="BK53" s="837"/>
    </row>
    <row r="54" spans="2:63" x14ac:dyDescent="0.2">
      <c r="B54" s="321"/>
      <c r="C54" s="321"/>
      <c r="D54" s="321" t="s">
        <v>608</v>
      </c>
      <c r="E54" s="1065">
        <f>E16</f>
        <v>0.75</v>
      </c>
      <c r="F54" s="1061">
        <f>(1+E8*$E$54)^0.5-1</f>
        <v>5.6092680559383101E-3</v>
      </c>
      <c r="G54" s="1062">
        <f>F54</f>
        <v>5.6092680559383101E-3</v>
      </c>
      <c r="H54" s="1061">
        <f>(1+E9*$E$54)^0.5-1</f>
        <v>5.2362906302179102E-3</v>
      </c>
      <c r="I54" s="1062">
        <f>H54</f>
        <v>5.2362906302179102E-3</v>
      </c>
      <c r="J54" s="1061">
        <f>(1+E10*$E$54)^0.5-1</f>
        <v>7.4720839804942596E-3</v>
      </c>
      <c r="K54" s="1062">
        <f t="shared" ref="K54:S54" si="4">$J$54</f>
        <v>7.4720839804942596E-3</v>
      </c>
      <c r="L54" s="1062">
        <f t="shared" si="4"/>
        <v>7.4720839804942596E-3</v>
      </c>
      <c r="M54" s="1062">
        <f t="shared" si="4"/>
        <v>7.4720839804942596E-3</v>
      </c>
      <c r="N54" s="1062">
        <f t="shared" si="4"/>
        <v>7.4720839804942596E-3</v>
      </c>
      <c r="O54" s="1062">
        <f t="shared" si="4"/>
        <v>7.4720839804942596E-3</v>
      </c>
      <c r="P54" s="1062">
        <f t="shared" si="4"/>
        <v>7.4720839804942596E-3</v>
      </c>
      <c r="Q54" s="1062">
        <f t="shared" si="4"/>
        <v>7.4720839804942596E-3</v>
      </c>
      <c r="R54" s="1062">
        <f t="shared" si="4"/>
        <v>7.4720839804942596E-3</v>
      </c>
      <c r="S54" s="1062">
        <f t="shared" si="4"/>
        <v>7.4720839804942596E-3</v>
      </c>
      <c r="T54" s="321"/>
      <c r="U54" s="324" t="s">
        <v>578</v>
      </c>
      <c r="V54" s="837"/>
      <c r="W54" s="837"/>
      <c r="X54" s="837"/>
      <c r="Y54" s="837"/>
      <c r="Z54" s="837"/>
      <c r="AA54" s="837"/>
      <c r="AB54" s="837"/>
      <c r="AC54" s="837"/>
      <c r="AD54" s="837"/>
      <c r="AE54" s="837"/>
      <c r="AF54" s="837"/>
      <c r="AG54" s="837"/>
      <c r="AH54" s="837"/>
      <c r="AI54" s="837"/>
      <c r="AJ54" s="837"/>
      <c r="AK54" s="837"/>
      <c r="AL54" s="837"/>
      <c r="AM54" s="837"/>
      <c r="AN54" s="837"/>
      <c r="AO54" s="837"/>
      <c r="AP54" s="837"/>
      <c r="AQ54" s="837"/>
      <c r="AR54" s="837"/>
      <c r="AS54" s="837"/>
      <c r="AT54" s="837"/>
      <c r="AU54" s="837"/>
      <c r="AV54" s="837"/>
      <c r="AW54" s="837"/>
      <c r="AX54" s="837"/>
      <c r="AY54" s="837"/>
      <c r="AZ54" s="837"/>
      <c r="BA54" s="837"/>
      <c r="BB54" s="837"/>
      <c r="BC54" s="837"/>
      <c r="BD54" s="837"/>
      <c r="BE54" s="837"/>
      <c r="BF54" s="837"/>
      <c r="BG54" s="837"/>
      <c r="BH54" s="837"/>
      <c r="BI54" s="837"/>
      <c r="BJ54" s="837"/>
      <c r="BK54" s="837"/>
    </row>
    <row r="55" spans="2:63" x14ac:dyDescent="0.2">
      <c r="B55" s="321"/>
      <c r="C55" s="321"/>
      <c r="D55" s="321" t="s">
        <v>609</v>
      </c>
      <c r="E55" s="1066"/>
      <c r="F55" s="1063">
        <v>1</v>
      </c>
      <c r="G55" s="1064">
        <f>F55*(1+F54)</f>
        <v>1.0056092680559383</v>
      </c>
      <c r="H55" s="1064">
        <f t="shared" ref="H55:S55" si="5">G55*(1+G54)</f>
        <v>1.01125</v>
      </c>
      <c r="I55" s="1064">
        <f t="shared" si="5"/>
        <v>1.0165451988998078</v>
      </c>
      <c r="J55" s="1064">
        <f t="shared" si="5"/>
        <v>1.0218681249999999</v>
      </c>
      <c r="K55" s="1064">
        <f t="shared" si="5"/>
        <v>1.02950360944699</v>
      </c>
      <c r="L55" s="1064">
        <f t="shared" si="5"/>
        <v>1.0371961468749999</v>
      </c>
      <c r="M55" s="1064">
        <f t="shared" si="5"/>
        <v>1.044946163588695</v>
      </c>
      <c r="N55" s="1064">
        <f t="shared" si="5"/>
        <v>1.0527540890781251</v>
      </c>
      <c r="O55" s="1064">
        <f t="shared" si="5"/>
        <v>1.0606203560425256</v>
      </c>
      <c r="P55" s="1064">
        <f t="shared" si="5"/>
        <v>1.0685454004142971</v>
      </c>
      <c r="Q55" s="1064">
        <f t="shared" si="5"/>
        <v>1.0765296613831636</v>
      </c>
      <c r="R55" s="1064">
        <f t="shared" si="5"/>
        <v>1.0845735814205117</v>
      </c>
      <c r="S55" s="1064">
        <f t="shared" si="5"/>
        <v>1.0926776063039112</v>
      </c>
      <c r="T55" s="321"/>
      <c r="U55" s="324" t="s">
        <v>578</v>
      </c>
      <c r="V55" s="837"/>
      <c r="W55" s="837"/>
      <c r="X55" s="837"/>
      <c r="Y55" s="837"/>
      <c r="Z55" s="837"/>
      <c r="AA55" s="837"/>
      <c r="AB55" s="837"/>
      <c r="AC55" s="837"/>
      <c r="AD55" s="837"/>
      <c r="AE55" s="837"/>
      <c r="AF55" s="837"/>
      <c r="AG55" s="837"/>
      <c r="AH55" s="837"/>
      <c r="AI55" s="837"/>
      <c r="AJ55" s="837"/>
      <c r="AK55" s="837"/>
      <c r="AL55" s="837"/>
      <c r="AM55" s="837"/>
      <c r="AN55" s="837"/>
      <c r="AO55" s="837"/>
      <c r="AP55" s="837"/>
      <c r="AQ55" s="837"/>
      <c r="AR55" s="837"/>
      <c r="AS55" s="837"/>
      <c r="AT55" s="837"/>
      <c r="AU55" s="837"/>
      <c r="AV55" s="837"/>
      <c r="AW55" s="837"/>
      <c r="AX55" s="837"/>
      <c r="AY55" s="837"/>
      <c r="AZ55" s="837"/>
      <c r="BA55" s="837"/>
      <c r="BB55" s="837"/>
      <c r="BC55" s="837"/>
      <c r="BD55" s="837"/>
      <c r="BE55" s="837"/>
      <c r="BF55" s="837"/>
      <c r="BG55" s="837"/>
      <c r="BH55" s="837"/>
      <c r="BI55" s="837"/>
      <c r="BJ55" s="837"/>
      <c r="BK55" s="837"/>
    </row>
    <row r="56" spans="2:63" x14ac:dyDescent="0.2">
      <c r="B56" s="321"/>
      <c r="C56" s="321"/>
      <c r="D56" s="1067" t="s">
        <v>612</v>
      </c>
      <c r="E56" s="411"/>
      <c r="F56" s="411"/>
      <c r="G56" s="1068">
        <v>1</v>
      </c>
      <c r="H56" s="1069">
        <f t="shared" ref="H56:S56" si="6">G56*(1+G54)</f>
        <v>1.0056092680559383</v>
      </c>
      <c r="I56" s="1069">
        <f t="shared" si="6"/>
        <v>1.01087493044392</v>
      </c>
      <c r="J56" s="1069">
        <f t="shared" si="6"/>
        <v>1.0161681653705257</v>
      </c>
      <c r="K56" s="1069">
        <f t="shared" si="6"/>
        <v>1.0237610592404791</v>
      </c>
      <c r="L56" s="1069">
        <f t="shared" si="6"/>
        <v>1.0314106878510838</v>
      </c>
      <c r="M56" s="1069">
        <f t="shared" si="6"/>
        <v>1.0391174751290864</v>
      </c>
      <c r="N56" s="1069">
        <f t="shared" si="6"/>
        <v>1.04688184816885</v>
      </c>
      <c r="O56" s="1069">
        <f t="shared" si="6"/>
        <v>1.0547042372560227</v>
      </c>
      <c r="P56" s="1069">
        <f t="shared" si="6"/>
        <v>1.0625850758913828</v>
      </c>
      <c r="Q56" s="1069">
        <f t="shared" si="6"/>
        <v>1.0705248008148631</v>
      </c>
      <c r="R56" s="1069">
        <f t="shared" si="6"/>
        <v>1.0785238520297538</v>
      </c>
      <c r="S56" s="1069">
        <f t="shared" si="6"/>
        <v>1.0865826728270862</v>
      </c>
      <c r="T56" s="321"/>
      <c r="U56" s="324" t="s">
        <v>578</v>
      </c>
      <c r="V56" s="837"/>
      <c r="W56" s="837"/>
      <c r="X56" s="837"/>
      <c r="Y56" s="837"/>
      <c r="Z56" s="837"/>
      <c r="AA56" s="837"/>
      <c r="AB56" s="837"/>
      <c r="AC56" s="837"/>
      <c r="AD56" s="837"/>
      <c r="AE56" s="837"/>
      <c r="AF56" s="837"/>
      <c r="AG56" s="837"/>
      <c r="AH56" s="837"/>
      <c r="AI56" s="837"/>
      <c r="AJ56" s="837"/>
      <c r="AK56" s="837"/>
      <c r="AL56" s="837"/>
      <c r="AM56" s="837"/>
      <c r="AN56" s="837"/>
      <c r="AO56" s="837"/>
      <c r="AP56" s="837"/>
      <c r="AQ56" s="837"/>
      <c r="AR56" s="837"/>
      <c r="AS56" s="837"/>
      <c r="AT56" s="837"/>
      <c r="AU56" s="837"/>
      <c r="AV56" s="837"/>
      <c r="AW56" s="837"/>
      <c r="AX56" s="837"/>
      <c r="AY56" s="837"/>
      <c r="AZ56" s="837"/>
      <c r="BA56" s="837"/>
      <c r="BB56" s="837"/>
      <c r="BC56" s="837"/>
      <c r="BD56" s="837"/>
      <c r="BE56" s="837"/>
      <c r="BF56" s="837"/>
      <c r="BG56" s="837"/>
      <c r="BH56" s="837"/>
      <c r="BI56" s="837"/>
      <c r="BJ56" s="837"/>
      <c r="BK56" s="837"/>
    </row>
    <row r="57" spans="2:63" x14ac:dyDescent="0.2">
      <c r="B57" s="321"/>
      <c r="C57" s="321"/>
      <c r="D57" s="1067" t="s">
        <v>613</v>
      </c>
      <c r="E57" s="411"/>
      <c r="F57" s="411"/>
      <c r="G57" s="1068"/>
      <c r="H57" s="1068">
        <v>1</v>
      </c>
      <c r="I57" s="1069">
        <f t="shared" ref="I57:S57" si="7">H57*(1+H54)</f>
        <v>1.0052362906302179</v>
      </c>
      <c r="J57" s="1069">
        <f t="shared" si="7"/>
        <v>1.0105</v>
      </c>
      <c r="K57" s="1069">
        <f t="shared" si="7"/>
        <v>1.0180505408622893</v>
      </c>
      <c r="L57" s="1069">
        <f t="shared" si="7"/>
        <v>1.0256574999999999</v>
      </c>
      <c r="M57" s="1069">
        <f t="shared" si="7"/>
        <v>1.0333212989752236</v>
      </c>
      <c r="N57" s="1069">
        <f t="shared" si="7"/>
        <v>1.0410423624999998</v>
      </c>
      <c r="O57" s="1069">
        <f t="shared" si="7"/>
        <v>1.0488211184598519</v>
      </c>
      <c r="P57" s="1069">
        <f t="shared" si="7"/>
        <v>1.0566579979374999</v>
      </c>
      <c r="Q57" s="1069">
        <f t="shared" si="7"/>
        <v>1.0645534352367498</v>
      </c>
      <c r="R57" s="1069">
        <f t="shared" si="7"/>
        <v>1.0725078679065625</v>
      </c>
      <c r="S57" s="1069">
        <f t="shared" si="7"/>
        <v>1.0805217367653013</v>
      </c>
      <c r="T57" s="1064"/>
      <c r="U57" s="324" t="s">
        <v>578</v>
      </c>
      <c r="V57" s="837"/>
      <c r="W57" s="837"/>
      <c r="X57" s="837"/>
      <c r="Y57" s="837"/>
      <c r="Z57" s="837"/>
      <c r="AA57" s="837"/>
      <c r="AB57" s="837"/>
      <c r="AC57" s="837"/>
      <c r="AD57" s="837"/>
      <c r="AE57" s="837"/>
      <c r="AF57" s="837"/>
      <c r="AG57" s="837"/>
      <c r="AH57" s="837"/>
      <c r="AI57" s="837"/>
      <c r="AJ57" s="837"/>
      <c r="AK57" s="837"/>
      <c r="AL57" s="837"/>
      <c r="AM57" s="837"/>
      <c r="AN57" s="837"/>
      <c r="AO57" s="837"/>
      <c r="AP57" s="837"/>
      <c r="AQ57" s="837"/>
      <c r="AR57" s="837"/>
      <c r="AS57" s="837"/>
      <c r="AT57" s="837"/>
      <c r="AU57" s="837"/>
      <c r="AV57" s="837"/>
      <c r="AW57" s="837"/>
      <c r="AX57" s="837"/>
      <c r="AY57" s="837"/>
      <c r="AZ57" s="837"/>
      <c r="BA57" s="837"/>
      <c r="BB57" s="837"/>
      <c r="BC57" s="837"/>
      <c r="BD57" s="837"/>
      <c r="BE57" s="837"/>
      <c r="BF57" s="837"/>
      <c r="BG57" s="837"/>
      <c r="BH57" s="837"/>
      <c r="BI57" s="837"/>
      <c r="BJ57" s="837"/>
      <c r="BK57" s="837"/>
    </row>
    <row r="58" spans="2:63" x14ac:dyDescent="0.2">
      <c r="B58" s="321"/>
      <c r="C58" s="358"/>
      <c r="D58" s="1067" t="s">
        <v>614</v>
      </c>
      <c r="E58" s="334"/>
      <c r="F58" s="334"/>
      <c r="G58" s="334"/>
      <c r="H58" s="1068"/>
      <c r="I58" s="1068">
        <v>1</v>
      </c>
      <c r="J58" s="1069">
        <f t="shared" ref="J58:S58" si="8">I58*(1+I54)</f>
        <v>1.0052362906302179</v>
      </c>
      <c r="K58" s="1069">
        <f t="shared" si="8"/>
        <v>1.0127475006140474</v>
      </c>
      <c r="L58" s="1069">
        <f t="shared" si="8"/>
        <v>1.0203148349896711</v>
      </c>
      <c r="M58" s="1069">
        <f t="shared" si="8"/>
        <v>1.027938713123258</v>
      </c>
      <c r="N58" s="1069">
        <f t="shared" si="8"/>
        <v>1.0356195575145162</v>
      </c>
      <c r="O58" s="1069">
        <f t="shared" si="8"/>
        <v>1.0433577938201068</v>
      </c>
      <c r="P58" s="1069">
        <f t="shared" si="8"/>
        <v>1.051153850877234</v>
      </c>
      <c r="Q58" s="1069">
        <f t="shared" si="8"/>
        <v>1.0590081607274087</v>
      </c>
      <c r="R58" s="1069">
        <f t="shared" si="8"/>
        <v>1.0669211586403926</v>
      </c>
      <c r="S58" s="1069">
        <f t="shared" si="8"/>
        <v>1.0748932831383198</v>
      </c>
      <c r="T58" s="1064"/>
      <c r="U58" s="324" t="s">
        <v>578</v>
      </c>
      <c r="V58" s="837"/>
      <c r="W58" s="837"/>
      <c r="X58" s="837"/>
      <c r="Y58" s="837"/>
      <c r="Z58" s="837"/>
      <c r="AA58" s="837"/>
      <c r="AB58" s="837"/>
      <c r="AC58" s="837"/>
      <c r="AD58" s="837"/>
      <c r="AE58" s="837"/>
      <c r="AF58" s="837"/>
      <c r="AG58" s="837"/>
      <c r="AH58" s="837"/>
      <c r="AI58" s="837"/>
      <c r="AJ58" s="837"/>
      <c r="AK58" s="837"/>
      <c r="AL58" s="837"/>
      <c r="AM58" s="837"/>
      <c r="AN58" s="837"/>
      <c r="AO58" s="837"/>
      <c r="AP58" s="837"/>
      <c r="AQ58" s="837"/>
      <c r="AR58" s="837"/>
      <c r="AS58" s="837"/>
      <c r="AT58" s="837"/>
      <c r="AU58" s="837"/>
      <c r="AV58" s="837"/>
      <c r="AW58" s="837"/>
      <c r="AX58" s="837"/>
      <c r="AY58" s="837"/>
      <c r="AZ58" s="837"/>
      <c r="BA58" s="837"/>
      <c r="BB58" s="837"/>
      <c r="BC58" s="837"/>
      <c r="BD58" s="837"/>
      <c r="BE58" s="837"/>
      <c r="BF58" s="837"/>
      <c r="BG58" s="837"/>
      <c r="BH58" s="837"/>
      <c r="BI58" s="837"/>
      <c r="BJ58" s="837"/>
      <c r="BK58" s="837"/>
    </row>
    <row r="59" spans="2:63" x14ac:dyDescent="0.2">
      <c r="B59" s="321"/>
      <c r="C59" s="321"/>
      <c r="D59" s="321"/>
      <c r="E59" s="1066"/>
      <c r="F59" s="1063"/>
      <c r="G59" s="1064"/>
      <c r="H59" s="1064"/>
      <c r="I59" s="1064"/>
      <c r="J59" s="1064"/>
      <c r="K59" s="1064"/>
      <c r="L59" s="1064"/>
      <c r="M59" s="1064"/>
      <c r="N59" s="1064"/>
      <c r="O59" s="1064"/>
      <c r="P59" s="1064"/>
      <c r="Q59" s="1064"/>
      <c r="R59" s="1064"/>
      <c r="S59" s="1064"/>
      <c r="T59" s="321"/>
      <c r="U59" s="324" t="s">
        <v>578</v>
      </c>
      <c r="V59" s="837"/>
      <c r="W59" s="837"/>
      <c r="X59" s="837"/>
      <c r="Y59" s="837"/>
      <c r="Z59" s="837"/>
      <c r="AA59" s="837"/>
      <c r="AB59" s="837"/>
      <c r="AC59" s="837"/>
      <c r="AD59" s="837"/>
      <c r="AE59" s="837"/>
      <c r="AF59" s="837"/>
      <c r="AG59" s="837"/>
      <c r="AH59" s="837"/>
      <c r="AI59" s="837"/>
      <c r="AJ59" s="837"/>
      <c r="AK59" s="837"/>
      <c r="AL59" s="837"/>
      <c r="AM59" s="837"/>
      <c r="AN59" s="837"/>
      <c r="AO59" s="837"/>
      <c r="AP59" s="837"/>
      <c r="AQ59" s="837"/>
      <c r="AR59" s="837"/>
      <c r="AS59" s="837"/>
      <c r="AT59" s="837"/>
      <c r="AU59" s="837"/>
      <c r="AV59" s="837"/>
      <c r="AW59" s="837"/>
      <c r="AX59" s="837"/>
      <c r="AY59" s="837"/>
      <c r="AZ59" s="837"/>
      <c r="BA59" s="837"/>
      <c r="BB59" s="837"/>
      <c r="BC59" s="837"/>
      <c r="BD59" s="837"/>
      <c r="BE59" s="837"/>
      <c r="BF59" s="837"/>
      <c r="BG59" s="837"/>
      <c r="BH59" s="837"/>
      <c r="BI59" s="837"/>
      <c r="BJ59" s="837"/>
      <c r="BK59" s="837"/>
    </row>
    <row r="60" spans="2:63" x14ac:dyDescent="0.2">
      <c r="B60" s="321"/>
      <c r="C60" s="321"/>
      <c r="D60" s="321" t="str">
        <f>D52</f>
        <v>Periodic inflation</v>
      </c>
      <c r="E60" s="1070">
        <v>0.02</v>
      </c>
      <c r="F60" s="1062">
        <f t="shared" ref="F60:S60" si="9">(1+$E$60)^0.5-1</f>
        <v>9.9504938362078299E-3</v>
      </c>
      <c r="G60" s="1062">
        <f t="shared" si="9"/>
        <v>9.9504938362078299E-3</v>
      </c>
      <c r="H60" s="1062">
        <f t="shared" si="9"/>
        <v>9.9504938362078299E-3</v>
      </c>
      <c r="I60" s="1062">
        <f t="shared" si="9"/>
        <v>9.9504938362078299E-3</v>
      </c>
      <c r="J60" s="1062">
        <f t="shared" si="9"/>
        <v>9.9504938362078299E-3</v>
      </c>
      <c r="K60" s="1062">
        <f t="shared" si="9"/>
        <v>9.9504938362078299E-3</v>
      </c>
      <c r="L60" s="1062">
        <f t="shared" si="9"/>
        <v>9.9504938362078299E-3</v>
      </c>
      <c r="M60" s="1062">
        <f t="shared" si="9"/>
        <v>9.9504938362078299E-3</v>
      </c>
      <c r="N60" s="1062">
        <f t="shared" si="9"/>
        <v>9.9504938362078299E-3</v>
      </c>
      <c r="O60" s="1062">
        <f t="shared" si="9"/>
        <v>9.9504938362078299E-3</v>
      </c>
      <c r="P60" s="1062">
        <f t="shared" si="9"/>
        <v>9.9504938362078299E-3</v>
      </c>
      <c r="Q60" s="1062">
        <f t="shared" si="9"/>
        <v>9.9504938362078299E-3</v>
      </c>
      <c r="R60" s="1062">
        <f t="shared" si="9"/>
        <v>9.9504938362078299E-3</v>
      </c>
      <c r="S60" s="1062">
        <f t="shared" si="9"/>
        <v>9.9504938362078299E-3</v>
      </c>
      <c r="T60" s="321"/>
      <c r="U60" s="324" t="s">
        <v>578</v>
      </c>
      <c r="V60" s="837"/>
      <c r="W60" s="837"/>
      <c r="X60" s="837"/>
      <c r="Y60" s="837"/>
      <c r="Z60" s="837"/>
      <c r="AA60" s="837"/>
      <c r="AB60" s="837"/>
      <c r="AC60" s="837"/>
      <c r="AD60" s="837"/>
      <c r="AE60" s="837"/>
      <c r="AF60" s="837"/>
      <c r="AG60" s="837"/>
      <c r="AH60" s="837"/>
      <c r="AI60" s="837"/>
      <c r="AJ60" s="837"/>
      <c r="AK60" s="837"/>
      <c r="AL60" s="837"/>
      <c r="AM60" s="837"/>
      <c r="AN60" s="837"/>
      <c r="AO60" s="837"/>
      <c r="AP60" s="837"/>
      <c r="AQ60" s="837"/>
      <c r="AR60" s="837"/>
      <c r="AS60" s="837"/>
      <c r="AT60" s="837"/>
      <c r="AU60" s="837"/>
      <c r="AV60" s="837"/>
      <c r="AW60" s="837"/>
      <c r="AX60" s="837"/>
      <c r="AY60" s="837"/>
      <c r="AZ60" s="837"/>
      <c r="BA60" s="837"/>
      <c r="BB60" s="837"/>
      <c r="BC60" s="837"/>
      <c r="BD60" s="837"/>
      <c r="BE60" s="837"/>
      <c r="BF60" s="837"/>
      <c r="BG60" s="837"/>
      <c r="BH60" s="837"/>
      <c r="BI60" s="837"/>
      <c r="BJ60" s="837"/>
      <c r="BK60" s="837"/>
    </row>
    <row r="61" spans="2:63" x14ac:dyDescent="0.2">
      <c r="B61" s="321"/>
      <c r="C61" s="321"/>
      <c r="D61" s="321" t="s">
        <v>610</v>
      </c>
      <c r="E61" s="1071"/>
      <c r="F61" s="1063">
        <v>1</v>
      </c>
      <c r="G61" s="1064">
        <f>F61*(1+F60)</f>
        <v>1.0099504938362078</v>
      </c>
      <c r="H61" s="1064">
        <f t="shared" ref="H61:S61" si="10">G61*(1+G60)</f>
        <v>1.02</v>
      </c>
      <c r="I61" s="1064">
        <f t="shared" si="10"/>
        <v>1.030149503712932</v>
      </c>
      <c r="J61" s="1064">
        <f t="shared" si="10"/>
        <v>1.0404</v>
      </c>
      <c r="K61" s="1064">
        <f t="shared" si="10"/>
        <v>1.0507524937871906</v>
      </c>
      <c r="L61" s="1064">
        <f t="shared" si="10"/>
        <v>1.0612080000000002</v>
      </c>
      <c r="M61" s="1064">
        <f t="shared" si="10"/>
        <v>1.0717675436629346</v>
      </c>
      <c r="N61" s="1064">
        <f t="shared" si="10"/>
        <v>1.0824321600000002</v>
      </c>
      <c r="O61" s="1064">
        <f t="shared" si="10"/>
        <v>1.0932028945361933</v>
      </c>
      <c r="P61" s="1064">
        <f t="shared" si="10"/>
        <v>1.1040808032000002</v>
      </c>
      <c r="Q61" s="1064">
        <f t="shared" si="10"/>
        <v>1.1150669524269172</v>
      </c>
      <c r="R61" s="1064">
        <f t="shared" si="10"/>
        <v>1.1261624192640003</v>
      </c>
      <c r="S61" s="1064">
        <f t="shared" si="10"/>
        <v>1.1373682914754557</v>
      </c>
      <c r="T61" s="321"/>
      <c r="U61" s="324" t="s">
        <v>578</v>
      </c>
      <c r="V61" s="837"/>
      <c r="W61" s="837"/>
      <c r="X61" s="837"/>
      <c r="Y61" s="837"/>
      <c r="Z61" s="837"/>
      <c r="AA61" s="837"/>
      <c r="AB61" s="837"/>
      <c r="AC61" s="837"/>
      <c r="AD61" s="837"/>
      <c r="AE61" s="837"/>
      <c r="AF61" s="837"/>
      <c r="AG61" s="837"/>
      <c r="AH61" s="837"/>
      <c r="AI61" s="837"/>
      <c r="AJ61" s="837"/>
      <c r="AK61" s="837"/>
      <c r="AL61" s="837"/>
      <c r="AM61" s="837"/>
      <c r="AN61" s="837"/>
      <c r="AO61" s="837"/>
      <c r="AP61" s="837"/>
      <c r="AQ61" s="837"/>
      <c r="AR61" s="837"/>
      <c r="AS61" s="837"/>
      <c r="AT61" s="837"/>
      <c r="AU61" s="837"/>
      <c r="AV61" s="837"/>
      <c r="AW61" s="837"/>
      <c r="AX61" s="837"/>
      <c r="AY61" s="837"/>
      <c r="AZ61" s="837"/>
      <c r="BA61" s="837"/>
      <c r="BB61" s="837"/>
      <c r="BC61" s="837"/>
      <c r="BD61" s="837"/>
      <c r="BE61" s="837"/>
      <c r="BF61" s="837"/>
      <c r="BG61" s="837"/>
      <c r="BH61" s="837"/>
      <c r="BI61" s="837"/>
      <c r="BJ61" s="837"/>
      <c r="BK61" s="837"/>
    </row>
    <row r="62" spans="2:63" x14ac:dyDescent="0.2">
      <c r="B62" s="321"/>
      <c r="C62" s="321"/>
      <c r="D62" s="321" t="str">
        <f>D54</f>
        <v>Periodic rent indexation</v>
      </c>
      <c r="E62" s="1072">
        <v>0.75</v>
      </c>
      <c r="F62" s="1033"/>
      <c r="G62" s="1033"/>
      <c r="H62" s="1063"/>
      <c r="I62" s="1063"/>
      <c r="J62" s="1064"/>
      <c r="K62" s="1064"/>
      <c r="L62" s="1064"/>
      <c r="M62" s="1064"/>
      <c r="N62" s="1064"/>
      <c r="O62" s="1064"/>
      <c r="P62" s="1064"/>
      <c r="Q62" s="1064"/>
      <c r="R62" s="1064"/>
      <c r="S62" s="1064"/>
      <c r="T62" s="321"/>
      <c r="U62" s="324" t="s">
        <v>578</v>
      </c>
      <c r="V62" s="837"/>
      <c r="W62" s="837"/>
      <c r="X62" s="837"/>
      <c r="Y62" s="837"/>
      <c r="Z62" s="837"/>
      <c r="AA62" s="837"/>
      <c r="AB62" s="837"/>
      <c r="AC62" s="837"/>
      <c r="AD62" s="837"/>
      <c r="AE62" s="837"/>
      <c r="AF62" s="837"/>
      <c r="AG62" s="837"/>
      <c r="AH62" s="837"/>
      <c r="AI62" s="837"/>
      <c r="AJ62" s="837"/>
      <c r="AK62" s="837"/>
      <c r="AL62" s="837"/>
      <c r="AM62" s="837"/>
      <c r="AN62" s="837"/>
      <c r="AO62" s="837"/>
      <c r="AP62" s="837"/>
      <c r="AQ62" s="837"/>
      <c r="AR62" s="837"/>
      <c r="AS62" s="837"/>
      <c r="AT62" s="837"/>
      <c r="AU62" s="837"/>
      <c r="AV62" s="837"/>
      <c r="AW62" s="837"/>
      <c r="AX62" s="837"/>
      <c r="AY62" s="837"/>
      <c r="AZ62" s="837"/>
      <c r="BA62" s="837"/>
      <c r="BB62" s="837"/>
      <c r="BC62" s="837"/>
      <c r="BD62" s="837"/>
      <c r="BE62" s="837"/>
      <c r="BF62" s="837"/>
      <c r="BG62" s="837"/>
      <c r="BH62" s="837"/>
      <c r="BI62" s="837"/>
      <c r="BJ62" s="837"/>
      <c r="BK62" s="837"/>
    </row>
    <row r="63" spans="2:63" x14ac:dyDescent="0.2">
      <c r="B63" s="321"/>
      <c r="C63" s="321"/>
      <c r="D63" s="321" t="s">
        <v>611</v>
      </c>
      <c r="E63" s="1071"/>
      <c r="F63" s="1063">
        <v>1</v>
      </c>
      <c r="G63" s="1064"/>
      <c r="H63" s="1064">
        <f>F63*(1+$E$60*$E$62)</f>
        <v>1.0149999999999999</v>
      </c>
      <c r="I63" s="1064"/>
      <c r="J63" s="1064">
        <f>H63*(1+$E$60*$E$62)</f>
        <v>1.0302249999999997</v>
      </c>
      <c r="K63" s="1064"/>
      <c r="L63" s="1064">
        <f>J63*(1+$E$60*$E$62)</f>
        <v>1.0456783749999996</v>
      </c>
      <c r="M63" s="1064"/>
      <c r="N63" s="1064">
        <f>L63*(1+$E$60*$E$62)</f>
        <v>1.0613635506249994</v>
      </c>
      <c r="O63" s="1064"/>
      <c r="P63" s="1064">
        <f>N63*(1+$E$60*$E$62)</f>
        <v>1.0772840038843743</v>
      </c>
      <c r="Q63" s="1064"/>
      <c r="R63" s="1064">
        <f>P63*(1+$E$60*$E$62)</f>
        <v>1.0934432639426397</v>
      </c>
      <c r="S63" s="1064"/>
      <c r="T63" s="321"/>
      <c r="U63" s="324" t="s">
        <v>578</v>
      </c>
      <c r="V63" s="837"/>
      <c r="W63" s="837"/>
      <c r="X63" s="837"/>
      <c r="Y63" s="837"/>
      <c r="Z63" s="837"/>
      <c r="AA63" s="837"/>
      <c r="AB63" s="837"/>
      <c r="AC63" s="837"/>
      <c r="AD63" s="837"/>
      <c r="AE63" s="837"/>
      <c r="AF63" s="837"/>
      <c r="AG63" s="837"/>
      <c r="AH63" s="837"/>
      <c r="AI63" s="837"/>
      <c r="AJ63" s="837"/>
      <c r="AK63" s="837"/>
      <c r="AL63" s="837"/>
      <c r="AM63" s="837"/>
      <c r="AN63" s="837"/>
      <c r="AO63" s="837"/>
      <c r="AP63" s="837"/>
      <c r="AQ63" s="837"/>
      <c r="AR63" s="837"/>
      <c r="AS63" s="837"/>
      <c r="AT63" s="837"/>
      <c r="AU63" s="837"/>
      <c r="AV63" s="837"/>
      <c r="AW63" s="837"/>
      <c r="AX63" s="837"/>
      <c r="AY63" s="837"/>
      <c r="AZ63" s="837"/>
      <c r="BA63" s="837"/>
      <c r="BB63" s="837"/>
      <c r="BC63" s="837"/>
      <c r="BD63" s="837"/>
      <c r="BE63" s="837"/>
      <c r="BF63" s="837"/>
      <c r="BG63" s="837"/>
      <c r="BH63" s="837"/>
      <c r="BI63" s="837"/>
      <c r="BJ63" s="837"/>
      <c r="BK63" s="837"/>
    </row>
    <row r="64" spans="2:63" x14ac:dyDescent="0.2">
      <c r="B64" s="321"/>
      <c r="C64" s="321"/>
      <c r="D64" s="321"/>
      <c r="E64" s="321"/>
      <c r="F64" s="324"/>
      <c r="G64" s="324"/>
      <c r="H64" s="324"/>
      <c r="I64" s="324"/>
      <c r="J64" s="324"/>
      <c r="K64" s="324"/>
      <c r="L64" s="324"/>
      <c r="M64" s="324"/>
      <c r="N64" s="324"/>
      <c r="O64" s="324"/>
      <c r="P64" s="324"/>
      <c r="Q64" s="324"/>
      <c r="R64" s="324"/>
      <c r="S64" s="324"/>
      <c r="T64" s="321"/>
      <c r="U64" s="324" t="s">
        <v>578</v>
      </c>
      <c r="V64" s="837"/>
      <c r="W64" s="837"/>
      <c r="X64" s="837"/>
      <c r="Y64" s="837"/>
      <c r="Z64" s="837"/>
      <c r="AA64" s="837"/>
      <c r="AB64" s="837"/>
      <c r="AC64" s="837"/>
      <c r="AD64" s="837"/>
      <c r="AE64" s="837"/>
      <c r="AF64" s="837"/>
      <c r="AG64" s="837"/>
      <c r="AH64" s="837"/>
      <c r="AI64" s="837"/>
      <c r="AJ64" s="837"/>
      <c r="AK64" s="837"/>
      <c r="AL64" s="837"/>
      <c r="AM64" s="837"/>
      <c r="AN64" s="837"/>
      <c r="AO64" s="837"/>
      <c r="AP64" s="837"/>
      <c r="AQ64" s="837"/>
      <c r="AR64" s="837"/>
      <c r="AS64" s="837"/>
      <c r="AT64" s="837"/>
      <c r="AU64" s="837"/>
      <c r="AV64" s="837"/>
      <c r="AW64" s="837"/>
      <c r="AX64" s="837"/>
      <c r="AY64" s="837"/>
      <c r="AZ64" s="837"/>
      <c r="BA64" s="837"/>
      <c r="BB64" s="837"/>
      <c r="BC64" s="837"/>
      <c r="BD64" s="837"/>
      <c r="BE64" s="837"/>
      <c r="BF64" s="837"/>
      <c r="BG64" s="837"/>
      <c r="BH64" s="837"/>
      <c r="BI64" s="837"/>
      <c r="BJ64" s="837"/>
      <c r="BK64" s="837"/>
    </row>
    <row r="65" spans="2:63" ht="30.75" thickBot="1" x14ac:dyDescent="0.3">
      <c r="B65" s="321"/>
      <c r="C65" s="1073" t="s">
        <v>587</v>
      </c>
      <c r="D65" s="1074"/>
      <c r="E65" s="338" t="s">
        <v>600</v>
      </c>
      <c r="F65" s="1075" t="s">
        <v>602</v>
      </c>
      <c r="G65" s="1076" t="s">
        <v>601</v>
      </c>
      <c r="H65" s="1075" t="s">
        <v>603</v>
      </c>
      <c r="I65" s="338" t="s">
        <v>604</v>
      </c>
      <c r="J65" s="423"/>
      <c r="K65" s="1077"/>
      <c r="L65" s="1078"/>
      <c r="M65" s="1079"/>
      <c r="N65" s="1078"/>
      <c r="O65" s="1078"/>
      <c r="P65" s="1078"/>
      <c r="Q65" s="324"/>
      <c r="R65" s="324"/>
      <c r="S65" s="324"/>
      <c r="T65" s="321"/>
      <c r="U65" s="324" t="s">
        <v>578</v>
      </c>
      <c r="V65" s="837"/>
      <c r="W65" s="837"/>
      <c r="X65" s="837"/>
      <c r="Y65" s="837"/>
      <c r="Z65" s="837"/>
      <c r="AA65" s="837"/>
      <c r="AB65" s="837"/>
      <c r="AC65" s="837"/>
      <c r="AD65" s="837"/>
      <c r="AE65" s="837"/>
      <c r="AF65" s="837"/>
      <c r="AG65" s="837"/>
      <c r="AH65" s="837"/>
      <c r="AI65" s="837"/>
      <c r="AJ65" s="837"/>
      <c r="AK65" s="837"/>
      <c r="AL65" s="837"/>
      <c r="AM65" s="837"/>
      <c r="AN65" s="837"/>
      <c r="AO65" s="837"/>
      <c r="AP65" s="837"/>
      <c r="AQ65" s="837"/>
      <c r="AR65" s="837"/>
      <c r="AS65" s="837"/>
      <c r="AT65" s="837"/>
      <c r="AU65" s="837"/>
      <c r="AV65" s="837"/>
      <c r="AW65" s="837"/>
      <c r="AX65" s="837"/>
      <c r="AY65" s="837"/>
      <c r="AZ65" s="837"/>
      <c r="BA65" s="837"/>
      <c r="BB65" s="837"/>
      <c r="BC65" s="837"/>
      <c r="BD65" s="837"/>
      <c r="BE65" s="837"/>
      <c r="BF65" s="837"/>
      <c r="BG65" s="837"/>
      <c r="BH65" s="837"/>
      <c r="BI65" s="837"/>
      <c r="BJ65" s="837"/>
      <c r="BK65" s="837"/>
    </row>
    <row r="66" spans="2:63" ht="15.75" thickTop="1" x14ac:dyDescent="0.25">
      <c r="B66" s="321"/>
      <c r="C66" s="341"/>
      <c r="D66" s="849" t="s">
        <v>161</v>
      </c>
      <c r="E66" s="1080">
        <f>'9.1'!H5</f>
        <v>3055</v>
      </c>
      <c r="F66" s="343">
        <f t="shared" ref="F66:F70" si="11">G66/E66</f>
        <v>187.50769230769231</v>
      </c>
      <c r="G66" s="1081">
        <f>'9.2'!F5</f>
        <v>572836</v>
      </c>
      <c r="H66" s="1082">
        <v>185</v>
      </c>
      <c r="I66" s="343">
        <f>H66*E66</f>
        <v>565175</v>
      </c>
      <c r="J66" s="1083"/>
      <c r="K66" s="1077"/>
      <c r="L66" s="1078"/>
      <c r="M66" s="1078"/>
      <c r="N66" s="1078"/>
      <c r="O66" s="1078"/>
      <c r="P66" s="1078"/>
      <c r="Q66" s="324"/>
      <c r="R66" s="324"/>
      <c r="S66" s="324"/>
      <c r="T66" s="321"/>
      <c r="U66" s="324" t="s">
        <v>578</v>
      </c>
      <c r="V66" s="837"/>
      <c r="W66" s="837"/>
      <c r="X66" s="837"/>
      <c r="Y66" s="837"/>
      <c r="Z66" s="837"/>
      <c r="AA66" s="837"/>
      <c r="AB66" s="837"/>
      <c r="AC66" s="837"/>
      <c r="AD66" s="837"/>
      <c r="AE66" s="837"/>
      <c r="AF66" s="837"/>
      <c r="AG66" s="837"/>
      <c r="AH66" s="837"/>
      <c r="AI66" s="837"/>
      <c r="AJ66" s="837"/>
      <c r="AK66" s="837"/>
      <c r="AL66" s="837"/>
      <c r="AM66" s="837"/>
      <c r="AN66" s="837"/>
      <c r="AO66" s="837"/>
      <c r="AP66" s="837"/>
      <c r="AQ66" s="837"/>
      <c r="AR66" s="837"/>
      <c r="AS66" s="837"/>
      <c r="AT66" s="837"/>
      <c r="AU66" s="837"/>
      <c r="AV66" s="837"/>
      <c r="AW66" s="837"/>
      <c r="AX66" s="837"/>
      <c r="AY66" s="837"/>
      <c r="AZ66" s="837"/>
      <c r="BA66" s="837"/>
      <c r="BB66" s="837"/>
      <c r="BC66" s="837"/>
      <c r="BD66" s="837"/>
      <c r="BE66" s="837"/>
      <c r="BF66" s="837"/>
      <c r="BG66" s="837"/>
      <c r="BH66" s="837"/>
      <c r="BI66" s="837"/>
      <c r="BJ66" s="837"/>
      <c r="BK66" s="837"/>
    </row>
    <row r="67" spans="2:63" ht="15" x14ac:dyDescent="0.25">
      <c r="B67" s="321"/>
      <c r="C67" s="341"/>
      <c r="D67" s="849" t="s">
        <v>162</v>
      </c>
      <c r="E67" s="1080">
        <f>'9.1'!H6</f>
        <v>1712.5</v>
      </c>
      <c r="F67" s="343">
        <f t="shared" si="11"/>
        <v>180.75854014598539</v>
      </c>
      <c r="G67" s="1081">
        <f>'9.2'!F6</f>
        <v>309549</v>
      </c>
      <c r="H67" s="1084">
        <f>$H$66</f>
        <v>185</v>
      </c>
      <c r="I67" s="343">
        <f>H67*E67</f>
        <v>316812.5</v>
      </c>
      <c r="J67" s="1083"/>
      <c r="K67" s="1077"/>
      <c r="L67" s="1078"/>
      <c r="M67" s="1078"/>
      <c r="N67" s="1078"/>
      <c r="O67" s="1078"/>
      <c r="P67" s="1078"/>
      <c r="Q67" s="324"/>
      <c r="R67" s="324"/>
      <c r="S67" s="324"/>
      <c r="T67" s="321"/>
      <c r="U67" s="324" t="s">
        <v>578</v>
      </c>
      <c r="V67" s="837"/>
      <c r="W67" s="837"/>
      <c r="X67" s="837"/>
      <c r="Y67" s="837"/>
      <c r="Z67" s="837"/>
      <c r="AA67" s="837"/>
      <c r="AB67" s="837"/>
      <c r="AC67" s="837"/>
      <c r="AD67" s="837"/>
      <c r="AE67" s="837"/>
      <c r="AF67" s="837"/>
      <c r="AG67" s="837"/>
      <c r="AH67" s="837"/>
      <c r="AI67" s="837"/>
      <c r="AJ67" s="837"/>
      <c r="AK67" s="837"/>
      <c r="AL67" s="837"/>
      <c r="AM67" s="837"/>
      <c r="AN67" s="837"/>
      <c r="AO67" s="837"/>
      <c r="AP67" s="837"/>
      <c r="AQ67" s="837"/>
      <c r="AR67" s="837"/>
      <c r="AS67" s="837"/>
      <c r="AT67" s="837"/>
      <c r="AU67" s="837"/>
      <c r="AV67" s="837"/>
      <c r="AW67" s="837"/>
      <c r="AX67" s="837"/>
      <c r="AY67" s="837"/>
      <c r="AZ67" s="837"/>
      <c r="BA67" s="837"/>
      <c r="BB67" s="837"/>
      <c r="BC67" s="837"/>
      <c r="BD67" s="837"/>
      <c r="BE67" s="837"/>
      <c r="BF67" s="837"/>
      <c r="BG67" s="837"/>
      <c r="BH67" s="837"/>
      <c r="BI67" s="837"/>
      <c r="BJ67" s="837"/>
      <c r="BK67" s="837"/>
    </row>
    <row r="68" spans="2:63" ht="15" x14ac:dyDescent="0.25">
      <c r="B68" s="321"/>
      <c r="C68" s="341"/>
      <c r="D68" s="849" t="s">
        <v>163</v>
      </c>
      <c r="E68" s="1080">
        <f>'9.1'!H7</f>
        <v>1680</v>
      </c>
      <c r="F68" s="343">
        <f t="shared" si="11"/>
        <v>203.27559523809524</v>
      </c>
      <c r="G68" s="1081">
        <f>'9.2'!F7</f>
        <v>341503</v>
      </c>
      <c r="H68" s="1084">
        <f>$H$66</f>
        <v>185</v>
      </c>
      <c r="I68" s="343">
        <f>H68*E68</f>
        <v>310800</v>
      </c>
      <c r="J68" s="1085"/>
      <c r="K68" s="1086"/>
      <c r="L68" s="1078"/>
      <c r="M68" s="1078"/>
      <c r="N68" s="1078"/>
      <c r="O68" s="1078"/>
      <c r="P68" s="1078"/>
      <c r="Q68" s="324"/>
      <c r="R68" s="324"/>
      <c r="S68" s="324"/>
      <c r="T68" s="321"/>
      <c r="U68" s="324" t="s">
        <v>578</v>
      </c>
      <c r="V68" s="837"/>
      <c r="W68" s="837"/>
      <c r="X68" s="837"/>
      <c r="Y68" s="837"/>
      <c r="Z68" s="837"/>
      <c r="AA68" s="837"/>
      <c r="AB68" s="837"/>
      <c r="AC68" s="837"/>
      <c r="AD68" s="837"/>
      <c r="AE68" s="837"/>
      <c r="AF68" s="837"/>
      <c r="AG68" s="837"/>
      <c r="AH68" s="837"/>
      <c r="AI68" s="837"/>
      <c r="AJ68" s="837"/>
      <c r="AK68" s="837"/>
      <c r="AL68" s="837"/>
      <c r="AM68" s="837"/>
      <c r="AN68" s="837"/>
      <c r="AO68" s="837"/>
      <c r="AP68" s="837"/>
      <c r="AQ68" s="837"/>
      <c r="AR68" s="837"/>
      <c r="AS68" s="837"/>
      <c r="AT68" s="837"/>
      <c r="AU68" s="837"/>
      <c r="AV68" s="837"/>
      <c r="AW68" s="837"/>
      <c r="AX68" s="837"/>
      <c r="AY68" s="837"/>
      <c r="AZ68" s="837"/>
      <c r="BA68" s="837"/>
      <c r="BB68" s="837"/>
      <c r="BC68" s="837"/>
      <c r="BD68" s="837"/>
      <c r="BE68" s="837"/>
      <c r="BF68" s="837"/>
      <c r="BG68" s="837"/>
      <c r="BH68" s="837"/>
      <c r="BI68" s="837"/>
      <c r="BJ68" s="837"/>
      <c r="BK68" s="837"/>
    </row>
    <row r="69" spans="2:63" ht="15" x14ac:dyDescent="0.25">
      <c r="B69" s="321"/>
      <c r="C69" s="341"/>
      <c r="D69" s="849" t="s">
        <v>164</v>
      </c>
      <c r="E69" s="1080">
        <f>'9.1'!H8</f>
        <v>3235</v>
      </c>
      <c r="F69" s="343">
        <f t="shared" si="11"/>
        <v>182.82612055641422</v>
      </c>
      <c r="G69" s="1081">
        <f>'9.2'!F9</f>
        <v>591442.5</v>
      </c>
      <c r="H69" s="1084">
        <f>$H$66</f>
        <v>185</v>
      </c>
      <c r="I69" s="343">
        <f t="shared" ref="I69:I70" si="12">E69*H69</f>
        <v>598475</v>
      </c>
      <c r="J69" s="1085"/>
      <c r="K69" s="1077"/>
      <c r="L69" s="1078"/>
      <c r="M69" s="1078"/>
      <c r="N69" s="1078"/>
      <c r="O69" s="1078"/>
      <c r="P69" s="1078"/>
      <c r="Q69" s="324"/>
      <c r="R69" s="324"/>
      <c r="S69" s="324"/>
      <c r="T69" s="321"/>
      <c r="U69" s="324" t="s">
        <v>578</v>
      </c>
      <c r="V69" s="837"/>
      <c r="W69" s="837"/>
      <c r="X69" s="837"/>
      <c r="Y69" s="837"/>
      <c r="Z69" s="837"/>
      <c r="AA69" s="837"/>
      <c r="AB69" s="837"/>
      <c r="AC69" s="837"/>
      <c r="AD69" s="837"/>
      <c r="AE69" s="837"/>
      <c r="AF69" s="837"/>
      <c r="AG69" s="837"/>
      <c r="AH69" s="837"/>
      <c r="AI69" s="837"/>
      <c r="AJ69" s="837"/>
      <c r="AK69" s="837"/>
      <c r="AL69" s="837"/>
      <c r="AM69" s="837"/>
      <c r="AN69" s="837"/>
      <c r="AO69" s="837"/>
      <c r="AP69" s="837"/>
      <c r="AQ69" s="837"/>
      <c r="AR69" s="837"/>
      <c r="AS69" s="837"/>
      <c r="AT69" s="837"/>
      <c r="AU69" s="837"/>
      <c r="AV69" s="837"/>
      <c r="AW69" s="837"/>
      <c r="AX69" s="837"/>
      <c r="AY69" s="837"/>
      <c r="AZ69" s="837"/>
      <c r="BA69" s="837"/>
      <c r="BB69" s="837"/>
      <c r="BC69" s="837"/>
      <c r="BD69" s="837"/>
      <c r="BE69" s="837"/>
      <c r="BF69" s="837"/>
      <c r="BG69" s="837"/>
      <c r="BH69" s="837"/>
      <c r="BI69" s="837"/>
      <c r="BJ69" s="837"/>
      <c r="BK69" s="837"/>
    </row>
    <row r="70" spans="2:63" ht="15" x14ac:dyDescent="0.25">
      <c r="B70" s="321"/>
      <c r="C70" s="341"/>
      <c r="D70" s="1087" t="s">
        <v>586</v>
      </c>
      <c r="E70" s="1080">
        <f>'9.1'!H9</f>
        <v>6352.5</v>
      </c>
      <c r="F70" s="343">
        <f t="shared" si="11"/>
        <v>0</v>
      </c>
      <c r="G70" s="1081"/>
      <c r="H70" s="1084">
        <f>$H$66</f>
        <v>185</v>
      </c>
      <c r="I70" s="343">
        <f t="shared" si="12"/>
        <v>1175212.5</v>
      </c>
      <c r="J70" s="1085"/>
      <c r="K70" s="1077"/>
      <c r="L70" s="1078"/>
      <c r="M70" s="1078"/>
      <c r="N70" s="1078"/>
      <c r="O70" s="1078"/>
      <c r="P70" s="1078"/>
      <c r="Q70" s="324"/>
      <c r="R70" s="324"/>
      <c r="S70" s="324"/>
      <c r="T70" s="321"/>
      <c r="U70" s="324" t="s">
        <v>578</v>
      </c>
      <c r="V70" s="837"/>
      <c r="W70" s="837"/>
      <c r="X70" s="837"/>
      <c r="Y70" s="837"/>
      <c r="Z70" s="837"/>
      <c r="AA70" s="837"/>
      <c r="AB70" s="837"/>
      <c r="AC70" s="837"/>
      <c r="AD70" s="837"/>
      <c r="AE70" s="837"/>
      <c r="AF70" s="837"/>
      <c r="AG70" s="837"/>
      <c r="AH70" s="837"/>
      <c r="AI70" s="837"/>
      <c r="AJ70" s="837"/>
      <c r="AK70" s="837"/>
      <c r="AL70" s="837"/>
      <c r="AM70" s="837"/>
      <c r="AN70" s="837"/>
      <c r="AO70" s="837"/>
      <c r="AP70" s="837"/>
      <c r="AQ70" s="837"/>
      <c r="AR70" s="837"/>
      <c r="AS70" s="837"/>
      <c r="AT70" s="837"/>
      <c r="AU70" s="837"/>
      <c r="AV70" s="837"/>
      <c r="AW70" s="837"/>
      <c r="AX70" s="837"/>
      <c r="AY70" s="837"/>
      <c r="AZ70" s="837"/>
      <c r="BA70" s="837"/>
      <c r="BB70" s="837"/>
      <c r="BC70" s="837"/>
      <c r="BD70" s="837"/>
      <c r="BE70" s="837"/>
      <c r="BF70" s="837"/>
      <c r="BG70" s="837"/>
      <c r="BH70" s="837"/>
      <c r="BI70" s="837"/>
      <c r="BJ70" s="837"/>
      <c r="BK70" s="837"/>
    </row>
    <row r="71" spans="2:63" x14ac:dyDescent="0.2">
      <c r="B71" s="321"/>
      <c r="C71" s="321"/>
      <c r="D71" s="322" t="s">
        <v>174</v>
      </c>
      <c r="E71" s="1088">
        <f>SUM(E66:E70)</f>
        <v>16035</v>
      </c>
      <c r="F71" s="1089"/>
      <c r="G71" s="1090">
        <f>SUM(G66:G70)</f>
        <v>1815330.5</v>
      </c>
      <c r="H71" s="1091"/>
      <c r="I71" s="1089">
        <f>SUM(I66:I70)</f>
        <v>2966475</v>
      </c>
      <c r="J71" s="1092"/>
      <c r="K71" s="1092"/>
      <c r="L71" s="1093"/>
      <c r="M71" s="1093"/>
      <c r="N71" s="1093"/>
      <c r="O71" s="1093"/>
      <c r="P71" s="324"/>
      <c r="Q71" s="324"/>
      <c r="R71" s="324"/>
      <c r="S71" s="324"/>
      <c r="T71" s="321"/>
      <c r="U71" s="324" t="s">
        <v>578</v>
      </c>
      <c r="V71" s="837"/>
      <c r="W71" s="837"/>
      <c r="X71" s="837"/>
      <c r="Y71" s="837"/>
      <c r="Z71" s="837"/>
      <c r="AA71" s="837"/>
      <c r="AB71" s="837"/>
      <c r="AC71" s="837"/>
      <c r="AD71" s="837"/>
      <c r="AE71" s="837"/>
      <c r="AF71" s="837"/>
      <c r="AG71" s="837"/>
      <c r="AH71" s="837"/>
      <c r="AI71" s="837"/>
      <c r="AJ71" s="837"/>
      <c r="AK71" s="837"/>
      <c r="AL71" s="837"/>
      <c r="AM71" s="837"/>
      <c r="AN71" s="837"/>
      <c r="AO71" s="837"/>
      <c r="AP71" s="837"/>
      <c r="AQ71" s="837"/>
      <c r="AR71" s="837"/>
      <c r="AS71" s="837"/>
      <c r="AT71" s="837"/>
      <c r="AU71" s="837"/>
      <c r="AV71" s="837"/>
      <c r="AW71" s="837"/>
      <c r="AX71" s="837"/>
      <c r="AY71" s="837"/>
      <c r="AZ71" s="837"/>
      <c r="BA71" s="837"/>
      <c r="BB71" s="837"/>
      <c r="BC71" s="837"/>
      <c r="BD71" s="837"/>
      <c r="BE71" s="837"/>
      <c r="BF71" s="837"/>
      <c r="BG71" s="837"/>
      <c r="BH71" s="837"/>
      <c r="BI71" s="837"/>
      <c r="BJ71" s="837"/>
      <c r="BK71" s="837"/>
    </row>
    <row r="72" spans="2:63" x14ac:dyDescent="0.2">
      <c r="B72" s="321"/>
      <c r="C72" s="321"/>
      <c r="D72" s="321"/>
      <c r="E72" s="1094"/>
      <c r="F72" s="1062"/>
      <c r="G72" s="324"/>
      <c r="H72" s="324"/>
      <c r="I72" s="324"/>
      <c r="J72" s="324"/>
      <c r="K72" s="324"/>
      <c r="L72" s="324"/>
      <c r="M72" s="324"/>
      <c r="N72" s="324"/>
      <c r="O72" s="324"/>
      <c r="P72" s="324"/>
      <c r="Q72" s="324"/>
      <c r="R72" s="324"/>
      <c r="S72" s="324"/>
      <c r="T72" s="321"/>
      <c r="U72" s="324" t="s">
        <v>578</v>
      </c>
      <c r="V72" s="837"/>
      <c r="W72" s="837"/>
      <c r="X72" s="837"/>
      <c r="Y72" s="837"/>
      <c r="Z72" s="837"/>
      <c r="AA72" s="837"/>
      <c r="AB72" s="837"/>
      <c r="AC72" s="837"/>
      <c r="AD72" s="837"/>
      <c r="AE72" s="837"/>
      <c r="AF72" s="837"/>
      <c r="AG72" s="837"/>
      <c r="AH72" s="837"/>
      <c r="AI72" s="837"/>
      <c r="AJ72" s="837"/>
      <c r="AK72" s="837"/>
      <c r="AL72" s="837"/>
      <c r="AM72" s="837"/>
      <c r="AN72" s="837"/>
      <c r="AO72" s="837"/>
      <c r="AP72" s="837"/>
      <c r="AQ72" s="837"/>
      <c r="AR72" s="837"/>
      <c r="AS72" s="837"/>
      <c r="AT72" s="837"/>
      <c r="AU72" s="837"/>
      <c r="AV72" s="837"/>
      <c r="AW72" s="837"/>
      <c r="AX72" s="837"/>
      <c r="AY72" s="837"/>
      <c r="AZ72" s="837"/>
      <c r="BA72" s="837"/>
      <c r="BB72" s="837"/>
      <c r="BC72" s="837"/>
      <c r="BD72" s="837"/>
      <c r="BE72" s="837"/>
      <c r="BF72" s="837"/>
      <c r="BG72" s="837"/>
      <c r="BH72" s="837"/>
      <c r="BI72" s="837"/>
      <c r="BJ72" s="837"/>
      <c r="BK72" s="837"/>
    </row>
    <row r="73" spans="2:63" ht="15" thickBot="1" x14ac:dyDescent="0.25">
      <c r="B73" s="321"/>
      <c r="C73" s="1073" t="s">
        <v>594</v>
      </c>
      <c r="D73" s="337"/>
      <c r="E73" s="338"/>
      <c r="F73" s="338"/>
      <c r="G73" s="338"/>
      <c r="H73" s="338"/>
      <c r="I73" s="338"/>
      <c r="J73" s="338"/>
      <c r="K73" s="338"/>
      <c r="L73" s="338"/>
      <c r="M73" s="338"/>
      <c r="N73" s="338"/>
      <c r="O73" s="338"/>
      <c r="P73" s="338"/>
      <c r="Q73" s="338"/>
      <c r="R73" s="338"/>
      <c r="S73" s="338"/>
      <c r="T73" s="321"/>
      <c r="U73" s="324" t="s">
        <v>578</v>
      </c>
      <c r="V73" s="837"/>
      <c r="W73" s="837"/>
      <c r="X73" s="837"/>
      <c r="Y73" s="837"/>
      <c r="Z73" s="837"/>
      <c r="AA73" s="837"/>
      <c r="AB73" s="837"/>
      <c r="AC73" s="837"/>
      <c r="AD73" s="837"/>
      <c r="AE73" s="837"/>
      <c r="AF73" s="837"/>
      <c r="AG73" s="837"/>
      <c r="AH73" s="837"/>
      <c r="AI73" s="837"/>
      <c r="AJ73" s="837"/>
      <c r="AK73" s="837"/>
      <c r="AL73" s="837"/>
      <c r="AM73" s="837"/>
      <c r="AN73" s="837"/>
      <c r="AO73" s="837"/>
      <c r="AP73" s="837"/>
      <c r="AQ73" s="837"/>
      <c r="AR73" s="837"/>
      <c r="AS73" s="837"/>
      <c r="AT73" s="837"/>
      <c r="AU73" s="837"/>
      <c r="AV73" s="837"/>
      <c r="AW73" s="837"/>
      <c r="AX73" s="837"/>
      <c r="AY73" s="837"/>
      <c r="AZ73" s="837"/>
      <c r="BA73" s="837"/>
      <c r="BB73" s="837"/>
      <c r="BC73" s="837"/>
      <c r="BD73" s="837"/>
      <c r="BE73" s="837"/>
      <c r="BF73" s="837"/>
      <c r="BG73" s="837"/>
      <c r="BH73" s="837"/>
      <c r="BI73" s="837"/>
      <c r="BJ73" s="837"/>
      <c r="BK73" s="837"/>
    </row>
    <row r="74" spans="2:63" ht="15" thickTop="1" x14ac:dyDescent="0.2">
      <c r="B74" s="321"/>
      <c r="C74" s="358"/>
      <c r="D74" s="333" t="s">
        <v>588</v>
      </c>
      <c r="E74" s="325"/>
      <c r="F74" s="325"/>
      <c r="G74" s="325"/>
      <c r="H74" s="325"/>
      <c r="I74" s="325"/>
      <c r="J74" s="1095"/>
      <c r="K74" s="1095"/>
      <c r="L74" s="325"/>
      <c r="M74" s="325"/>
      <c r="N74" s="325"/>
      <c r="O74" s="325"/>
      <c r="P74" s="325"/>
      <c r="Q74" s="325"/>
      <c r="R74" s="325"/>
      <c r="S74" s="325"/>
      <c r="T74" s="321"/>
      <c r="U74" s="324" t="s">
        <v>578</v>
      </c>
      <c r="V74" s="837"/>
      <c r="W74" s="837"/>
      <c r="X74" s="837"/>
      <c r="Y74" s="837"/>
      <c r="Z74" s="837"/>
      <c r="AA74" s="837"/>
      <c r="AB74" s="837"/>
      <c r="AC74" s="837"/>
      <c r="AD74" s="837"/>
      <c r="AE74" s="837"/>
      <c r="AF74" s="837"/>
      <c r="AG74" s="837"/>
      <c r="AH74" s="837"/>
      <c r="AI74" s="837"/>
      <c r="AJ74" s="837"/>
      <c r="AK74" s="837"/>
      <c r="AL74" s="837"/>
      <c r="AM74" s="837"/>
      <c r="AN74" s="837"/>
      <c r="AO74" s="837"/>
      <c r="AP74" s="837"/>
      <c r="AQ74" s="837"/>
      <c r="AR74" s="837"/>
      <c r="AS74" s="837"/>
      <c r="AT74" s="837"/>
      <c r="AU74" s="837"/>
      <c r="AV74" s="837"/>
      <c r="AW74" s="837"/>
      <c r="AX74" s="837"/>
      <c r="AY74" s="837"/>
      <c r="AZ74" s="837"/>
      <c r="BA74" s="837"/>
      <c r="BB74" s="837"/>
      <c r="BC74" s="837"/>
      <c r="BD74" s="837"/>
      <c r="BE74" s="837"/>
      <c r="BF74" s="837"/>
      <c r="BG74" s="837"/>
      <c r="BH74" s="837"/>
      <c r="BI74" s="837"/>
      <c r="BJ74" s="837"/>
      <c r="BK74" s="837"/>
    </row>
    <row r="75" spans="2:63" x14ac:dyDescent="0.2">
      <c r="B75" s="321"/>
      <c r="C75" s="321"/>
      <c r="D75" s="849" t="str">
        <f>D66</f>
        <v>Tenant "A"</v>
      </c>
      <c r="E75" s="1096"/>
      <c r="F75" s="1097">
        <f>G66/2</f>
        <v>286418</v>
      </c>
      <c r="G75" s="1097">
        <f t="shared" ref="G75:G78" si="13">F75</f>
        <v>286418</v>
      </c>
      <c r="H75" s="1097">
        <f>$F75*H$55</f>
        <v>289640.20250000001</v>
      </c>
      <c r="I75" s="1097">
        <f t="shared" ref="I75:I78" si="14">H75</f>
        <v>289640.20250000001</v>
      </c>
      <c r="J75" s="1097">
        <f t="shared" ref="J75:J78" si="15">$F75*J$55</f>
        <v>292681.42462624999</v>
      </c>
      <c r="K75" s="1097">
        <f t="shared" ref="K75:K78" si="16">J75</f>
        <v>292681.42462624999</v>
      </c>
      <c r="L75" s="1097">
        <f t="shared" ref="L75:L78" si="17">$F75*L$55</f>
        <v>297071.64599564375</v>
      </c>
      <c r="M75" s="1097">
        <f t="shared" ref="M75:M78" si="18">L75</f>
        <v>297071.64599564375</v>
      </c>
      <c r="N75" s="1097">
        <f t="shared" ref="N75:N78" si="19">$F75*N$55</f>
        <v>301527.72068557842</v>
      </c>
      <c r="O75" s="1097">
        <f t="shared" ref="O75:O78" si="20">N75</f>
        <v>301527.72068557842</v>
      </c>
      <c r="P75" s="1097">
        <f t="shared" ref="P75:P78" si="21">$F75*P$55</f>
        <v>306050.63649586216</v>
      </c>
      <c r="Q75" s="1097">
        <f t="shared" ref="Q75:Q78" si="22">P75</f>
        <v>306050.63649586216</v>
      </c>
      <c r="R75" s="1097">
        <f t="shared" ref="R75:R78" si="23">$F75*R$55</f>
        <v>310641.3960433001</v>
      </c>
      <c r="S75" s="1097">
        <f t="shared" ref="S75:S78" si="24">R75</f>
        <v>310641.3960433001</v>
      </c>
      <c r="T75" s="1080"/>
      <c r="U75" s="324" t="s">
        <v>578</v>
      </c>
      <c r="V75" s="837"/>
      <c r="W75" s="837"/>
      <c r="X75" s="837"/>
      <c r="Y75" s="837"/>
      <c r="Z75" s="837"/>
      <c r="AA75" s="837"/>
      <c r="AB75" s="837"/>
      <c r="AC75" s="837"/>
      <c r="AD75" s="837"/>
      <c r="AE75" s="837"/>
      <c r="AF75" s="837"/>
      <c r="AG75" s="837"/>
      <c r="AH75" s="837"/>
      <c r="AI75" s="837"/>
      <c r="AJ75" s="837"/>
      <c r="AK75" s="837"/>
      <c r="AL75" s="837"/>
      <c r="AM75" s="837"/>
      <c r="AN75" s="837"/>
      <c r="AO75" s="837"/>
      <c r="AP75" s="837"/>
      <c r="AQ75" s="837"/>
      <c r="AR75" s="837"/>
      <c r="AS75" s="837"/>
      <c r="AT75" s="837"/>
      <c r="AU75" s="837"/>
      <c r="AV75" s="837"/>
      <c r="AW75" s="837"/>
      <c r="AX75" s="837"/>
      <c r="AY75" s="837"/>
      <c r="AZ75" s="837"/>
      <c r="BA75" s="837"/>
      <c r="BB75" s="837"/>
      <c r="BC75" s="837"/>
      <c r="BD75" s="837"/>
      <c r="BE75" s="837"/>
      <c r="BF75" s="837"/>
      <c r="BG75" s="837"/>
      <c r="BH75" s="837"/>
      <c r="BI75" s="837"/>
      <c r="BJ75" s="837"/>
      <c r="BK75" s="837"/>
    </row>
    <row r="76" spans="2:63" x14ac:dyDescent="0.2">
      <c r="B76" s="321"/>
      <c r="C76" s="321"/>
      <c r="D76" s="849" t="str">
        <f>D67</f>
        <v>Tenant "B"</v>
      </c>
      <c r="E76" s="1080"/>
      <c r="F76" s="1097">
        <f>G67/2</f>
        <v>154774.5</v>
      </c>
      <c r="G76" s="1097">
        <f t="shared" si="13"/>
        <v>154774.5</v>
      </c>
      <c r="H76" s="1097">
        <f>$F76*H$55</f>
        <v>156515.71312500001</v>
      </c>
      <c r="I76" s="1097">
        <f t="shared" si="14"/>
        <v>156515.71312500001</v>
      </c>
      <c r="J76" s="1097">
        <f t="shared" si="15"/>
        <v>158159.1281128125</v>
      </c>
      <c r="K76" s="1097">
        <f t="shared" si="16"/>
        <v>158159.1281128125</v>
      </c>
      <c r="L76" s="1097">
        <f t="shared" si="17"/>
        <v>160531.51503450467</v>
      </c>
      <c r="M76" s="1097">
        <f t="shared" si="18"/>
        <v>160531.51503450467</v>
      </c>
      <c r="N76" s="1097">
        <f t="shared" si="19"/>
        <v>162939.48776002225</v>
      </c>
      <c r="O76" s="1097">
        <f t="shared" si="20"/>
        <v>162939.48776002225</v>
      </c>
      <c r="P76" s="1097">
        <f t="shared" si="21"/>
        <v>165383.58007642263</v>
      </c>
      <c r="Q76" s="1097">
        <f t="shared" si="22"/>
        <v>165383.58007642263</v>
      </c>
      <c r="R76" s="1097">
        <f t="shared" si="23"/>
        <v>167864.333777569</v>
      </c>
      <c r="S76" s="1097">
        <f t="shared" si="24"/>
        <v>167864.333777569</v>
      </c>
      <c r="T76" s="1080"/>
      <c r="U76" s="324" t="s">
        <v>578</v>
      </c>
      <c r="V76" s="837"/>
      <c r="W76" s="837"/>
      <c r="X76" s="837"/>
      <c r="Y76" s="837"/>
      <c r="Z76" s="837"/>
      <c r="AA76" s="837"/>
      <c r="AB76" s="837"/>
      <c r="AC76" s="837"/>
      <c r="AD76" s="837"/>
      <c r="AE76" s="837"/>
      <c r="AF76" s="837"/>
      <c r="AG76" s="837"/>
      <c r="AH76" s="837"/>
      <c r="AI76" s="837"/>
      <c r="AJ76" s="837"/>
      <c r="AK76" s="837"/>
      <c r="AL76" s="837"/>
      <c r="AM76" s="837"/>
      <c r="AN76" s="837"/>
      <c r="AO76" s="837"/>
      <c r="AP76" s="837"/>
      <c r="AQ76" s="837"/>
      <c r="AR76" s="837"/>
      <c r="AS76" s="837"/>
      <c r="AT76" s="837"/>
      <c r="AU76" s="837"/>
      <c r="AV76" s="837"/>
      <c r="AW76" s="837"/>
      <c r="AX76" s="837"/>
      <c r="AY76" s="837"/>
      <c r="AZ76" s="837"/>
      <c r="BA76" s="837"/>
      <c r="BB76" s="837"/>
      <c r="BC76" s="837"/>
      <c r="BD76" s="837"/>
      <c r="BE76" s="837"/>
      <c r="BF76" s="837"/>
      <c r="BG76" s="837"/>
      <c r="BH76" s="837"/>
      <c r="BI76" s="837"/>
      <c r="BJ76" s="837"/>
      <c r="BK76" s="837"/>
    </row>
    <row r="77" spans="2:63" x14ac:dyDescent="0.2">
      <c r="B77" s="321"/>
      <c r="C77" s="321"/>
      <c r="D77" s="849" t="str">
        <f>D68</f>
        <v>Tenant "C"</v>
      </c>
      <c r="E77" s="1080"/>
      <c r="F77" s="1097">
        <f>G68/2</f>
        <v>170751.5</v>
      </c>
      <c r="G77" s="1097">
        <f t="shared" si="13"/>
        <v>170751.5</v>
      </c>
      <c r="H77" s="1097">
        <f>$F77*H$55</f>
        <v>172672.454375</v>
      </c>
      <c r="I77" s="1097">
        <f t="shared" si="14"/>
        <v>172672.454375</v>
      </c>
      <c r="J77" s="1097">
        <f t="shared" si="15"/>
        <v>174485.51514593748</v>
      </c>
      <c r="K77" s="1097">
        <f t="shared" si="16"/>
        <v>174485.51514593748</v>
      </c>
      <c r="L77" s="1097">
        <f t="shared" si="17"/>
        <v>177102.79787312655</v>
      </c>
      <c r="M77" s="1097">
        <f t="shared" si="18"/>
        <v>177102.79787312655</v>
      </c>
      <c r="N77" s="1097">
        <f t="shared" si="19"/>
        <v>179759.33984122347</v>
      </c>
      <c r="O77" s="1097">
        <f t="shared" si="20"/>
        <v>179759.33984122347</v>
      </c>
      <c r="P77" s="1097">
        <f t="shared" si="21"/>
        <v>182455.72993884186</v>
      </c>
      <c r="Q77" s="1097">
        <f t="shared" si="22"/>
        <v>182455.72993884186</v>
      </c>
      <c r="R77" s="1097">
        <f t="shared" si="23"/>
        <v>185192.56588792452</v>
      </c>
      <c r="S77" s="1097">
        <f t="shared" si="24"/>
        <v>185192.56588792452</v>
      </c>
      <c r="T77" s="1080"/>
      <c r="U77" s="324" t="s">
        <v>578</v>
      </c>
      <c r="V77" s="837"/>
      <c r="W77" s="837"/>
      <c r="X77" s="837"/>
      <c r="Y77" s="837"/>
      <c r="Z77" s="837"/>
      <c r="AA77" s="837"/>
      <c r="AB77" s="837"/>
      <c r="AC77" s="837"/>
      <c r="AD77" s="837"/>
      <c r="AE77" s="837"/>
      <c r="AF77" s="837"/>
      <c r="AG77" s="837"/>
      <c r="AH77" s="837"/>
      <c r="AI77" s="837"/>
      <c r="AJ77" s="837"/>
      <c r="AK77" s="837"/>
      <c r="AL77" s="837"/>
      <c r="AM77" s="837"/>
      <c r="AN77" s="837"/>
      <c r="AO77" s="837"/>
      <c r="AP77" s="837"/>
      <c r="AQ77" s="837"/>
      <c r="AR77" s="837"/>
      <c r="AS77" s="837"/>
      <c r="AT77" s="837"/>
      <c r="AU77" s="837"/>
      <c r="AV77" s="837"/>
      <c r="AW77" s="837"/>
      <c r="AX77" s="837"/>
      <c r="AY77" s="837"/>
      <c r="AZ77" s="837"/>
      <c r="BA77" s="837"/>
      <c r="BB77" s="837"/>
      <c r="BC77" s="837"/>
      <c r="BD77" s="837"/>
      <c r="BE77" s="837"/>
      <c r="BF77" s="837"/>
      <c r="BG77" s="837"/>
      <c r="BH77" s="837"/>
      <c r="BI77" s="837"/>
      <c r="BJ77" s="837"/>
      <c r="BK77" s="837"/>
    </row>
    <row r="78" spans="2:63" x14ac:dyDescent="0.2">
      <c r="B78" s="321"/>
      <c r="C78" s="321"/>
      <c r="D78" s="849" t="str">
        <f>D69</f>
        <v>Tenant "D"</v>
      </c>
      <c r="E78" s="1096"/>
      <c r="F78" s="1097">
        <f>G69/2</f>
        <v>295721.25</v>
      </c>
      <c r="G78" s="1097">
        <f t="shared" si="13"/>
        <v>295721.25</v>
      </c>
      <c r="H78" s="1097">
        <f>$F78*H$55</f>
        <v>299048.11406250001</v>
      </c>
      <c r="I78" s="1097">
        <f t="shared" si="14"/>
        <v>299048.11406250001</v>
      </c>
      <c r="J78" s="1097">
        <f t="shared" si="15"/>
        <v>302188.11926015624</v>
      </c>
      <c r="K78" s="1097">
        <f t="shared" si="16"/>
        <v>302188.11926015624</v>
      </c>
      <c r="L78" s="1097">
        <f t="shared" si="17"/>
        <v>306720.94104905857</v>
      </c>
      <c r="M78" s="1097">
        <f t="shared" si="18"/>
        <v>306720.94104905857</v>
      </c>
      <c r="N78" s="1097">
        <f t="shared" si="19"/>
        <v>311321.75516479451</v>
      </c>
      <c r="O78" s="1097">
        <f t="shared" si="20"/>
        <v>311321.75516479451</v>
      </c>
      <c r="P78" s="1097">
        <f t="shared" si="21"/>
        <v>315991.58149226644</v>
      </c>
      <c r="Q78" s="1097">
        <f t="shared" si="22"/>
        <v>315991.58149226644</v>
      </c>
      <c r="R78" s="1097">
        <f t="shared" si="23"/>
        <v>320731.45521465049</v>
      </c>
      <c r="S78" s="1097">
        <f t="shared" si="24"/>
        <v>320731.45521465049</v>
      </c>
      <c r="T78" s="1080"/>
      <c r="U78" s="324" t="s">
        <v>578</v>
      </c>
      <c r="V78" s="837"/>
      <c r="W78" s="837"/>
      <c r="X78" s="837"/>
      <c r="Y78" s="837"/>
      <c r="Z78" s="837"/>
      <c r="AA78" s="837"/>
      <c r="AB78" s="837"/>
      <c r="AC78" s="837"/>
      <c r="AD78" s="837"/>
      <c r="AE78" s="837"/>
      <c r="AF78" s="837"/>
      <c r="AG78" s="837"/>
      <c r="AH78" s="837"/>
      <c r="AI78" s="837"/>
      <c r="AJ78" s="837"/>
      <c r="AK78" s="837"/>
      <c r="AL78" s="837"/>
      <c r="AM78" s="837"/>
      <c r="AN78" s="837"/>
      <c r="AO78" s="837"/>
      <c r="AP78" s="837"/>
      <c r="AQ78" s="837"/>
      <c r="AR78" s="837"/>
      <c r="AS78" s="837"/>
      <c r="AT78" s="837"/>
      <c r="AU78" s="837"/>
      <c r="AV78" s="837"/>
      <c r="AW78" s="837"/>
      <c r="AX78" s="837"/>
      <c r="AY78" s="837"/>
      <c r="AZ78" s="837"/>
      <c r="BA78" s="837"/>
      <c r="BB78" s="837"/>
      <c r="BC78" s="837"/>
      <c r="BD78" s="837"/>
      <c r="BE78" s="837"/>
      <c r="BF78" s="837"/>
      <c r="BG78" s="837"/>
      <c r="BH78" s="837"/>
      <c r="BI78" s="837"/>
      <c r="BJ78" s="837"/>
      <c r="BK78" s="837"/>
    </row>
    <row r="79" spans="2:63" x14ac:dyDescent="0.2">
      <c r="B79" s="321"/>
      <c r="C79" s="321"/>
      <c r="D79" s="333"/>
      <c r="E79" s="324"/>
      <c r="F79" s="1097"/>
      <c r="G79" s="1097"/>
      <c r="H79" s="1097"/>
      <c r="I79" s="1097"/>
      <c r="J79" s="1097"/>
      <c r="K79" s="1097"/>
      <c r="L79" s="1097"/>
      <c r="M79" s="1097"/>
      <c r="N79" s="1097"/>
      <c r="O79" s="1097"/>
      <c r="P79" s="1097"/>
      <c r="Q79" s="1097"/>
      <c r="R79" s="1097"/>
      <c r="S79" s="1097"/>
      <c r="T79" s="321"/>
      <c r="U79" s="324" t="s">
        <v>578</v>
      </c>
      <c r="V79" s="837"/>
      <c r="W79" s="837"/>
      <c r="X79" s="837"/>
      <c r="Y79" s="837"/>
      <c r="Z79" s="837"/>
      <c r="AA79" s="837"/>
      <c r="AB79" s="837"/>
      <c r="AC79" s="837"/>
      <c r="AD79" s="837"/>
      <c r="AE79" s="837"/>
      <c r="AF79" s="837"/>
      <c r="AG79" s="837"/>
      <c r="AH79" s="837"/>
      <c r="AI79" s="837"/>
      <c r="AJ79" s="837"/>
      <c r="AK79" s="837"/>
      <c r="AL79" s="837"/>
      <c r="AM79" s="837"/>
      <c r="AN79" s="837"/>
      <c r="AO79" s="837"/>
      <c r="AP79" s="837"/>
      <c r="AQ79" s="837"/>
      <c r="AR79" s="837"/>
      <c r="AS79" s="837"/>
      <c r="AT79" s="837"/>
      <c r="AU79" s="837"/>
      <c r="AV79" s="837"/>
      <c r="AW79" s="837"/>
      <c r="AX79" s="837"/>
      <c r="AY79" s="837"/>
      <c r="AZ79" s="837"/>
      <c r="BA79" s="837"/>
      <c r="BB79" s="837"/>
      <c r="BC79" s="837"/>
      <c r="BD79" s="837"/>
      <c r="BE79" s="837"/>
      <c r="BF79" s="837"/>
      <c r="BG79" s="837"/>
      <c r="BH79" s="837"/>
      <c r="BI79" s="837"/>
      <c r="BJ79" s="837"/>
      <c r="BK79" s="837"/>
    </row>
    <row r="80" spans="2:63" x14ac:dyDescent="0.2">
      <c r="B80" s="321"/>
      <c r="C80" s="358"/>
      <c r="D80" s="333" t="s">
        <v>589</v>
      </c>
      <c r="E80" s="325"/>
      <c r="F80" s="1098"/>
      <c r="G80" s="1098"/>
      <c r="H80" s="1098"/>
      <c r="I80" s="1098"/>
      <c r="J80" s="1098"/>
      <c r="K80" s="1098"/>
      <c r="L80" s="1098"/>
      <c r="M80" s="1098"/>
      <c r="N80" s="1098"/>
      <c r="O80" s="1098"/>
      <c r="P80" s="1098"/>
      <c r="Q80" s="1098"/>
      <c r="R80" s="1098"/>
      <c r="S80" s="1098"/>
      <c r="T80" s="321"/>
      <c r="U80" s="324" t="s">
        <v>578</v>
      </c>
      <c r="V80" s="837"/>
      <c r="W80" s="837"/>
      <c r="X80" s="837"/>
      <c r="Y80" s="837"/>
      <c r="Z80" s="837"/>
      <c r="AA80" s="837"/>
      <c r="AB80" s="837"/>
      <c r="AC80" s="837"/>
      <c r="AD80" s="837"/>
      <c r="AE80" s="837"/>
      <c r="AF80" s="837"/>
      <c r="AG80" s="837"/>
      <c r="AH80" s="837"/>
      <c r="AI80" s="837"/>
      <c r="AJ80" s="837"/>
      <c r="AK80" s="837"/>
      <c r="AL80" s="837"/>
      <c r="AM80" s="837"/>
      <c r="AN80" s="837"/>
      <c r="AO80" s="837"/>
      <c r="AP80" s="837"/>
      <c r="AQ80" s="837"/>
      <c r="AR80" s="837"/>
      <c r="AS80" s="837"/>
      <c r="AT80" s="837"/>
      <c r="AU80" s="837"/>
      <c r="AV80" s="837"/>
      <c r="AW80" s="837"/>
      <c r="AX80" s="837"/>
      <c r="AY80" s="837"/>
      <c r="AZ80" s="837"/>
      <c r="BA80" s="837"/>
      <c r="BB80" s="837"/>
      <c r="BC80" s="837"/>
      <c r="BD80" s="837"/>
      <c r="BE80" s="837"/>
      <c r="BF80" s="837"/>
      <c r="BG80" s="837"/>
      <c r="BH80" s="837"/>
      <c r="BI80" s="837"/>
      <c r="BJ80" s="837"/>
      <c r="BK80" s="837"/>
    </row>
    <row r="81" spans="1:63" x14ac:dyDescent="0.2">
      <c r="B81" s="321"/>
      <c r="C81" s="321"/>
      <c r="D81" s="849" t="str">
        <f>D75</f>
        <v>Tenant "A"</v>
      </c>
      <c r="E81" s="324"/>
      <c r="F81" s="1099"/>
      <c r="G81" s="1099"/>
      <c r="H81" s="1099"/>
      <c r="I81" s="1099"/>
      <c r="J81" s="1099"/>
      <c r="K81" s="1099"/>
      <c r="L81" s="1099"/>
      <c r="M81" s="1099"/>
      <c r="N81" s="1097">
        <f>$I$66/2*N53</f>
        <v>302591.89286234998</v>
      </c>
      <c r="O81" s="1097">
        <f>N81</f>
        <v>302591.89286234998</v>
      </c>
      <c r="P81" s="1097">
        <f>$N$81*H63</f>
        <v>307130.77125528519</v>
      </c>
      <c r="Q81" s="1097">
        <f>P81</f>
        <v>307130.77125528519</v>
      </c>
      <c r="R81" s="1097">
        <f>$N$81*J63</f>
        <v>311737.73282411444</v>
      </c>
      <c r="S81" s="1097">
        <f>R81</f>
        <v>311737.73282411444</v>
      </c>
      <c r="T81" s="321"/>
      <c r="U81" s="324" t="s">
        <v>578</v>
      </c>
      <c r="V81" s="837"/>
      <c r="W81" s="837"/>
      <c r="X81" s="837"/>
      <c r="Y81" s="837"/>
      <c r="Z81" s="837"/>
      <c r="AA81" s="837"/>
      <c r="AB81" s="837"/>
      <c r="AC81" s="837"/>
      <c r="AD81" s="837"/>
      <c r="AE81" s="837"/>
      <c r="AF81" s="837"/>
      <c r="AG81" s="837"/>
      <c r="AH81" s="837"/>
      <c r="AI81" s="837"/>
      <c r="AJ81" s="837"/>
      <c r="AK81" s="837"/>
      <c r="AL81" s="837"/>
      <c r="AM81" s="837"/>
      <c r="AN81" s="837"/>
      <c r="AO81" s="837"/>
      <c r="AP81" s="837"/>
      <c r="AQ81" s="837"/>
      <c r="AR81" s="837"/>
      <c r="AS81" s="837"/>
      <c r="AT81" s="837"/>
      <c r="AU81" s="837"/>
      <c r="AV81" s="837"/>
      <c r="AW81" s="837"/>
      <c r="AX81" s="837"/>
      <c r="AY81" s="837"/>
      <c r="AZ81" s="837"/>
      <c r="BA81" s="837"/>
      <c r="BB81" s="837"/>
      <c r="BC81" s="837"/>
      <c r="BD81" s="837"/>
      <c r="BE81" s="837"/>
      <c r="BF81" s="837"/>
      <c r="BG81" s="837"/>
      <c r="BH81" s="837"/>
      <c r="BI81" s="837"/>
      <c r="BJ81" s="837"/>
      <c r="BK81" s="837"/>
    </row>
    <row r="82" spans="1:63" x14ac:dyDescent="0.2">
      <c r="B82" s="321"/>
      <c r="C82" s="321"/>
      <c r="D82" s="849" t="str">
        <f>D76</f>
        <v>Tenant "B"</v>
      </c>
      <c r="E82" s="324"/>
      <c r="F82" s="1099"/>
      <c r="G82" s="1099"/>
      <c r="H82" s="1099"/>
      <c r="I82" s="1099"/>
      <c r="J82" s="1099"/>
      <c r="K82" s="1099"/>
      <c r="L82" s="1099"/>
      <c r="M82" s="1099"/>
      <c r="N82" s="1099"/>
      <c r="O82" s="1099"/>
      <c r="P82" s="1099"/>
      <c r="Q82" s="1099"/>
      <c r="R82" s="1097">
        <f>$I$67/2*R53</f>
        <v>176472.48335006746</v>
      </c>
      <c r="S82" s="1097">
        <f>R82</f>
        <v>176472.48335006746</v>
      </c>
      <c r="T82" s="1093"/>
      <c r="U82" s="324" t="s">
        <v>578</v>
      </c>
      <c r="V82" s="837"/>
      <c r="W82" s="837"/>
      <c r="X82" s="837"/>
      <c r="Y82" s="837"/>
      <c r="Z82" s="837"/>
      <c r="AA82" s="837"/>
      <c r="AB82" s="837"/>
      <c r="AC82" s="837"/>
      <c r="AD82" s="837"/>
      <c r="AE82" s="837"/>
      <c r="AF82" s="837"/>
      <c r="AG82" s="837"/>
      <c r="AH82" s="837"/>
      <c r="AI82" s="837"/>
      <c r="AJ82" s="837"/>
      <c r="AK82" s="837"/>
      <c r="AL82" s="837"/>
      <c r="AM82" s="837"/>
      <c r="AN82" s="837"/>
      <c r="AO82" s="837"/>
      <c r="AP82" s="837"/>
      <c r="AQ82" s="837"/>
      <c r="AR82" s="837"/>
      <c r="AS82" s="837"/>
      <c r="AT82" s="837"/>
      <c r="AU82" s="837"/>
      <c r="AV82" s="837"/>
      <c r="AW82" s="837"/>
      <c r="AX82" s="837"/>
      <c r="AY82" s="837"/>
      <c r="AZ82" s="837"/>
      <c r="BA82" s="837"/>
      <c r="BB82" s="837"/>
      <c r="BC82" s="837"/>
      <c r="BD82" s="837"/>
      <c r="BE82" s="837"/>
      <c r="BF82" s="837"/>
      <c r="BG82" s="837"/>
      <c r="BH82" s="837"/>
      <c r="BI82" s="837"/>
      <c r="BJ82" s="837"/>
      <c r="BK82" s="837"/>
    </row>
    <row r="83" spans="1:63" x14ac:dyDescent="0.2">
      <c r="B83" s="321"/>
      <c r="C83" s="321"/>
      <c r="D83" s="849" t="str">
        <f>D77</f>
        <v>Tenant "C"</v>
      </c>
      <c r="E83" s="324"/>
      <c r="F83" s="1099"/>
      <c r="G83" s="1099"/>
      <c r="H83" s="1099"/>
      <c r="I83" s="1097">
        <f>I68/2*I53</f>
        <v>158831.27940696696</v>
      </c>
      <c r="J83" s="1097">
        <f>I83</f>
        <v>158831.27940696696</v>
      </c>
      <c r="K83" s="1097">
        <f>$I$83*K58</f>
        <v>160855.98123873721</v>
      </c>
      <c r="L83" s="1097">
        <f>K83</f>
        <v>160855.98123873721</v>
      </c>
      <c r="M83" s="1097">
        <f>$I$83*M58</f>
        <v>163268.82095731824</v>
      </c>
      <c r="N83" s="1097">
        <f>M83</f>
        <v>163268.82095731824</v>
      </c>
      <c r="O83" s="1097">
        <f>$I$83*O58</f>
        <v>165717.85327167803</v>
      </c>
      <c r="P83" s="1097">
        <f>O83</f>
        <v>165717.85327167803</v>
      </c>
      <c r="Q83" s="1097">
        <f>$I$83*Q58</f>
        <v>168203.62107075323</v>
      </c>
      <c r="R83" s="1097">
        <f>Q83</f>
        <v>168203.62107075323</v>
      </c>
      <c r="S83" s="1097">
        <f>$I$83*S58</f>
        <v>170726.67538681452</v>
      </c>
      <c r="T83" s="1093"/>
      <c r="U83" s="324" t="s">
        <v>578</v>
      </c>
      <c r="V83" s="837"/>
      <c r="W83" s="837"/>
      <c r="X83" s="837"/>
      <c r="Y83" s="837"/>
      <c r="Z83" s="837"/>
      <c r="AA83" s="837"/>
      <c r="AB83" s="837"/>
      <c r="AC83" s="837"/>
      <c r="AD83" s="837"/>
      <c r="AE83" s="837"/>
      <c r="AF83" s="837"/>
      <c r="AG83" s="837"/>
      <c r="AH83" s="837"/>
      <c r="AI83" s="837"/>
      <c r="AJ83" s="837"/>
      <c r="AK83" s="837"/>
      <c r="AL83" s="837"/>
      <c r="AM83" s="837"/>
      <c r="AN83" s="837"/>
      <c r="AO83" s="837"/>
      <c r="AP83" s="837"/>
      <c r="AQ83" s="837"/>
      <c r="AR83" s="837"/>
      <c r="AS83" s="837"/>
      <c r="AT83" s="837"/>
      <c r="AU83" s="837"/>
      <c r="AV83" s="837"/>
      <c r="AW83" s="837"/>
      <c r="AX83" s="837"/>
      <c r="AY83" s="837"/>
      <c r="AZ83" s="837"/>
      <c r="BA83" s="837"/>
      <c r="BB83" s="837"/>
      <c r="BC83" s="837"/>
      <c r="BD83" s="837"/>
      <c r="BE83" s="837"/>
      <c r="BF83" s="837"/>
      <c r="BG83" s="837"/>
      <c r="BH83" s="837"/>
      <c r="BI83" s="837"/>
      <c r="BJ83" s="837"/>
      <c r="BK83" s="837"/>
    </row>
    <row r="84" spans="1:63" x14ac:dyDescent="0.2">
      <c r="B84" s="321"/>
      <c r="C84" s="321"/>
      <c r="D84" s="849" t="str">
        <f>D78</f>
        <v>Tenant "D"</v>
      </c>
      <c r="E84" s="324"/>
      <c r="F84" s="1099"/>
      <c r="G84" s="1099"/>
      <c r="H84" s="1099"/>
      <c r="I84" s="1099"/>
      <c r="J84" s="1099"/>
      <c r="K84" s="1099"/>
      <c r="L84" s="1099"/>
      <c r="M84" s="1099"/>
      <c r="N84" s="1099"/>
      <c r="O84" s="1097">
        <f>I69/2*O53</f>
        <v>323608.89044643962</v>
      </c>
      <c r="P84" s="1097">
        <f>O84</f>
        <v>323608.89044643962</v>
      </c>
      <c r="Q84" s="1097">
        <f>$O$84*H63</f>
        <v>328463.0238031362</v>
      </c>
      <c r="R84" s="1097">
        <f>Q84</f>
        <v>328463.0238031362</v>
      </c>
      <c r="S84" s="1097">
        <f>$O$84*J63</f>
        <v>333389.96916018316</v>
      </c>
      <c r="T84" s="321"/>
      <c r="U84" s="324" t="s">
        <v>578</v>
      </c>
      <c r="V84" s="837"/>
      <c r="W84" s="837"/>
      <c r="X84" s="837"/>
      <c r="Y84" s="837"/>
      <c r="Z84" s="837"/>
      <c r="AA84" s="837"/>
      <c r="AB84" s="837"/>
      <c r="AC84" s="837"/>
      <c r="AD84" s="837"/>
      <c r="AE84" s="837"/>
      <c r="AF84" s="837"/>
      <c r="AG84" s="837"/>
      <c r="AH84" s="837"/>
      <c r="AI84" s="837"/>
      <c r="AJ84" s="837"/>
      <c r="AK84" s="837"/>
      <c r="AL84" s="837"/>
      <c r="AM84" s="837"/>
      <c r="AN84" s="837"/>
      <c r="AO84" s="837"/>
      <c r="AP84" s="837"/>
      <c r="AQ84" s="837"/>
      <c r="AR84" s="837"/>
      <c r="AS84" s="837"/>
      <c r="AT84" s="837"/>
      <c r="AU84" s="837"/>
      <c r="AV84" s="837"/>
      <c r="AW84" s="837"/>
      <c r="AX84" s="837"/>
      <c r="AY84" s="837"/>
      <c r="AZ84" s="837"/>
      <c r="BA84" s="837"/>
      <c r="BB84" s="837"/>
      <c r="BC84" s="837"/>
      <c r="BD84" s="837"/>
      <c r="BE84" s="837"/>
      <c r="BF84" s="837"/>
      <c r="BG84" s="837"/>
      <c r="BH84" s="837"/>
      <c r="BI84" s="837"/>
      <c r="BJ84" s="837"/>
      <c r="BK84" s="837"/>
    </row>
    <row r="85" spans="1:63" x14ac:dyDescent="0.2">
      <c r="B85" s="321"/>
      <c r="C85" s="321"/>
      <c r="D85" s="849" t="s">
        <v>183</v>
      </c>
      <c r="E85" s="324"/>
      <c r="F85" s="1099"/>
      <c r="G85" s="1097">
        <f>$I$70/4*G53</f>
        <v>295998.44662373164</v>
      </c>
      <c r="H85" s="1097">
        <f>G85</f>
        <v>295998.44662373164</v>
      </c>
      <c r="I85" s="1097">
        <f>$G$85*I56</f>
        <v>299217.40914227307</v>
      </c>
      <c r="J85" s="1097">
        <f>I85</f>
        <v>299217.40914227307</v>
      </c>
      <c r="K85" s="1097">
        <f>$G$85*K56</f>
        <v>303031.6832490479</v>
      </c>
      <c r="L85" s="1097">
        <f t="shared" ref="L85" si="25">K85</f>
        <v>303031.6832490479</v>
      </c>
      <c r="M85" s="1097">
        <f>$G$85*M56</f>
        <v>307577.15849778365</v>
      </c>
      <c r="N85" s="1097">
        <f t="shared" ref="N85" si="26">M85</f>
        <v>307577.15849778365</v>
      </c>
      <c r="O85" s="1097">
        <f>$G$85*O56</f>
        <v>312190.81587525044</v>
      </c>
      <c r="P85" s="1097">
        <f t="shared" ref="P85" si="27">O85</f>
        <v>312190.81587525044</v>
      </c>
      <c r="Q85" s="1097">
        <f>$G$85*Q56</f>
        <v>316873.67811337922</v>
      </c>
      <c r="R85" s="1097">
        <f t="shared" ref="R85" si="28">Q85</f>
        <v>316873.67811337922</v>
      </c>
      <c r="S85" s="1097">
        <f>$G$85*S56</f>
        <v>321626.78328507993</v>
      </c>
      <c r="T85" s="321"/>
      <c r="U85" s="324" t="s">
        <v>578</v>
      </c>
      <c r="V85" s="837"/>
      <c r="W85" s="837"/>
      <c r="X85" s="837"/>
      <c r="Y85" s="837"/>
      <c r="Z85" s="837"/>
      <c r="AA85" s="837"/>
      <c r="AB85" s="837"/>
      <c r="AC85" s="837"/>
      <c r="AD85" s="837"/>
      <c r="AE85" s="837"/>
      <c r="AF85" s="837"/>
      <c r="AG85" s="837"/>
      <c r="AH85" s="837"/>
      <c r="AI85" s="837"/>
      <c r="AJ85" s="837"/>
      <c r="AK85" s="837"/>
      <c r="AL85" s="837"/>
      <c r="AM85" s="837"/>
      <c r="AN85" s="837"/>
      <c r="AO85" s="837"/>
      <c r="AP85" s="837"/>
      <c r="AQ85" s="837"/>
      <c r="AR85" s="837"/>
      <c r="AS85" s="837"/>
      <c r="AT85" s="837"/>
      <c r="AU85" s="837"/>
      <c r="AV85" s="837"/>
      <c r="AW85" s="837"/>
      <c r="AX85" s="837"/>
      <c r="AY85" s="837"/>
      <c r="AZ85" s="837"/>
      <c r="BA85" s="837"/>
      <c r="BB85" s="837"/>
      <c r="BC85" s="837"/>
      <c r="BD85" s="837"/>
      <c r="BE85" s="837"/>
      <c r="BF85" s="837"/>
      <c r="BG85" s="837"/>
      <c r="BH85" s="837"/>
      <c r="BI85" s="837"/>
      <c r="BJ85" s="837"/>
      <c r="BK85" s="837"/>
    </row>
    <row r="86" spans="1:63" x14ac:dyDescent="0.2">
      <c r="B86" s="321"/>
      <c r="C86" s="321"/>
      <c r="D86" s="849" t="s">
        <v>184</v>
      </c>
      <c r="E86" s="324"/>
      <c r="F86" s="1099"/>
      <c r="G86" s="1099"/>
      <c r="H86" s="1097">
        <f>$I$70/4*H53</f>
        <v>298210.17187500006</v>
      </c>
      <c r="I86" s="1097">
        <f>H86</f>
        <v>298210.17187500006</v>
      </c>
      <c r="J86" s="1097">
        <f>$H$86*J57</f>
        <v>301341.37867968756</v>
      </c>
      <c r="K86" s="1097">
        <f>J86</f>
        <v>301341.37867968756</v>
      </c>
      <c r="L86" s="1097">
        <f>$H$86*L57</f>
        <v>305861.49935988284</v>
      </c>
      <c r="M86" s="1097">
        <f t="shared" ref="M86" si="29">L86</f>
        <v>305861.49935988284</v>
      </c>
      <c r="N86" s="1097">
        <f>$H$86*N57</f>
        <v>310449.42185028107</v>
      </c>
      <c r="O86" s="1097">
        <f t="shared" ref="O86" si="30">N86</f>
        <v>310449.42185028107</v>
      </c>
      <c r="P86" s="1097">
        <f>$H$86*P57</f>
        <v>315106.16317803529</v>
      </c>
      <c r="Q86" s="1097">
        <f t="shared" ref="Q86" si="31">P86</f>
        <v>315106.16317803529</v>
      </c>
      <c r="R86" s="1097">
        <f>$H$86*R57</f>
        <v>319832.75562570587</v>
      </c>
      <c r="S86" s="1097">
        <f t="shared" ref="S86" si="32">R86</f>
        <v>319832.75562570587</v>
      </c>
      <c r="T86" s="321"/>
      <c r="U86" s="324" t="s">
        <v>578</v>
      </c>
      <c r="V86" s="837"/>
      <c r="W86" s="837"/>
      <c r="X86" s="837"/>
      <c r="Y86" s="837"/>
      <c r="Z86" s="837"/>
      <c r="AA86" s="837"/>
      <c r="AB86" s="837"/>
      <c r="AC86" s="837"/>
      <c r="AD86" s="837"/>
      <c r="AE86" s="837"/>
      <c r="AF86" s="837"/>
      <c r="AG86" s="837"/>
      <c r="AH86" s="837"/>
      <c r="AI86" s="837"/>
      <c r="AJ86" s="837"/>
      <c r="AK86" s="837"/>
      <c r="AL86" s="837"/>
      <c r="AM86" s="837"/>
      <c r="AN86" s="837"/>
      <c r="AO86" s="837"/>
      <c r="AP86" s="837"/>
      <c r="AQ86" s="837"/>
      <c r="AR86" s="837"/>
      <c r="AS86" s="837"/>
      <c r="AT86" s="837"/>
      <c r="AU86" s="837"/>
      <c r="AV86" s="837"/>
      <c r="AW86" s="837"/>
      <c r="AX86" s="837"/>
      <c r="AY86" s="837"/>
      <c r="AZ86" s="837"/>
      <c r="BA86" s="837"/>
      <c r="BB86" s="837"/>
      <c r="BC86" s="837"/>
      <c r="BD86" s="837"/>
      <c r="BE86" s="837"/>
      <c r="BF86" s="837"/>
      <c r="BG86" s="837"/>
      <c r="BH86" s="837"/>
      <c r="BI86" s="837"/>
      <c r="BJ86" s="837"/>
      <c r="BK86" s="837"/>
    </row>
    <row r="87" spans="1:63" x14ac:dyDescent="0.2">
      <c r="B87" s="321"/>
      <c r="C87" s="321"/>
      <c r="D87" s="849"/>
      <c r="E87" s="324"/>
      <c r="F87" s="1098"/>
      <c r="G87" s="1098"/>
      <c r="H87" s="1098"/>
      <c r="I87" s="1098"/>
      <c r="J87" s="1098"/>
      <c r="K87" s="1098"/>
      <c r="L87" s="1098"/>
      <c r="M87" s="1098"/>
      <c r="N87" s="1098"/>
      <c r="O87" s="1098"/>
      <c r="P87" s="1098"/>
      <c r="Q87" s="1098"/>
      <c r="R87" s="1098"/>
      <c r="S87" s="1098"/>
      <c r="T87" s="321"/>
      <c r="U87" s="324" t="s">
        <v>578</v>
      </c>
      <c r="V87" s="837"/>
      <c r="W87" s="837"/>
      <c r="X87" s="837"/>
      <c r="Y87" s="837"/>
      <c r="Z87" s="837"/>
      <c r="AA87" s="837"/>
      <c r="AB87" s="837"/>
      <c r="AC87" s="837"/>
      <c r="AD87" s="837"/>
      <c r="AE87" s="837"/>
      <c r="AF87" s="837"/>
      <c r="AG87" s="837"/>
      <c r="AH87" s="837"/>
      <c r="AI87" s="837"/>
      <c r="AJ87" s="837"/>
      <c r="AK87" s="837"/>
      <c r="AL87" s="837"/>
      <c r="AM87" s="837"/>
      <c r="AN87" s="837"/>
      <c r="AO87" s="837"/>
      <c r="AP87" s="837"/>
      <c r="AQ87" s="837"/>
      <c r="AR87" s="837"/>
      <c r="AS87" s="837"/>
      <c r="AT87" s="837"/>
      <c r="AU87" s="837"/>
      <c r="AV87" s="837"/>
      <c r="AW87" s="837"/>
      <c r="AX87" s="837"/>
      <c r="AY87" s="837"/>
      <c r="AZ87" s="837"/>
      <c r="BA87" s="837"/>
      <c r="BB87" s="837"/>
      <c r="BC87" s="837"/>
      <c r="BD87" s="837"/>
      <c r="BE87" s="837"/>
      <c r="BF87" s="837"/>
      <c r="BG87" s="837"/>
      <c r="BH87" s="837"/>
      <c r="BI87" s="837"/>
      <c r="BJ87" s="837"/>
      <c r="BK87" s="837"/>
    </row>
    <row r="88" spans="1:63" x14ac:dyDescent="0.2">
      <c r="B88" s="321"/>
      <c r="C88" s="358"/>
      <c r="D88" s="333" t="s">
        <v>590</v>
      </c>
      <c r="E88" s="325"/>
      <c r="F88" s="1098"/>
      <c r="G88" s="1098"/>
      <c r="H88" s="1098"/>
      <c r="I88" s="1098"/>
      <c r="J88" s="1098"/>
      <c r="K88" s="1098"/>
      <c r="L88" s="1098"/>
      <c r="M88" s="1098"/>
      <c r="N88" s="1098"/>
      <c r="O88" s="1098"/>
      <c r="P88" s="1098"/>
      <c r="Q88" s="1098"/>
      <c r="R88" s="1098"/>
      <c r="S88" s="1098"/>
      <c r="T88" s="321"/>
      <c r="U88" s="324" t="s">
        <v>578</v>
      </c>
      <c r="V88" s="837"/>
      <c r="W88" s="837"/>
      <c r="X88" s="837"/>
      <c r="Y88" s="837"/>
      <c r="Z88" s="837"/>
      <c r="AA88" s="837"/>
      <c r="AB88" s="837"/>
      <c r="AC88" s="837"/>
      <c r="AD88" s="837"/>
      <c r="AE88" s="837"/>
      <c r="AF88" s="837"/>
      <c r="AG88" s="837"/>
      <c r="AH88" s="837"/>
      <c r="AI88" s="837"/>
      <c r="AJ88" s="837"/>
      <c r="AK88" s="837"/>
      <c r="AL88" s="837"/>
      <c r="AM88" s="837"/>
      <c r="AN88" s="837"/>
      <c r="AO88" s="837"/>
      <c r="AP88" s="837"/>
      <c r="AQ88" s="837"/>
      <c r="AR88" s="837"/>
      <c r="AS88" s="837"/>
      <c r="AT88" s="837"/>
      <c r="AU88" s="837"/>
      <c r="AV88" s="837"/>
      <c r="AW88" s="837"/>
      <c r="AX88" s="837"/>
      <c r="AY88" s="837"/>
      <c r="AZ88" s="837"/>
      <c r="BA88" s="837"/>
      <c r="BB88" s="837"/>
      <c r="BC88" s="837"/>
      <c r="BD88" s="837"/>
      <c r="BE88" s="837"/>
      <c r="BF88" s="837"/>
      <c r="BG88" s="837"/>
      <c r="BH88" s="837"/>
      <c r="BI88" s="837"/>
      <c r="BJ88" s="837"/>
      <c r="BK88" s="837"/>
    </row>
    <row r="89" spans="1:63" s="837" customFormat="1" x14ac:dyDescent="0.2">
      <c r="A89" s="721"/>
      <c r="B89" s="321"/>
      <c r="C89" s="321"/>
      <c r="D89" s="849" t="str">
        <f t="shared" ref="D89:D94" si="33">D81</f>
        <v>Tenant "A"</v>
      </c>
      <c r="E89" s="324"/>
      <c r="F89" s="1097">
        <f t="shared" ref="F89:S89" si="34">IF(F81="",F75,F81)</f>
        <v>286418</v>
      </c>
      <c r="G89" s="1097">
        <f t="shared" si="34"/>
        <v>286418</v>
      </c>
      <c r="H89" s="1097">
        <f t="shared" si="34"/>
        <v>289640.20250000001</v>
      </c>
      <c r="I89" s="1097">
        <f t="shared" si="34"/>
        <v>289640.20250000001</v>
      </c>
      <c r="J89" s="1097">
        <f t="shared" si="34"/>
        <v>292681.42462624999</v>
      </c>
      <c r="K89" s="1097">
        <f t="shared" si="34"/>
        <v>292681.42462624999</v>
      </c>
      <c r="L89" s="1097">
        <f t="shared" si="34"/>
        <v>297071.64599564375</v>
      </c>
      <c r="M89" s="1097">
        <f t="shared" si="34"/>
        <v>297071.64599564375</v>
      </c>
      <c r="N89" s="1097">
        <f t="shared" si="34"/>
        <v>302591.89286234998</v>
      </c>
      <c r="O89" s="1097">
        <f t="shared" si="34"/>
        <v>302591.89286234998</v>
      </c>
      <c r="P89" s="1097">
        <f t="shared" si="34"/>
        <v>307130.77125528519</v>
      </c>
      <c r="Q89" s="1097">
        <f t="shared" si="34"/>
        <v>307130.77125528519</v>
      </c>
      <c r="R89" s="1097">
        <f t="shared" si="34"/>
        <v>311737.73282411444</v>
      </c>
      <c r="S89" s="1097">
        <f t="shared" si="34"/>
        <v>311737.73282411444</v>
      </c>
      <c r="T89" s="321"/>
      <c r="U89" s="324" t="s">
        <v>578</v>
      </c>
    </row>
    <row r="90" spans="1:63" s="837" customFormat="1" x14ac:dyDescent="0.2">
      <c r="A90" s="721"/>
      <c r="B90" s="321"/>
      <c r="C90" s="321"/>
      <c r="D90" s="849" t="str">
        <f t="shared" si="33"/>
        <v>Tenant "B"</v>
      </c>
      <c r="E90" s="324"/>
      <c r="F90" s="1097">
        <f t="shared" ref="F90:S90" si="35">IF(F82="",F76,F82)</f>
        <v>154774.5</v>
      </c>
      <c r="G90" s="1097">
        <f t="shared" si="35"/>
        <v>154774.5</v>
      </c>
      <c r="H90" s="1097">
        <f t="shared" si="35"/>
        <v>156515.71312500001</v>
      </c>
      <c r="I90" s="1097">
        <f t="shared" si="35"/>
        <v>156515.71312500001</v>
      </c>
      <c r="J90" s="1097">
        <f t="shared" si="35"/>
        <v>158159.1281128125</v>
      </c>
      <c r="K90" s="1097">
        <f t="shared" si="35"/>
        <v>158159.1281128125</v>
      </c>
      <c r="L90" s="1097">
        <f t="shared" si="35"/>
        <v>160531.51503450467</v>
      </c>
      <c r="M90" s="1097">
        <f t="shared" si="35"/>
        <v>160531.51503450467</v>
      </c>
      <c r="N90" s="1097">
        <f t="shared" si="35"/>
        <v>162939.48776002225</v>
      </c>
      <c r="O90" s="1097">
        <f t="shared" si="35"/>
        <v>162939.48776002225</v>
      </c>
      <c r="P90" s="1097">
        <f t="shared" si="35"/>
        <v>165383.58007642263</v>
      </c>
      <c r="Q90" s="1097">
        <f t="shared" si="35"/>
        <v>165383.58007642263</v>
      </c>
      <c r="R90" s="1097">
        <f t="shared" si="35"/>
        <v>176472.48335006746</v>
      </c>
      <c r="S90" s="1097">
        <f t="shared" si="35"/>
        <v>176472.48335006746</v>
      </c>
      <c r="T90" s="321"/>
      <c r="U90" s="324" t="s">
        <v>578</v>
      </c>
    </row>
    <row r="91" spans="1:63" s="837" customFormat="1" x14ac:dyDescent="0.2">
      <c r="A91" s="721"/>
      <c r="B91" s="321"/>
      <c r="C91" s="321"/>
      <c r="D91" s="849" t="str">
        <f t="shared" si="33"/>
        <v>Tenant "C"</v>
      </c>
      <c r="E91" s="324"/>
      <c r="F91" s="1097">
        <f t="shared" ref="F91:S91" si="36">IF(F83="",F77,F83)</f>
        <v>170751.5</v>
      </c>
      <c r="G91" s="1097">
        <f t="shared" si="36"/>
        <v>170751.5</v>
      </c>
      <c r="H91" s="1097">
        <f t="shared" si="36"/>
        <v>172672.454375</v>
      </c>
      <c r="I91" s="1097">
        <f t="shared" si="36"/>
        <v>158831.27940696696</v>
      </c>
      <c r="J91" s="1097">
        <f t="shared" si="36"/>
        <v>158831.27940696696</v>
      </c>
      <c r="K91" s="1097">
        <f t="shared" si="36"/>
        <v>160855.98123873721</v>
      </c>
      <c r="L91" s="1097">
        <f t="shared" si="36"/>
        <v>160855.98123873721</v>
      </c>
      <c r="M91" s="1097">
        <f t="shared" si="36"/>
        <v>163268.82095731824</v>
      </c>
      <c r="N91" s="1097">
        <f t="shared" si="36"/>
        <v>163268.82095731824</v>
      </c>
      <c r="O91" s="1097">
        <f t="shared" si="36"/>
        <v>165717.85327167803</v>
      </c>
      <c r="P91" s="1097">
        <f t="shared" si="36"/>
        <v>165717.85327167803</v>
      </c>
      <c r="Q91" s="1097">
        <f t="shared" si="36"/>
        <v>168203.62107075323</v>
      </c>
      <c r="R91" s="1097">
        <f t="shared" si="36"/>
        <v>168203.62107075323</v>
      </c>
      <c r="S91" s="1097">
        <f t="shared" si="36"/>
        <v>170726.67538681452</v>
      </c>
      <c r="T91" s="321"/>
      <c r="U91" s="324" t="s">
        <v>578</v>
      </c>
    </row>
    <row r="92" spans="1:63" s="837" customFormat="1" x14ac:dyDescent="0.2">
      <c r="A92" s="721"/>
      <c r="B92" s="321"/>
      <c r="C92" s="321"/>
      <c r="D92" s="849" t="str">
        <f t="shared" si="33"/>
        <v>Tenant "D"</v>
      </c>
      <c r="E92" s="324"/>
      <c r="F92" s="1097">
        <f t="shared" ref="F92:S92" si="37">IF(F84="",F78,F84)</f>
        <v>295721.25</v>
      </c>
      <c r="G92" s="1097">
        <f t="shared" si="37"/>
        <v>295721.25</v>
      </c>
      <c r="H92" s="1097">
        <f t="shared" si="37"/>
        <v>299048.11406250001</v>
      </c>
      <c r="I92" s="1097">
        <f t="shared" si="37"/>
        <v>299048.11406250001</v>
      </c>
      <c r="J92" s="1097">
        <f t="shared" si="37"/>
        <v>302188.11926015624</v>
      </c>
      <c r="K92" s="1097">
        <f t="shared" si="37"/>
        <v>302188.11926015624</v>
      </c>
      <c r="L92" s="1097">
        <f t="shared" si="37"/>
        <v>306720.94104905857</v>
      </c>
      <c r="M92" s="1097">
        <f t="shared" si="37"/>
        <v>306720.94104905857</v>
      </c>
      <c r="N92" s="1097">
        <f t="shared" si="37"/>
        <v>311321.75516479451</v>
      </c>
      <c r="O92" s="1097">
        <f t="shared" si="37"/>
        <v>323608.89044643962</v>
      </c>
      <c r="P92" s="1097">
        <f t="shared" si="37"/>
        <v>323608.89044643962</v>
      </c>
      <c r="Q92" s="1097">
        <f t="shared" si="37"/>
        <v>328463.0238031362</v>
      </c>
      <c r="R92" s="1097">
        <f t="shared" si="37"/>
        <v>328463.0238031362</v>
      </c>
      <c r="S92" s="1097">
        <f t="shared" si="37"/>
        <v>333389.96916018316</v>
      </c>
      <c r="T92" s="321"/>
      <c r="U92" s="324" t="s">
        <v>578</v>
      </c>
    </row>
    <row r="93" spans="1:63" s="837" customFormat="1" x14ac:dyDescent="0.2">
      <c r="A93" s="721"/>
      <c r="B93" s="321"/>
      <c r="C93" s="321"/>
      <c r="D93" s="849" t="str">
        <f t="shared" si="33"/>
        <v>Vacant space (1)</v>
      </c>
      <c r="E93" s="325"/>
      <c r="F93" s="1099"/>
      <c r="G93" s="1097">
        <f>IF(G85="",#REF!,G85)</f>
        <v>295998.44662373164</v>
      </c>
      <c r="H93" s="1097">
        <f>IF(H85="",#REF!,H85)</f>
        <v>295998.44662373164</v>
      </c>
      <c r="I93" s="1097">
        <f>IF(I85="",#REF!,I85)</f>
        <v>299217.40914227307</v>
      </c>
      <c r="J93" s="1097">
        <f>IF(J85="",#REF!,J85)</f>
        <v>299217.40914227307</v>
      </c>
      <c r="K93" s="1097">
        <f>IF(K85="",#REF!,K85)</f>
        <v>303031.6832490479</v>
      </c>
      <c r="L93" s="1097">
        <f>IF(L85="",#REF!,L85)</f>
        <v>303031.6832490479</v>
      </c>
      <c r="M93" s="1097">
        <f>IF(M85="",#REF!,M85)</f>
        <v>307577.15849778365</v>
      </c>
      <c r="N93" s="1097">
        <f>IF(N85="",#REF!,N85)</f>
        <v>307577.15849778365</v>
      </c>
      <c r="O93" s="1097">
        <f>IF(O85="",#REF!,O85)</f>
        <v>312190.81587525044</v>
      </c>
      <c r="P93" s="1097">
        <f>IF(P85="",#REF!,P85)</f>
        <v>312190.81587525044</v>
      </c>
      <c r="Q93" s="1097">
        <f>IF(Q85="",#REF!,Q85)</f>
        <v>316873.67811337922</v>
      </c>
      <c r="R93" s="1097">
        <f>IF(R85="",#REF!,R85)</f>
        <v>316873.67811337922</v>
      </c>
      <c r="S93" s="1097">
        <f>IF(S85="",#REF!,S85)</f>
        <v>321626.78328507993</v>
      </c>
      <c r="T93" s="321"/>
      <c r="U93" s="324" t="s">
        <v>578</v>
      </c>
    </row>
    <row r="94" spans="1:63" s="837" customFormat="1" x14ac:dyDescent="0.2">
      <c r="A94" s="721"/>
      <c r="B94" s="321"/>
      <c r="C94" s="321"/>
      <c r="D94" s="1087" t="str">
        <f t="shared" si="33"/>
        <v>Vacant space (2)</v>
      </c>
      <c r="E94" s="367"/>
      <c r="F94" s="1099"/>
      <c r="G94" s="1099"/>
      <c r="H94" s="1097">
        <f>IF(H86="",#REF!,H86)</f>
        <v>298210.17187500006</v>
      </c>
      <c r="I94" s="1097">
        <f>IF(I86="",#REF!,I86)</f>
        <v>298210.17187500006</v>
      </c>
      <c r="J94" s="1097">
        <f>IF(J86="",#REF!,J86)</f>
        <v>301341.37867968756</v>
      </c>
      <c r="K94" s="1097">
        <f>IF(K86="",#REF!,K86)</f>
        <v>301341.37867968756</v>
      </c>
      <c r="L94" s="1097">
        <f>IF(L86="",#REF!,L86)</f>
        <v>305861.49935988284</v>
      </c>
      <c r="M94" s="1097">
        <f>IF(M86="",#REF!,M86)</f>
        <v>305861.49935988284</v>
      </c>
      <c r="N94" s="1097">
        <f>IF(N86="",#REF!,N86)</f>
        <v>310449.42185028107</v>
      </c>
      <c r="O94" s="1097">
        <f>IF(O86="",#REF!,O86)</f>
        <v>310449.42185028107</v>
      </c>
      <c r="P94" s="1097">
        <f>IF(P86="",#REF!,P86)</f>
        <v>315106.16317803529</v>
      </c>
      <c r="Q94" s="1097">
        <f>IF(Q86="",#REF!,Q86)</f>
        <v>315106.16317803529</v>
      </c>
      <c r="R94" s="1097">
        <f>IF(R86="",#REF!,R86)</f>
        <v>319832.75562570587</v>
      </c>
      <c r="S94" s="1097">
        <f>IF(S86="",#REF!,S86)</f>
        <v>319832.75562570587</v>
      </c>
      <c r="T94" s="321"/>
      <c r="U94" s="324" t="s">
        <v>578</v>
      </c>
    </row>
    <row r="95" spans="1:63" s="837" customFormat="1" x14ac:dyDescent="0.2">
      <c r="A95" s="721"/>
      <c r="B95" s="321"/>
      <c r="C95" s="321"/>
      <c r="D95" s="322" t="s">
        <v>174</v>
      </c>
      <c r="E95" s="1100">
        <f>SUM(F95:S95)</f>
        <v>20811973.745690424</v>
      </c>
      <c r="F95" s="1101">
        <f t="shared" ref="F95:S95" si="38">SUM(F89:F94)</f>
        <v>907665.25</v>
      </c>
      <c r="G95" s="1101">
        <f t="shared" si="38"/>
        <v>1203663.6966237316</v>
      </c>
      <c r="H95" s="1101">
        <f t="shared" si="38"/>
        <v>1512085.1025612317</v>
      </c>
      <c r="I95" s="1101">
        <f t="shared" si="38"/>
        <v>1501462.89011174</v>
      </c>
      <c r="J95" s="1101">
        <f t="shared" si="38"/>
        <v>1512418.7392281464</v>
      </c>
      <c r="K95" s="1101">
        <f t="shared" si="38"/>
        <v>1518257.7151666915</v>
      </c>
      <c r="L95" s="1101">
        <f t="shared" si="38"/>
        <v>1534073.2659268749</v>
      </c>
      <c r="M95" s="1101">
        <f t="shared" si="38"/>
        <v>1541031.5808941917</v>
      </c>
      <c r="N95" s="1101">
        <f t="shared" si="38"/>
        <v>1558148.5370925497</v>
      </c>
      <c r="O95" s="1101">
        <f t="shared" si="38"/>
        <v>1577498.3620660214</v>
      </c>
      <c r="P95" s="1101">
        <f t="shared" si="38"/>
        <v>1589138.0741031112</v>
      </c>
      <c r="Q95" s="1101">
        <f t="shared" si="38"/>
        <v>1601160.8374970118</v>
      </c>
      <c r="R95" s="1101">
        <f t="shared" si="38"/>
        <v>1621583.2947871564</v>
      </c>
      <c r="S95" s="1101">
        <f t="shared" si="38"/>
        <v>1633786.3996319654</v>
      </c>
      <c r="T95" s="321"/>
      <c r="U95" s="324" t="s">
        <v>578</v>
      </c>
    </row>
    <row r="96" spans="1:63" x14ac:dyDescent="0.2">
      <c r="B96" s="321"/>
      <c r="C96" s="321"/>
      <c r="D96" s="849"/>
      <c r="E96" s="324"/>
      <c r="F96" s="341"/>
      <c r="G96" s="341"/>
      <c r="H96" s="341"/>
      <c r="I96" s="341"/>
      <c r="J96" s="341"/>
      <c r="K96" s="341"/>
      <c r="L96" s="341"/>
      <c r="M96" s="341"/>
      <c r="N96" s="341"/>
      <c r="O96" s="341"/>
      <c r="P96" s="341"/>
      <c r="Q96" s="341"/>
      <c r="R96" s="341"/>
      <c r="S96" s="341"/>
      <c r="T96" s="321"/>
      <c r="U96" s="324" t="s">
        <v>578</v>
      </c>
      <c r="V96" s="837"/>
      <c r="W96" s="837"/>
      <c r="X96" s="837"/>
      <c r="Y96" s="837"/>
      <c r="Z96" s="837"/>
      <c r="AA96" s="837"/>
      <c r="AB96" s="837"/>
      <c r="AC96" s="837"/>
      <c r="AD96" s="837"/>
      <c r="AE96" s="837"/>
      <c r="AF96" s="837"/>
      <c r="AG96" s="837"/>
      <c r="AH96" s="837"/>
      <c r="AI96" s="837"/>
      <c r="AJ96" s="837"/>
      <c r="AK96" s="837"/>
      <c r="AL96" s="837"/>
      <c r="AM96" s="837"/>
      <c r="AN96" s="837"/>
      <c r="AO96" s="837"/>
      <c r="AP96" s="837"/>
      <c r="AQ96" s="837"/>
      <c r="AR96" s="837"/>
      <c r="AS96" s="837"/>
      <c r="AT96" s="837"/>
      <c r="AU96" s="837"/>
      <c r="AV96" s="837"/>
      <c r="AW96" s="837"/>
      <c r="AX96" s="837"/>
      <c r="AY96" s="837"/>
      <c r="AZ96" s="837"/>
      <c r="BA96" s="837"/>
      <c r="BB96" s="837"/>
      <c r="BC96" s="837"/>
      <c r="BD96" s="837"/>
      <c r="BE96" s="837"/>
      <c r="BF96" s="837"/>
      <c r="BG96" s="837"/>
      <c r="BH96" s="837"/>
      <c r="BI96" s="837"/>
      <c r="BJ96" s="837"/>
      <c r="BK96" s="837"/>
    </row>
    <row r="97" spans="2:63" x14ac:dyDescent="0.2">
      <c r="B97" s="321"/>
      <c r="C97" s="321"/>
      <c r="D97" s="321" t="s">
        <v>591</v>
      </c>
      <c r="E97" s="1102"/>
      <c r="F97" s="324"/>
      <c r="G97" s="324"/>
      <c r="H97" s="324"/>
      <c r="I97" s="324"/>
      <c r="J97" s="324"/>
      <c r="K97" s="324"/>
      <c r="L97" s="324"/>
      <c r="M97" s="324"/>
      <c r="N97" s="324"/>
      <c r="O97" s="324"/>
      <c r="P97" s="324"/>
      <c r="Q97" s="324"/>
      <c r="R97" s="324"/>
      <c r="S97" s="324"/>
      <c r="T97" s="321"/>
      <c r="U97" s="324" t="s">
        <v>578</v>
      </c>
      <c r="V97" s="837"/>
      <c r="W97" s="837"/>
      <c r="X97" s="837"/>
      <c r="Y97" s="837"/>
      <c r="Z97" s="837"/>
      <c r="AA97" s="837"/>
      <c r="AB97" s="837"/>
      <c r="AC97" s="837"/>
      <c r="AD97" s="837"/>
      <c r="AE97" s="837"/>
      <c r="AF97" s="837"/>
      <c r="AG97" s="837"/>
      <c r="AH97" s="837"/>
      <c r="AI97" s="837"/>
      <c r="AJ97" s="837"/>
      <c r="AK97" s="837"/>
      <c r="AL97" s="837"/>
      <c r="AM97" s="837"/>
      <c r="AN97" s="837"/>
      <c r="AO97" s="837"/>
      <c r="AP97" s="837"/>
      <c r="AQ97" s="837"/>
      <c r="AR97" s="837"/>
      <c r="AS97" s="837"/>
      <c r="AT97" s="837"/>
      <c r="AU97" s="837"/>
      <c r="AV97" s="837"/>
      <c r="AW97" s="837"/>
      <c r="AX97" s="837"/>
      <c r="AY97" s="837"/>
      <c r="AZ97" s="837"/>
      <c r="BA97" s="837"/>
      <c r="BB97" s="837"/>
      <c r="BC97" s="837"/>
      <c r="BD97" s="837"/>
      <c r="BE97" s="837"/>
      <c r="BF97" s="837"/>
      <c r="BG97" s="837"/>
      <c r="BH97" s="837"/>
      <c r="BI97" s="837"/>
      <c r="BJ97" s="837"/>
      <c r="BK97" s="837"/>
    </row>
    <row r="98" spans="2:63" x14ac:dyDescent="0.2">
      <c r="B98" s="321"/>
      <c r="C98" s="1103">
        <f t="shared" ref="C98:C103" si="39">SUM(F98:S98)</f>
        <v>1</v>
      </c>
      <c r="D98" s="1104" t="str">
        <f t="shared" ref="D98:D103" si="40">D89</f>
        <v>Tenant "A"</v>
      </c>
      <c r="E98" s="1102"/>
      <c r="F98" s="1105"/>
      <c r="G98" s="1105"/>
      <c r="H98" s="1105"/>
      <c r="I98" s="1105"/>
      <c r="J98" s="1105"/>
      <c r="K98" s="1105"/>
      <c r="L98" s="1105"/>
      <c r="M98" s="1106">
        <v>1</v>
      </c>
      <c r="N98" s="1105"/>
      <c r="O98" s="1105"/>
      <c r="P98" s="1105"/>
      <c r="Q98" s="1105"/>
      <c r="R98" s="1105"/>
      <c r="S98" s="1105"/>
      <c r="T98" s="321"/>
      <c r="U98" s="324" t="s">
        <v>578</v>
      </c>
      <c r="V98" s="837"/>
      <c r="W98" s="837"/>
      <c r="X98" s="837"/>
      <c r="Y98" s="837"/>
      <c r="Z98" s="837"/>
      <c r="AA98" s="837"/>
      <c r="AB98" s="837"/>
      <c r="AC98" s="837"/>
      <c r="AD98" s="837"/>
      <c r="AE98" s="837"/>
      <c r="AF98" s="837"/>
      <c r="AG98" s="837"/>
      <c r="AH98" s="837"/>
      <c r="AI98" s="837"/>
      <c r="AJ98" s="837"/>
      <c r="AK98" s="837"/>
      <c r="AL98" s="837"/>
      <c r="AM98" s="837"/>
      <c r="AN98" s="837"/>
      <c r="AO98" s="837"/>
      <c r="AP98" s="837"/>
      <c r="AQ98" s="837"/>
      <c r="AR98" s="837"/>
      <c r="AS98" s="837"/>
      <c r="AT98" s="837"/>
      <c r="AU98" s="837"/>
      <c r="AV98" s="837"/>
      <c r="AW98" s="837"/>
      <c r="AX98" s="837"/>
      <c r="AY98" s="837"/>
      <c r="AZ98" s="837"/>
      <c r="BA98" s="837"/>
      <c r="BB98" s="837"/>
      <c r="BC98" s="837"/>
      <c r="BD98" s="837"/>
      <c r="BE98" s="837"/>
      <c r="BF98" s="837"/>
      <c r="BG98" s="837"/>
      <c r="BH98" s="837"/>
      <c r="BI98" s="837"/>
      <c r="BJ98" s="837"/>
      <c r="BK98" s="837"/>
    </row>
    <row r="99" spans="2:63" x14ac:dyDescent="0.2">
      <c r="B99" s="321"/>
      <c r="C99" s="1103">
        <f t="shared" si="39"/>
        <v>1</v>
      </c>
      <c r="D99" s="1104" t="str">
        <f t="shared" si="40"/>
        <v>Tenant "B"</v>
      </c>
      <c r="E99" s="1102"/>
      <c r="F99" s="1105"/>
      <c r="G99" s="1105"/>
      <c r="H99" s="1105"/>
      <c r="I99" s="1105"/>
      <c r="J99" s="1105"/>
      <c r="K99" s="1105"/>
      <c r="L99" s="1105"/>
      <c r="M99" s="1105"/>
      <c r="N99" s="1105"/>
      <c r="O99" s="1105"/>
      <c r="P99" s="1105"/>
      <c r="Q99" s="1106">
        <v>1</v>
      </c>
      <c r="R99" s="1105"/>
      <c r="S99" s="1105"/>
      <c r="T99" s="321"/>
      <c r="U99" s="324" t="s">
        <v>578</v>
      </c>
      <c r="V99" s="837"/>
      <c r="W99" s="837"/>
      <c r="X99" s="837"/>
      <c r="Y99" s="837"/>
      <c r="Z99" s="837"/>
      <c r="AA99" s="837"/>
      <c r="AB99" s="837"/>
      <c r="AC99" s="837"/>
      <c r="AD99" s="837"/>
      <c r="AE99" s="837"/>
      <c r="AF99" s="837"/>
      <c r="AG99" s="837"/>
      <c r="AH99" s="837"/>
      <c r="AI99" s="837"/>
      <c r="AJ99" s="837"/>
      <c r="AK99" s="837"/>
      <c r="AL99" s="837"/>
      <c r="AM99" s="837"/>
      <c r="AN99" s="837"/>
      <c r="AO99" s="837"/>
      <c r="AP99" s="837"/>
      <c r="AQ99" s="837"/>
      <c r="AR99" s="837"/>
      <c r="AS99" s="837"/>
      <c r="AT99" s="837"/>
      <c r="AU99" s="837"/>
      <c r="AV99" s="837"/>
      <c r="AW99" s="837"/>
      <c r="AX99" s="837"/>
      <c r="AY99" s="837"/>
      <c r="AZ99" s="837"/>
      <c r="BA99" s="837"/>
      <c r="BB99" s="837"/>
      <c r="BC99" s="837"/>
      <c r="BD99" s="837"/>
      <c r="BE99" s="837"/>
      <c r="BF99" s="837"/>
      <c r="BG99" s="837"/>
      <c r="BH99" s="837"/>
      <c r="BI99" s="837"/>
      <c r="BJ99" s="837"/>
      <c r="BK99" s="837"/>
    </row>
    <row r="100" spans="2:63" x14ac:dyDescent="0.2">
      <c r="B100" s="321"/>
      <c r="C100" s="1103">
        <f t="shared" si="39"/>
        <v>0</v>
      </c>
      <c r="D100" s="1104" t="str">
        <f t="shared" si="40"/>
        <v>Tenant "C"</v>
      </c>
      <c r="E100" s="1102"/>
      <c r="F100" s="1105"/>
      <c r="G100" s="1105"/>
      <c r="H100" s="1105"/>
      <c r="I100" s="1105"/>
      <c r="J100" s="1105"/>
      <c r="K100" s="1105"/>
      <c r="L100" s="1105"/>
      <c r="M100" s="1105"/>
      <c r="N100" s="1105"/>
      <c r="O100" s="1105"/>
      <c r="P100" s="1105"/>
      <c r="Q100" s="1105"/>
      <c r="R100" s="1105"/>
      <c r="S100" s="1105"/>
      <c r="T100" s="321"/>
      <c r="U100" s="324" t="s">
        <v>578</v>
      </c>
      <c r="V100" s="837"/>
      <c r="W100" s="837"/>
      <c r="X100" s="837"/>
      <c r="Y100" s="837"/>
      <c r="Z100" s="837"/>
      <c r="AA100" s="837"/>
      <c r="AB100" s="837"/>
      <c r="AC100" s="837"/>
      <c r="AD100" s="837"/>
      <c r="AE100" s="837"/>
      <c r="AF100" s="837"/>
      <c r="AG100" s="837"/>
      <c r="AH100" s="837"/>
      <c r="AI100" s="837"/>
      <c r="AJ100" s="837"/>
      <c r="AK100" s="837"/>
      <c r="AL100" s="837"/>
      <c r="AM100" s="837"/>
      <c r="AN100" s="837"/>
      <c r="AO100" s="837"/>
      <c r="AP100" s="837"/>
      <c r="AQ100" s="837"/>
      <c r="AR100" s="837"/>
      <c r="AS100" s="837"/>
      <c r="AT100" s="837"/>
      <c r="AU100" s="837"/>
      <c r="AV100" s="837"/>
      <c r="AW100" s="837"/>
      <c r="AX100" s="837"/>
      <c r="AY100" s="837"/>
      <c r="AZ100" s="837"/>
      <c r="BA100" s="837"/>
      <c r="BB100" s="837"/>
      <c r="BC100" s="837"/>
      <c r="BD100" s="837"/>
      <c r="BE100" s="837"/>
      <c r="BF100" s="837"/>
      <c r="BG100" s="837"/>
      <c r="BH100" s="837"/>
      <c r="BI100" s="837"/>
      <c r="BJ100" s="837"/>
      <c r="BK100" s="837"/>
    </row>
    <row r="101" spans="2:63" x14ac:dyDescent="0.2">
      <c r="B101" s="321"/>
      <c r="C101" s="1103">
        <f t="shared" si="39"/>
        <v>1</v>
      </c>
      <c r="D101" s="1104" t="str">
        <f t="shared" si="40"/>
        <v>Tenant "D"</v>
      </c>
      <c r="E101" s="1102"/>
      <c r="F101" s="1105"/>
      <c r="G101" s="1105"/>
      <c r="H101" s="1105"/>
      <c r="I101" s="1105"/>
      <c r="J101" s="1105"/>
      <c r="K101" s="1105"/>
      <c r="L101" s="1105"/>
      <c r="M101" s="1105"/>
      <c r="N101" s="1106">
        <v>1</v>
      </c>
      <c r="O101" s="1105"/>
      <c r="P101" s="1105"/>
      <c r="Q101" s="1105"/>
      <c r="R101" s="1105"/>
      <c r="S101" s="1105"/>
      <c r="T101" s="321"/>
      <c r="U101" s="324" t="s">
        <v>578</v>
      </c>
      <c r="V101" s="837"/>
      <c r="W101" s="837"/>
      <c r="X101" s="837"/>
      <c r="Y101" s="837"/>
      <c r="Z101" s="837"/>
      <c r="AA101" s="837"/>
      <c r="AB101" s="837"/>
      <c r="AC101" s="837"/>
      <c r="AD101" s="837"/>
      <c r="AE101" s="837"/>
      <c r="AF101" s="837"/>
      <c r="AG101" s="837"/>
      <c r="AH101" s="837"/>
      <c r="AI101" s="837"/>
      <c r="AJ101" s="837"/>
      <c r="AK101" s="837"/>
      <c r="AL101" s="837"/>
      <c r="AM101" s="837"/>
      <c r="AN101" s="837"/>
      <c r="AO101" s="837"/>
      <c r="AP101" s="837"/>
      <c r="AQ101" s="837"/>
      <c r="AR101" s="837"/>
      <c r="AS101" s="837"/>
      <c r="AT101" s="837"/>
      <c r="AU101" s="837"/>
      <c r="AV101" s="837"/>
      <c r="AW101" s="837"/>
      <c r="AX101" s="837"/>
      <c r="AY101" s="837"/>
      <c r="AZ101" s="837"/>
      <c r="BA101" s="837"/>
      <c r="BB101" s="837"/>
      <c r="BC101" s="837"/>
      <c r="BD101" s="837"/>
      <c r="BE101" s="837"/>
      <c r="BF101" s="837"/>
      <c r="BG101" s="837"/>
      <c r="BH101" s="837"/>
      <c r="BI101" s="837"/>
      <c r="BJ101" s="837"/>
      <c r="BK101" s="837"/>
    </row>
    <row r="102" spans="2:63" x14ac:dyDescent="0.2">
      <c r="B102" s="321"/>
      <c r="C102" s="1103">
        <f t="shared" si="39"/>
        <v>1</v>
      </c>
      <c r="D102" s="1104" t="str">
        <f t="shared" si="40"/>
        <v>Vacant space (1)</v>
      </c>
      <c r="E102" s="1102"/>
      <c r="F102" s="1106">
        <v>1</v>
      </c>
      <c r="G102" s="1105"/>
      <c r="H102" s="1105"/>
      <c r="I102" s="1105"/>
      <c r="J102" s="1105"/>
      <c r="K102" s="1105"/>
      <c r="L102" s="1105"/>
      <c r="M102" s="1105"/>
      <c r="N102" s="1105"/>
      <c r="O102" s="1105"/>
      <c r="P102" s="1105"/>
      <c r="Q102" s="1105"/>
      <c r="R102" s="1105"/>
      <c r="S102" s="1105"/>
      <c r="T102" s="321"/>
      <c r="U102" s="324" t="s">
        <v>578</v>
      </c>
      <c r="V102" s="837"/>
      <c r="W102" s="837"/>
      <c r="X102" s="837"/>
      <c r="Y102" s="837"/>
      <c r="Z102" s="837"/>
      <c r="AA102" s="837"/>
      <c r="AB102" s="837"/>
      <c r="AC102" s="837"/>
      <c r="AD102" s="837"/>
      <c r="AE102" s="837"/>
      <c r="AF102" s="837"/>
      <c r="AG102" s="837"/>
      <c r="AH102" s="837"/>
      <c r="AI102" s="837"/>
      <c r="AJ102" s="837"/>
      <c r="AK102" s="837"/>
      <c r="AL102" s="837"/>
      <c r="AM102" s="837"/>
      <c r="AN102" s="837"/>
      <c r="AO102" s="837"/>
      <c r="AP102" s="837"/>
      <c r="AQ102" s="837"/>
      <c r="AR102" s="837"/>
      <c r="AS102" s="837"/>
      <c r="AT102" s="837"/>
      <c r="AU102" s="837"/>
      <c r="AV102" s="837"/>
      <c r="AW102" s="837"/>
      <c r="AX102" s="837"/>
      <c r="AY102" s="837"/>
      <c r="AZ102" s="837"/>
      <c r="BA102" s="837"/>
      <c r="BB102" s="837"/>
      <c r="BC102" s="837"/>
      <c r="BD102" s="837"/>
      <c r="BE102" s="837"/>
      <c r="BF102" s="837"/>
      <c r="BG102" s="837"/>
      <c r="BH102" s="837"/>
      <c r="BI102" s="837"/>
      <c r="BJ102" s="837"/>
      <c r="BK102" s="837"/>
    </row>
    <row r="103" spans="2:63" x14ac:dyDescent="0.2">
      <c r="B103" s="321"/>
      <c r="C103" s="1103">
        <f t="shared" si="39"/>
        <v>2</v>
      </c>
      <c r="D103" s="1104" t="str">
        <f t="shared" si="40"/>
        <v>Vacant space (2)</v>
      </c>
      <c r="E103" s="1107"/>
      <c r="F103" s="1106">
        <v>1</v>
      </c>
      <c r="G103" s="1106">
        <v>1</v>
      </c>
      <c r="H103" s="1105"/>
      <c r="I103" s="1105"/>
      <c r="J103" s="1105"/>
      <c r="K103" s="1105"/>
      <c r="L103" s="1105"/>
      <c r="M103" s="1105"/>
      <c r="N103" s="1105"/>
      <c r="O103" s="1105"/>
      <c r="P103" s="1105"/>
      <c r="Q103" s="1105"/>
      <c r="R103" s="1105"/>
      <c r="S103" s="1105"/>
      <c r="T103" s="321"/>
      <c r="U103" s="324" t="s">
        <v>578</v>
      </c>
      <c r="V103" s="837"/>
      <c r="W103" s="837"/>
      <c r="X103" s="837"/>
      <c r="Y103" s="837"/>
      <c r="Z103" s="837"/>
      <c r="AA103" s="837"/>
      <c r="AB103" s="837"/>
      <c r="AC103" s="837"/>
      <c r="AD103" s="837"/>
      <c r="AE103" s="837"/>
      <c r="AF103" s="837"/>
      <c r="AG103" s="837"/>
      <c r="AH103" s="837"/>
      <c r="AI103" s="837"/>
      <c r="AJ103" s="837"/>
      <c r="AK103" s="837"/>
      <c r="AL103" s="837"/>
      <c r="AM103" s="837"/>
      <c r="AN103" s="837"/>
      <c r="AO103" s="837"/>
      <c r="AP103" s="837"/>
      <c r="AQ103" s="837"/>
      <c r="AR103" s="837"/>
      <c r="AS103" s="837"/>
      <c r="AT103" s="837"/>
      <c r="AU103" s="837"/>
      <c r="AV103" s="837"/>
      <c r="AW103" s="837"/>
      <c r="AX103" s="837"/>
      <c r="AY103" s="837"/>
      <c r="AZ103" s="837"/>
      <c r="BA103" s="837"/>
      <c r="BB103" s="837"/>
      <c r="BC103" s="837"/>
      <c r="BD103" s="837"/>
      <c r="BE103" s="837"/>
      <c r="BF103" s="837"/>
      <c r="BG103" s="837"/>
      <c r="BH103" s="837"/>
      <c r="BI103" s="837"/>
      <c r="BJ103" s="837"/>
      <c r="BK103" s="837"/>
    </row>
    <row r="104" spans="2:63" x14ac:dyDescent="0.2">
      <c r="B104" s="321"/>
      <c r="C104" s="1108"/>
      <c r="D104" s="1104"/>
      <c r="E104" s="1109"/>
      <c r="F104" s="324"/>
      <c r="G104" s="324"/>
      <c r="H104" s="324"/>
      <c r="I104" s="324"/>
      <c r="J104" s="324"/>
      <c r="K104" s="324"/>
      <c r="L104" s="324"/>
      <c r="M104" s="324"/>
      <c r="N104" s="324"/>
      <c r="O104" s="324"/>
      <c r="P104" s="324"/>
      <c r="Q104" s="324"/>
      <c r="R104" s="324"/>
      <c r="S104" s="324"/>
      <c r="T104" s="321"/>
      <c r="U104" s="324" t="s">
        <v>578</v>
      </c>
      <c r="V104" s="837"/>
      <c r="W104" s="837"/>
      <c r="X104" s="837"/>
      <c r="Y104" s="837"/>
      <c r="Z104" s="837"/>
      <c r="AA104" s="837"/>
      <c r="AB104" s="837"/>
      <c r="AC104" s="837"/>
      <c r="AD104" s="837"/>
      <c r="AE104" s="837"/>
      <c r="AF104" s="837"/>
      <c r="AG104" s="837"/>
      <c r="AH104" s="837"/>
      <c r="AI104" s="837"/>
      <c r="AJ104" s="837"/>
      <c r="AK104" s="837"/>
      <c r="AL104" s="837"/>
      <c r="AM104" s="837"/>
      <c r="AN104" s="837"/>
      <c r="AO104" s="837"/>
      <c r="AP104" s="837"/>
      <c r="AQ104" s="837"/>
      <c r="AR104" s="837"/>
      <c r="AS104" s="837"/>
      <c r="AT104" s="837"/>
      <c r="AU104" s="837"/>
      <c r="AV104" s="837"/>
      <c r="AW104" s="837"/>
      <c r="AX104" s="837"/>
      <c r="AY104" s="837"/>
      <c r="AZ104" s="837"/>
      <c r="BA104" s="837"/>
      <c r="BB104" s="837"/>
      <c r="BC104" s="837"/>
      <c r="BD104" s="837"/>
      <c r="BE104" s="837"/>
      <c r="BF104" s="837"/>
      <c r="BG104" s="837"/>
      <c r="BH104" s="837"/>
      <c r="BI104" s="837"/>
      <c r="BJ104" s="837"/>
      <c r="BK104" s="837"/>
    </row>
    <row r="105" spans="2:63" x14ac:dyDescent="0.2">
      <c r="B105" s="321"/>
      <c r="C105" s="321"/>
      <c r="D105" s="321" t="s">
        <v>592</v>
      </c>
      <c r="E105" s="324"/>
      <c r="F105" s="324"/>
      <c r="G105" s="324"/>
      <c r="H105" s="324"/>
      <c r="I105" s="324"/>
      <c r="J105" s="324"/>
      <c r="K105" s="324"/>
      <c r="L105" s="324"/>
      <c r="M105" s="324"/>
      <c r="N105" s="324"/>
      <c r="O105" s="324"/>
      <c r="P105" s="324"/>
      <c r="Q105" s="324"/>
      <c r="R105" s="324"/>
      <c r="S105" s="324"/>
      <c r="T105" s="321"/>
      <c r="U105" s="324" t="s">
        <v>578</v>
      </c>
      <c r="V105" s="837"/>
      <c r="W105" s="837"/>
      <c r="X105" s="837"/>
      <c r="Y105" s="837"/>
      <c r="Z105" s="837"/>
      <c r="AA105" s="837"/>
      <c r="AB105" s="837"/>
      <c r="AC105" s="837"/>
      <c r="AD105" s="837"/>
      <c r="AE105" s="837"/>
      <c r="AF105" s="837"/>
      <c r="AG105" s="837"/>
      <c r="AH105" s="837"/>
      <c r="AI105" s="837"/>
      <c r="AJ105" s="837"/>
      <c r="AK105" s="837"/>
      <c r="AL105" s="837"/>
      <c r="AM105" s="837"/>
      <c r="AN105" s="837"/>
      <c r="AO105" s="837"/>
      <c r="AP105" s="837"/>
      <c r="AQ105" s="837"/>
      <c r="AR105" s="837"/>
      <c r="AS105" s="837"/>
      <c r="AT105" s="837"/>
      <c r="AU105" s="837"/>
      <c r="AV105" s="837"/>
      <c r="AW105" s="837"/>
      <c r="AX105" s="837"/>
      <c r="AY105" s="837"/>
      <c r="AZ105" s="837"/>
      <c r="BA105" s="837"/>
      <c r="BB105" s="837"/>
      <c r="BC105" s="837"/>
      <c r="BD105" s="837"/>
      <c r="BE105" s="837"/>
      <c r="BF105" s="837"/>
      <c r="BG105" s="837"/>
      <c r="BH105" s="837"/>
      <c r="BI105" s="837"/>
      <c r="BJ105" s="837"/>
      <c r="BK105" s="837"/>
    </row>
    <row r="106" spans="2:63" x14ac:dyDescent="0.2">
      <c r="B106" s="321"/>
      <c r="C106" s="321"/>
      <c r="D106" s="1104" t="str">
        <f t="shared" ref="D106:D111" si="41">D98</f>
        <v>Tenant "A"</v>
      </c>
      <c r="E106" s="324"/>
      <c r="F106" s="1097">
        <f t="shared" ref="F106:S106" si="42">F98*F89</f>
        <v>0</v>
      </c>
      <c r="G106" s="1097">
        <f t="shared" si="42"/>
        <v>0</v>
      </c>
      <c r="H106" s="1097">
        <f t="shared" si="42"/>
        <v>0</v>
      </c>
      <c r="I106" s="1097">
        <f t="shared" si="42"/>
        <v>0</v>
      </c>
      <c r="J106" s="1097">
        <f t="shared" si="42"/>
        <v>0</v>
      </c>
      <c r="K106" s="1097">
        <f t="shared" si="42"/>
        <v>0</v>
      </c>
      <c r="L106" s="1097">
        <f t="shared" si="42"/>
        <v>0</v>
      </c>
      <c r="M106" s="1097">
        <f t="shared" si="42"/>
        <v>297071.64599564375</v>
      </c>
      <c r="N106" s="1097">
        <f t="shared" si="42"/>
        <v>0</v>
      </c>
      <c r="O106" s="1097">
        <f t="shared" si="42"/>
        <v>0</v>
      </c>
      <c r="P106" s="1097">
        <f t="shared" si="42"/>
        <v>0</v>
      </c>
      <c r="Q106" s="1097">
        <f t="shared" si="42"/>
        <v>0</v>
      </c>
      <c r="R106" s="1097">
        <f t="shared" si="42"/>
        <v>0</v>
      </c>
      <c r="S106" s="1097">
        <f t="shared" si="42"/>
        <v>0</v>
      </c>
      <c r="T106" s="321"/>
      <c r="U106" s="324" t="s">
        <v>578</v>
      </c>
      <c r="V106" s="837"/>
      <c r="W106" s="837"/>
      <c r="X106" s="837"/>
      <c r="Y106" s="837"/>
      <c r="Z106" s="837"/>
      <c r="AA106" s="837"/>
      <c r="AB106" s="837"/>
      <c r="AC106" s="837"/>
      <c r="AD106" s="837"/>
      <c r="AE106" s="837"/>
      <c r="AF106" s="837"/>
      <c r="AG106" s="837"/>
      <c r="AH106" s="837"/>
      <c r="AI106" s="837"/>
      <c r="AJ106" s="837"/>
      <c r="AK106" s="837"/>
      <c r="AL106" s="837"/>
      <c r="AM106" s="837"/>
      <c r="AN106" s="837"/>
      <c r="AO106" s="837"/>
      <c r="AP106" s="837"/>
      <c r="AQ106" s="837"/>
      <c r="AR106" s="837"/>
      <c r="AS106" s="837"/>
      <c r="AT106" s="837"/>
      <c r="AU106" s="837"/>
      <c r="AV106" s="837"/>
      <c r="AW106" s="837"/>
      <c r="AX106" s="837"/>
      <c r="AY106" s="837"/>
      <c r="AZ106" s="837"/>
      <c r="BA106" s="837"/>
      <c r="BB106" s="837"/>
      <c r="BC106" s="837"/>
      <c r="BD106" s="837"/>
      <c r="BE106" s="837"/>
      <c r="BF106" s="837"/>
      <c r="BG106" s="837"/>
      <c r="BH106" s="837"/>
      <c r="BI106" s="837"/>
      <c r="BJ106" s="837"/>
      <c r="BK106" s="837"/>
    </row>
    <row r="107" spans="2:63" x14ac:dyDescent="0.2">
      <c r="B107" s="321"/>
      <c r="C107" s="321"/>
      <c r="D107" s="1104" t="str">
        <f t="shared" si="41"/>
        <v>Tenant "B"</v>
      </c>
      <c r="E107" s="324"/>
      <c r="F107" s="1097">
        <f t="shared" ref="F107:S107" si="43">F99*F90</f>
        <v>0</v>
      </c>
      <c r="G107" s="1097">
        <f t="shared" si="43"/>
        <v>0</v>
      </c>
      <c r="H107" s="1097">
        <f t="shared" si="43"/>
        <v>0</v>
      </c>
      <c r="I107" s="1097">
        <f t="shared" si="43"/>
        <v>0</v>
      </c>
      <c r="J107" s="1097">
        <f t="shared" si="43"/>
        <v>0</v>
      </c>
      <c r="K107" s="1097">
        <f t="shared" si="43"/>
        <v>0</v>
      </c>
      <c r="L107" s="1097">
        <f t="shared" si="43"/>
        <v>0</v>
      </c>
      <c r="M107" s="1097">
        <f t="shared" si="43"/>
        <v>0</v>
      </c>
      <c r="N107" s="1097">
        <f t="shared" si="43"/>
        <v>0</v>
      </c>
      <c r="O107" s="1097">
        <f t="shared" si="43"/>
        <v>0</v>
      </c>
      <c r="P107" s="1097">
        <f t="shared" si="43"/>
        <v>0</v>
      </c>
      <c r="Q107" s="1097">
        <f t="shared" si="43"/>
        <v>165383.58007642263</v>
      </c>
      <c r="R107" s="1097">
        <f t="shared" si="43"/>
        <v>0</v>
      </c>
      <c r="S107" s="1097">
        <f t="shared" si="43"/>
        <v>0</v>
      </c>
      <c r="T107" s="321"/>
      <c r="U107" s="324" t="s">
        <v>578</v>
      </c>
      <c r="V107" s="837"/>
      <c r="W107" s="837"/>
      <c r="X107" s="837"/>
      <c r="Y107" s="837"/>
      <c r="Z107" s="837"/>
      <c r="AA107" s="837"/>
      <c r="AB107" s="837"/>
      <c r="AC107" s="837"/>
      <c r="AD107" s="837"/>
      <c r="AE107" s="837"/>
      <c r="AF107" s="837"/>
      <c r="AG107" s="837"/>
      <c r="AH107" s="837"/>
      <c r="AI107" s="837"/>
      <c r="AJ107" s="837"/>
      <c r="AK107" s="837"/>
      <c r="AL107" s="837"/>
      <c r="AM107" s="837"/>
      <c r="AN107" s="837"/>
      <c r="AO107" s="837"/>
      <c r="AP107" s="837"/>
      <c r="AQ107" s="837"/>
      <c r="AR107" s="837"/>
      <c r="AS107" s="837"/>
      <c r="AT107" s="837"/>
      <c r="AU107" s="837"/>
      <c r="AV107" s="837"/>
      <c r="AW107" s="837"/>
      <c r="AX107" s="837"/>
      <c r="AY107" s="837"/>
      <c r="AZ107" s="837"/>
      <c r="BA107" s="837"/>
      <c r="BB107" s="837"/>
      <c r="BC107" s="837"/>
      <c r="BD107" s="837"/>
      <c r="BE107" s="837"/>
      <c r="BF107" s="837"/>
      <c r="BG107" s="837"/>
      <c r="BH107" s="837"/>
      <c r="BI107" s="837"/>
      <c r="BJ107" s="837"/>
      <c r="BK107" s="837"/>
    </row>
    <row r="108" spans="2:63" x14ac:dyDescent="0.2">
      <c r="B108" s="321"/>
      <c r="C108" s="321"/>
      <c r="D108" s="1104" t="str">
        <f t="shared" si="41"/>
        <v>Tenant "C"</v>
      </c>
      <c r="E108" s="324"/>
      <c r="F108" s="1097">
        <f t="shared" ref="F108:S108" si="44">F100*F91</f>
        <v>0</v>
      </c>
      <c r="G108" s="1097">
        <f t="shared" si="44"/>
        <v>0</v>
      </c>
      <c r="H108" s="1097">
        <f t="shared" si="44"/>
        <v>0</v>
      </c>
      <c r="I108" s="1097">
        <f t="shared" si="44"/>
        <v>0</v>
      </c>
      <c r="J108" s="1097">
        <f t="shared" si="44"/>
        <v>0</v>
      </c>
      <c r="K108" s="1097">
        <f t="shared" si="44"/>
        <v>0</v>
      </c>
      <c r="L108" s="1097">
        <f t="shared" si="44"/>
        <v>0</v>
      </c>
      <c r="M108" s="1097">
        <f t="shared" si="44"/>
        <v>0</v>
      </c>
      <c r="N108" s="1097">
        <f t="shared" si="44"/>
        <v>0</v>
      </c>
      <c r="O108" s="1097">
        <f t="shared" si="44"/>
        <v>0</v>
      </c>
      <c r="P108" s="1097">
        <f t="shared" si="44"/>
        <v>0</v>
      </c>
      <c r="Q108" s="1097">
        <f t="shared" si="44"/>
        <v>0</v>
      </c>
      <c r="R108" s="1097">
        <f t="shared" si="44"/>
        <v>0</v>
      </c>
      <c r="S108" s="1097">
        <f t="shared" si="44"/>
        <v>0</v>
      </c>
      <c r="T108" s="321"/>
      <c r="U108" s="324" t="s">
        <v>578</v>
      </c>
      <c r="V108" s="837"/>
      <c r="W108" s="837"/>
      <c r="X108" s="837"/>
      <c r="Y108" s="837"/>
      <c r="Z108" s="837"/>
      <c r="AA108" s="837"/>
      <c r="AB108" s="837"/>
      <c r="AC108" s="837"/>
      <c r="AD108" s="837"/>
      <c r="AE108" s="837"/>
      <c r="AF108" s="837"/>
      <c r="AG108" s="837"/>
      <c r="AH108" s="837"/>
      <c r="AI108" s="837"/>
      <c r="AJ108" s="837"/>
      <c r="AK108" s="837"/>
      <c r="AL108" s="837"/>
      <c r="AM108" s="837"/>
      <c r="AN108" s="837"/>
      <c r="AO108" s="837"/>
      <c r="AP108" s="837"/>
      <c r="AQ108" s="837"/>
      <c r="AR108" s="837"/>
      <c r="AS108" s="837"/>
      <c r="AT108" s="837"/>
      <c r="AU108" s="837"/>
      <c r="AV108" s="837"/>
      <c r="AW108" s="837"/>
      <c r="AX108" s="837"/>
      <c r="AY108" s="837"/>
      <c r="AZ108" s="837"/>
      <c r="BA108" s="837"/>
      <c r="BB108" s="837"/>
      <c r="BC108" s="837"/>
      <c r="BD108" s="837"/>
      <c r="BE108" s="837"/>
      <c r="BF108" s="837"/>
      <c r="BG108" s="837"/>
      <c r="BH108" s="837"/>
      <c r="BI108" s="837"/>
      <c r="BJ108" s="837"/>
      <c r="BK108" s="837"/>
    </row>
    <row r="109" spans="2:63" x14ac:dyDescent="0.2">
      <c r="B109" s="321"/>
      <c r="C109" s="321"/>
      <c r="D109" s="1104" t="str">
        <f t="shared" si="41"/>
        <v>Tenant "D"</v>
      </c>
      <c r="E109" s="324"/>
      <c r="F109" s="1097">
        <f t="shared" ref="F109:S109" si="45">F101*F92</f>
        <v>0</v>
      </c>
      <c r="G109" s="1097">
        <f t="shared" si="45"/>
        <v>0</v>
      </c>
      <c r="H109" s="1097">
        <f t="shared" si="45"/>
        <v>0</v>
      </c>
      <c r="I109" s="1097">
        <f t="shared" si="45"/>
        <v>0</v>
      </c>
      <c r="J109" s="1097">
        <f t="shared" si="45"/>
        <v>0</v>
      </c>
      <c r="K109" s="1097">
        <f t="shared" si="45"/>
        <v>0</v>
      </c>
      <c r="L109" s="1097">
        <f t="shared" si="45"/>
        <v>0</v>
      </c>
      <c r="M109" s="1097">
        <f t="shared" si="45"/>
        <v>0</v>
      </c>
      <c r="N109" s="1097">
        <f t="shared" si="45"/>
        <v>311321.75516479451</v>
      </c>
      <c r="O109" s="1097">
        <f t="shared" si="45"/>
        <v>0</v>
      </c>
      <c r="P109" s="1097">
        <f t="shared" si="45"/>
        <v>0</v>
      </c>
      <c r="Q109" s="1097">
        <f t="shared" si="45"/>
        <v>0</v>
      </c>
      <c r="R109" s="1097">
        <f t="shared" si="45"/>
        <v>0</v>
      </c>
      <c r="S109" s="1097">
        <f t="shared" si="45"/>
        <v>0</v>
      </c>
      <c r="T109" s="321"/>
      <c r="U109" s="324" t="s">
        <v>578</v>
      </c>
      <c r="V109" s="837"/>
      <c r="W109" s="837"/>
      <c r="X109" s="837"/>
      <c r="Y109" s="837"/>
      <c r="Z109" s="837"/>
      <c r="AA109" s="837"/>
      <c r="AB109" s="837"/>
      <c r="AC109" s="837"/>
      <c r="AD109" s="837"/>
      <c r="AE109" s="837"/>
      <c r="AF109" s="837"/>
      <c r="AG109" s="837"/>
      <c r="AH109" s="837"/>
      <c r="AI109" s="837"/>
      <c r="AJ109" s="837"/>
      <c r="AK109" s="837"/>
      <c r="AL109" s="837"/>
      <c r="AM109" s="837"/>
      <c r="AN109" s="837"/>
      <c r="AO109" s="837"/>
      <c r="AP109" s="837"/>
      <c r="AQ109" s="837"/>
      <c r="AR109" s="837"/>
      <c r="AS109" s="837"/>
      <c r="AT109" s="837"/>
      <c r="AU109" s="837"/>
      <c r="AV109" s="837"/>
      <c r="AW109" s="837"/>
      <c r="AX109" s="837"/>
      <c r="AY109" s="837"/>
      <c r="AZ109" s="837"/>
      <c r="BA109" s="837"/>
      <c r="BB109" s="837"/>
      <c r="BC109" s="837"/>
      <c r="BD109" s="837"/>
      <c r="BE109" s="837"/>
      <c r="BF109" s="837"/>
      <c r="BG109" s="837"/>
      <c r="BH109" s="837"/>
      <c r="BI109" s="837"/>
      <c r="BJ109" s="837"/>
      <c r="BK109" s="837"/>
    </row>
    <row r="110" spans="2:63" x14ac:dyDescent="0.2">
      <c r="B110" s="321"/>
      <c r="C110" s="321"/>
      <c r="D110" s="1104" t="str">
        <f t="shared" si="41"/>
        <v>Vacant space (1)</v>
      </c>
      <c r="E110" s="324"/>
      <c r="F110" s="1099"/>
      <c r="G110" s="1097">
        <f t="shared" ref="G110:S110" si="46">G102*G93</f>
        <v>0</v>
      </c>
      <c r="H110" s="1097">
        <f t="shared" si="46"/>
        <v>0</v>
      </c>
      <c r="I110" s="1097">
        <f t="shared" si="46"/>
        <v>0</v>
      </c>
      <c r="J110" s="1097">
        <f t="shared" si="46"/>
        <v>0</v>
      </c>
      <c r="K110" s="1097">
        <f t="shared" si="46"/>
        <v>0</v>
      </c>
      <c r="L110" s="1097">
        <f t="shared" si="46"/>
        <v>0</v>
      </c>
      <c r="M110" s="1097">
        <f t="shared" si="46"/>
        <v>0</v>
      </c>
      <c r="N110" s="1097">
        <f t="shared" si="46"/>
        <v>0</v>
      </c>
      <c r="O110" s="1097">
        <f t="shared" si="46"/>
        <v>0</v>
      </c>
      <c r="P110" s="1097">
        <f t="shared" si="46"/>
        <v>0</v>
      </c>
      <c r="Q110" s="1097">
        <f t="shared" si="46"/>
        <v>0</v>
      </c>
      <c r="R110" s="1097">
        <f t="shared" si="46"/>
        <v>0</v>
      </c>
      <c r="S110" s="1097">
        <f t="shared" si="46"/>
        <v>0</v>
      </c>
      <c r="T110" s="321"/>
      <c r="U110" s="324" t="s">
        <v>578</v>
      </c>
      <c r="V110" s="837"/>
      <c r="W110" s="837"/>
      <c r="X110" s="837"/>
      <c r="Y110" s="837"/>
      <c r="Z110" s="837"/>
      <c r="AA110" s="837"/>
      <c r="AB110" s="837"/>
      <c r="AC110" s="837"/>
      <c r="AD110" s="837"/>
      <c r="AE110" s="837"/>
      <c r="AF110" s="837"/>
      <c r="AG110" s="837"/>
      <c r="AH110" s="837"/>
      <c r="AI110" s="837"/>
      <c r="AJ110" s="837"/>
      <c r="AK110" s="837"/>
      <c r="AL110" s="837"/>
      <c r="AM110" s="837"/>
      <c r="AN110" s="837"/>
      <c r="AO110" s="837"/>
      <c r="AP110" s="837"/>
      <c r="AQ110" s="837"/>
      <c r="AR110" s="837"/>
      <c r="AS110" s="837"/>
      <c r="AT110" s="837"/>
      <c r="AU110" s="837"/>
      <c r="AV110" s="837"/>
      <c r="AW110" s="837"/>
      <c r="AX110" s="837"/>
      <c r="AY110" s="837"/>
      <c r="AZ110" s="837"/>
      <c r="BA110" s="837"/>
      <c r="BB110" s="837"/>
      <c r="BC110" s="837"/>
      <c r="BD110" s="837"/>
      <c r="BE110" s="837"/>
      <c r="BF110" s="837"/>
      <c r="BG110" s="837"/>
      <c r="BH110" s="837"/>
      <c r="BI110" s="837"/>
      <c r="BJ110" s="837"/>
      <c r="BK110" s="837"/>
    </row>
    <row r="111" spans="2:63" x14ac:dyDescent="0.2">
      <c r="B111" s="321"/>
      <c r="C111" s="321"/>
      <c r="D111" s="1110" t="str">
        <f t="shared" si="41"/>
        <v>Vacant space (2)</v>
      </c>
      <c r="E111" s="367"/>
      <c r="F111" s="1099"/>
      <c r="G111" s="1099"/>
      <c r="H111" s="1097">
        <f t="shared" ref="H111:S111" si="47">H103*H94</f>
        <v>0</v>
      </c>
      <c r="I111" s="1097">
        <f t="shared" si="47"/>
        <v>0</v>
      </c>
      <c r="J111" s="1097">
        <f t="shared" si="47"/>
        <v>0</v>
      </c>
      <c r="K111" s="1097">
        <f t="shared" si="47"/>
        <v>0</v>
      </c>
      <c r="L111" s="1097">
        <f t="shared" si="47"/>
        <v>0</v>
      </c>
      <c r="M111" s="1097">
        <f t="shared" si="47"/>
        <v>0</v>
      </c>
      <c r="N111" s="1097">
        <f t="shared" si="47"/>
        <v>0</v>
      </c>
      <c r="O111" s="1097">
        <f t="shared" si="47"/>
        <v>0</v>
      </c>
      <c r="P111" s="1097">
        <f t="shared" si="47"/>
        <v>0</v>
      </c>
      <c r="Q111" s="1097">
        <f t="shared" si="47"/>
        <v>0</v>
      </c>
      <c r="R111" s="1097">
        <f t="shared" si="47"/>
        <v>0</v>
      </c>
      <c r="S111" s="1097">
        <f t="shared" si="47"/>
        <v>0</v>
      </c>
      <c r="T111" s="321"/>
      <c r="U111" s="324" t="s">
        <v>578</v>
      </c>
      <c r="V111" s="837"/>
      <c r="W111" s="837"/>
      <c r="X111" s="837"/>
      <c r="Y111" s="837"/>
      <c r="Z111" s="837"/>
      <c r="AA111" s="837"/>
      <c r="AB111" s="837"/>
      <c r="AC111" s="837"/>
      <c r="AD111" s="837"/>
      <c r="AE111" s="837"/>
      <c r="AF111" s="837"/>
      <c r="AG111" s="837"/>
      <c r="AH111" s="837"/>
      <c r="AI111" s="837"/>
      <c r="AJ111" s="837"/>
      <c r="AK111" s="837"/>
      <c r="AL111" s="837"/>
      <c r="AM111" s="837"/>
      <c r="AN111" s="837"/>
      <c r="AO111" s="837"/>
      <c r="AP111" s="837"/>
      <c r="AQ111" s="837"/>
      <c r="AR111" s="837"/>
      <c r="AS111" s="837"/>
      <c r="AT111" s="837"/>
      <c r="AU111" s="837"/>
      <c r="AV111" s="837"/>
      <c r="AW111" s="837"/>
      <c r="AX111" s="837"/>
      <c r="AY111" s="837"/>
      <c r="AZ111" s="837"/>
      <c r="BA111" s="837"/>
      <c r="BB111" s="837"/>
      <c r="BC111" s="837"/>
      <c r="BD111" s="837"/>
      <c r="BE111" s="837"/>
      <c r="BF111" s="837"/>
      <c r="BG111" s="837"/>
      <c r="BH111" s="837"/>
      <c r="BI111" s="837"/>
      <c r="BJ111" s="837"/>
      <c r="BK111" s="837"/>
    </row>
    <row r="112" spans="2:63" x14ac:dyDescent="0.2">
      <c r="B112" s="321"/>
      <c r="C112" s="321"/>
      <c r="D112" s="322" t="s">
        <v>174</v>
      </c>
      <c r="E112" s="1100">
        <f>SUM(F112:S112)</f>
        <v>773776.98123686097</v>
      </c>
      <c r="F112" s="1101">
        <f t="shared" ref="F112:S112" si="48">SUM(F106:F111)</f>
        <v>0</v>
      </c>
      <c r="G112" s="1101">
        <f t="shared" si="48"/>
        <v>0</v>
      </c>
      <c r="H112" s="1101">
        <f t="shared" si="48"/>
        <v>0</v>
      </c>
      <c r="I112" s="1101">
        <f t="shared" si="48"/>
        <v>0</v>
      </c>
      <c r="J112" s="1101">
        <f t="shared" si="48"/>
        <v>0</v>
      </c>
      <c r="K112" s="1101">
        <f t="shared" si="48"/>
        <v>0</v>
      </c>
      <c r="L112" s="1101">
        <f t="shared" si="48"/>
        <v>0</v>
      </c>
      <c r="M112" s="1101">
        <f t="shared" si="48"/>
        <v>297071.64599564375</v>
      </c>
      <c r="N112" s="1101">
        <f t="shared" si="48"/>
        <v>311321.75516479451</v>
      </c>
      <c r="O112" s="1101">
        <f t="shared" si="48"/>
        <v>0</v>
      </c>
      <c r="P112" s="1101">
        <f t="shared" si="48"/>
        <v>0</v>
      </c>
      <c r="Q112" s="1101">
        <f t="shared" si="48"/>
        <v>165383.58007642263</v>
      </c>
      <c r="R112" s="1101">
        <f t="shared" si="48"/>
        <v>0</v>
      </c>
      <c r="S112" s="1101">
        <f t="shared" si="48"/>
        <v>0</v>
      </c>
      <c r="T112" s="321"/>
      <c r="U112" s="324" t="s">
        <v>578</v>
      </c>
      <c r="V112" s="837"/>
      <c r="W112" s="837"/>
      <c r="X112" s="837"/>
      <c r="Y112" s="837"/>
      <c r="Z112" s="837"/>
      <c r="AA112" s="837"/>
      <c r="AB112" s="837"/>
      <c r="AC112" s="837"/>
      <c r="AD112" s="837"/>
      <c r="AE112" s="837"/>
      <c r="AF112" s="837"/>
      <c r="AG112" s="837"/>
      <c r="AH112" s="837"/>
      <c r="AI112" s="837"/>
      <c r="AJ112" s="837"/>
      <c r="AK112" s="837"/>
      <c r="AL112" s="837"/>
      <c r="AM112" s="837"/>
      <c r="AN112" s="837"/>
      <c r="AO112" s="837"/>
      <c r="AP112" s="837"/>
      <c r="AQ112" s="837"/>
      <c r="AR112" s="837"/>
      <c r="AS112" s="837"/>
      <c r="AT112" s="837"/>
      <c r="AU112" s="837"/>
      <c r="AV112" s="837"/>
      <c r="AW112" s="837"/>
      <c r="AX112" s="837"/>
      <c r="AY112" s="837"/>
      <c r="AZ112" s="837"/>
      <c r="BA112" s="837"/>
      <c r="BB112" s="837"/>
      <c r="BC112" s="837"/>
      <c r="BD112" s="837"/>
      <c r="BE112" s="837"/>
      <c r="BF112" s="837"/>
      <c r="BG112" s="837"/>
      <c r="BH112" s="837"/>
      <c r="BI112" s="837"/>
      <c r="BJ112" s="837"/>
      <c r="BK112" s="837"/>
    </row>
    <row r="113" spans="2:63" x14ac:dyDescent="0.2">
      <c r="B113" s="321"/>
      <c r="C113" s="321"/>
      <c r="D113" s="321"/>
      <c r="E113" s="324"/>
      <c r="F113" s="1098"/>
      <c r="G113" s="1098"/>
      <c r="H113" s="1098"/>
      <c r="I113" s="1098"/>
      <c r="J113" s="1098"/>
      <c r="K113" s="1098"/>
      <c r="L113" s="1098"/>
      <c r="M113" s="1098"/>
      <c r="N113" s="1098"/>
      <c r="O113" s="1098"/>
      <c r="P113" s="1098"/>
      <c r="Q113" s="1098"/>
      <c r="R113" s="1098"/>
      <c r="S113" s="1098"/>
      <c r="T113" s="321"/>
      <c r="U113" s="324" t="s">
        <v>578</v>
      </c>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37"/>
      <c r="AR113" s="837"/>
      <c r="AS113" s="837"/>
      <c r="AT113" s="837"/>
      <c r="AU113" s="837"/>
      <c r="AV113" s="837"/>
      <c r="AW113" s="837"/>
      <c r="AX113" s="837"/>
      <c r="AY113" s="837"/>
      <c r="AZ113" s="837"/>
      <c r="BA113" s="837"/>
      <c r="BB113" s="837"/>
      <c r="BC113" s="837"/>
      <c r="BD113" s="837"/>
      <c r="BE113" s="837"/>
      <c r="BF113" s="837"/>
      <c r="BG113" s="837"/>
      <c r="BH113" s="837"/>
      <c r="BI113" s="837"/>
      <c r="BJ113" s="837"/>
      <c r="BK113" s="837"/>
    </row>
    <row r="114" spans="2:63" x14ac:dyDescent="0.2">
      <c r="B114" s="321"/>
      <c r="C114" s="321"/>
      <c r="D114" s="321" t="s">
        <v>87</v>
      </c>
      <c r="E114" s="1111"/>
      <c r="F114" s="1112"/>
      <c r="G114" s="1112"/>
      <c r="H114" s="1113"/>
      <c r="I114" s="1113"/>
      <c r="J114" s="1113"/>
      <c r="K114" s="1113"/>
      <c r="L114" s="1113"/>
      <c r="M114" s="1113"/>
      <c r="N114" s="1113"/>
      <c r="O114" s="1113"/>
      <c r="P114" s="1113"/>
      <c r="Q114" s="1113"/>
      <c r="R114" s="1113"/>
      <c r="S114" s="1113"/>
      <c r="T114" s="321"/>
      <c r="U114" s="324" t="s">
        <v>578</v>
      </c>
      <c r="V114" s="837"/>
      <c r="W114" s="837"/>
      <c r="X114" s="837"/>
      <c r="Y114" s="837"/>
      <c r="Z114" s="837"/>
      <c r="AA114" s="837"/>
      <c r="AB114" s="837"/>
      <c r="AC114" s="837"/>
      <c r="AD114" s="837"/>
      <c r="AE114" s="837"/>
      <c r="AF114" s="837"/>
      <c r="AG114" s="837"/>
      <c r="AH114" s="837"/>
      <c r="AI114" s="837"/>
      <c r="AJ114" s="837"/>
      <c r="AK114" s="837"/>
      <c r="AL114" s="837"/>
      <c r="AM114" s="837"/>
      <c r="AN114" s="837"/>
      <c r="AO114" s="837"/>
      <c r="AP114" s="837"/>
      <c r="AQ114" s="837"/>
      <c r="AR114" s="837"/>
      <c r="AS114" s="837"/>
      <c r="AT114" s="837"/>
      <c r="AU114" s="837"/>
      <c r="AV114" s="837"/>
      <c r="AW114" s="837"/>
      <c r="AX114" s="837"/>
      <c r="AY114" s="837"/>
      <c r="AZ114" s="837"/>
      <c r="BA114" s="837"/>
      <c r="BB114" s="837"/>
      <c r="BC114" s="837"/>
      <c r="BD114" s="837"/>
      <c r="BE114" s="837"/>
      <c r="BF114" s="837"/>
      <c r="BG114" s="837"/>
      <c r="BH114" s="837"/>
      <c r="BI114" s="837"/>
      <c r="BJ114" s="837"/>
      <c r="BK114" s="837"/>
    </row>
    <row r="115" spans="2:63" x14ac:dyDescent="0.2">
      <c r="B115" s="321"/>
      <c r="C115" s="321"/>
      <c r="D115" s="1114" t="str">
        <f t="shared" ref="D115:D120" si="49">D106</f>
        <v>Tenant "A"</v>
      </c>
      <c r="E115" s="1033"/>
      <c r="F115" s="1098">
        <f>IF(SUM($E81:E81)=0,$E$50*F81*2,0)</f>
        <v>0</v>
      </c>
      <c r="G115" s="1098">
        <f>IF(SUM($E81:F81)=0,$E$50*G81*2,0)</f>
        <v>0</v>
      </c>
      <c r="H115" s="1098">
        <f>IF(SUM($E81:G81)=0,$E$50*H81*2,0)</f>
        <v>0</v>
      </c>
      <c r="I115" s="1098">
        <f>IF(SUM($E81:H81)=0,$E$50*I81*2,0)</f>
        <v>0</v>
      </c>
      <c r="J115" s="1098">
        <f>IF(SUM($E81:I81)=0,$E$50*J81*2,0)</f>
        <v>0</v>
      </c>
      <c r="K115" s="1098">
        <f>IF(SUM($E81:J81)=0,$E$50*K81*2,0)</f>
        <v>0</v>
      </c>
      <c r="L115" s="1098">
        <f>IF(SUM($E81:K81)=0,$E$50*L81*2,0)</f>
        <v>0</v>
      </c>
      <c r="M115" s="1098">
        <f>IF(SUM($E81:L81)=0,$E$50*M81*2,0)</f>
        <v>0</v>
      </c>
      <c r="N115" s="1098">
        <f>IF(SUM($E81:M81)=0,$E$50*N81*2,0)</f>
        <v>60518.378572469999</v>
      </c>
      <c r="O115" s="1098">
        <f>IF(SUM($E81:N81)=0,$E$50*O81*2,0)</f>
        <v>0</v>
      </c>
      <c r="P115" s="1098">
        <f>IF(SUM($E81:O81)=0,$E$50*P81*2,0)</f>
        <v>0</v>
      </c>
      <c r="Q115" s="1098">
        <f>IF(SUM($E81:P81)=0,$E$50*Q81*2,0)</f>
        <v>0</v>
      </c>
      <c r="R115" s="1098">
        <f>IF(SUM($E81:Q81)=0,$E$50*R81*2,0)</f>
        <v>0</v>
      </c>
      <c r="S115" s="1098">
        <f>IF(SUM($E81:R81)=0,$E$50*S81*2,0)</f>
        <v>0</v>
      </c>
      <c r="T115" s="321"/>
      <c r="U115" s="324" t="s">
        <v>578</v>
      </c>
      <c r="V115" s="837"/>
      <c r="W115" s="837"/>
      <c r="X115" s="837"/>
      <c r="Y115" s="837"/>
      <c r="Z115" s="837"/>
      <c r="AA115" s="837"/>
      <c r="AB115" s="837"/>
      <c r="AC115" s="837"/>
      <c r="AD115" s="837"/>
      <c r="AE115" s="837"/>
      <c r="AF115" s="837"/>
      <c r="AG115" s="837"/>
      <c r="AH115" s="837"/>
      <c r="AI115" s="837"/>
      <c r="AJ115" s="837"/>
      <c r="AK115" s="837"/>
      <c r="AL115" s="837"/>
      <c r="AM115" s="837"/>
      <c r="AN115" s="837"/>
      <c r="AO115" s="837"/>
      <c r="AP115" s="837"/>
      <c r="AQ115" s="837"/>
      <c r="AR115" s="837"/>
      <c r="AS115" s="837"/>
      <c r="AT115" s="837"/>
      <c r="AU115" s="837"/>
      <c r="AV115" s="837"/>
      <c r="AW115" s="837"/>
      <c r="AX115" s="837"/>
      <c r="AY115" s="837"/>
      <c r="AZ115" s="837"/>
      <c r="BA115" s="837"/>
      <c r="BB115" s="837"/>
      <c r="BC115" s="837"/>
      <c r="BD115" s="837"/>
      <c r="BE115" s="837"/>
      <c r="BF115" s="837"/>
      <c r="BG115" s="837"/>
      <c r="BH115" s="837"/>
      <c r="BI115" s="837"/>
      <c r="BJ115" s="837"/>
      <c r="BK115" s="837"/>
    </row>
    <row r="116" spans="2:63" x14ac:dyDescent="0.2">
      <c r="B116" s="321"/>
      <c r="C116" s="321"/>
      <c r="D116" s="1114" t="str">
        <f t="shared" si="49"/>
        <v>Tenant "B"</v>
      </c>
      <c r="E116" s="1033"/>
      <c r="F116" s="1098">
        <f>IF(SUM($E82:E82)=0,$E$50*F82*2,0)</f>
        <v>0</v>
      </c>
      <c r="G116" s="1098">
        <f>IF(SUM($E82:F82)=0,$E$50*G82*2,0)</f>
        <v>0</v>
      </c>
      <c r="H116" s="1098">
        <f>IF(SUM($E82:G82)=0,$E$50*H82*2,0)</f>
        <v>0</v>
      </c>
      <c r="I116" s="1098">
        <f>IF(SUM($E82:H82)=0,$E$50*I82*2,0)</f>
        <v>0</v>
      </c>
      <c r="J116" s="1098">
        <f>IF(SUM($E82:I82)=0,$E$50*J82*2,0)</f>
        <v>0</v>
      </c>
      <c r="K116" s="1098">
        <f>IF(SUM($E82:J82)=0,$E$50*K82*2,0)</f>
        <v>0</v>
      </c>
      <c r="L116" s="1098">
        <f>IF(SUM($E82:K82)=0,$E$50*L82*2,0)</f>
        <v>0</v>
      </c>
      <c r="M116" s="1098">
        <f>IF(SUM($E82:L82)=0,$E$50*M82*2,0)</f>
        <v>0</v>
      </c>
      <c r="N116" s="1098">
        <f>IF(SUM($E82:M82)=0,$E$50*N82*2,0)</f>
        <v>0</v>
      </c>
      <c r="O116" s="1098">
        <f>IF(SUM($E82:N82)=0,$E$50*O82*2,0)</f>
        <v>0</v>
      </c>
      <c r="P116" s="1098">
        <f>IF(SUM($E82:O82)=0,$E$50*P82*2,0)</f>
        <v>0</v>
      </c>
      <c r="Q116" s="1098">
        <f>IF(SUM($E82:P82)=0,$E$50*Q82*2,0)</f>
        <v>0</v>
      </c>
      <c r="R116" s="1098">
        <f>IF(SUM($E82:Q82)=0,$E$50*R82*2,0)</f>
        <v>35294.49667001349</v>
      </c>
      <c r="S116" s="1098">
        <f>IF(SUM($E82:R82)=0,$E$50*S82*2,0)</f>
        <v>0</v>
      </c>
      <c r="T116" s="321"/>
      <c r="U116" s="324" t="s">
        <v>578</v>
      </c>
      <c r="V116" s="837"/>
      <c r="W116" s="837"/>
      <c r="X116" s="837"/>
      <c r="Y116" s="837"/>
      <c r="Z116" s="837"/>
      <c r="AA116" s="837"/>
      <c r="AB116" s="837"/>
      <c r="AC116" s="837"/>
      <c r="AD116" s="837"/>
      <c r="AE116" s="837"/>
      <c r="AF116" s="837"/>
      <c r="AG116" s="837"/>
      <c r="AH116" s="837"/>
      <c r="AI116" s="837"/>
      <c r="AJ116" s="837"/>
      <c r="AK116" s="837"/>
      <c r="AL116" s="837"/>
      <c r="AM116" s="837"/>
      <c r="AN116" s="837"/>
      <c r="AO116" s="837"/>
      <c r="AP116" s="837"/>
      <c r="AQ116" s="837"/>
      <c r="AR116" s="837"/>
      <c r="AS116" s="837"/>
      <c r="AT116" s="837"/>
      <c r="AU116" s="837"/>
      <c r="AV116" s="837"/>
      <c r="AW116" s="837"/>
      <c r="AX116" s="837"/>
      <c r="AY116" s="837"/>
      <c r="AZ116" s="837"/>
      <c r="BA116" s="837"/>
      <c r="BB116" s="837"/>
      <c r="BC116" s="837"/>
      <c r="BD116" s="837"/>
      <c r="BE116" s="837"/>
      <c r="BF116" s="837"/>
      <c r="BG116" s="837"/>
      <c r="BH116" s="837"/>
      <c r="BI116" s="837"/>
      <c r="BJ116" s="837"/>
      <c r="BK116" s="837"/>
    </row>
    <row r="117" spans="2:63" x14ac:dyDescent="0.2">
      <c r="B117" s="321"/>
      <c r="C117" s="321"/>
      <c r="D117" s="1114" t="str">
        <f t="shared" si="49"/>
        <v>Tenant "C"</v>
      </c>
      <c r="E117" s="1033"/>
      <c r="F117" s="1098">
        <f>IF(SUM($E83:E83)=0,$E$50*F83*2,0)</f>
        <v>0</v>
      </c>
      <c r="G117" s="1098">
        <f>IF(SUM($E83:F83)=0,$E$50*G83*2,0)</f>
        <v>0</v>
      </c>
      <c r="H117" s="1098">
        <f>IF(SUM($E83:G83)=0,$E$50*H83*2,0)</f>
        <v>0</v>
      </c>
      <c r="I117" s="1098"/>
      <c r="J117" s="1098">
        <f>IF(SUM($E83:I83)=0,$E$50*J83*2,0)</f>
        <v>0</v>
      </c>
      <c r="K117" s="1098">
        <f>IF(SUM($E83:J83)=0,$E$50*K83*2,0)</f>
        <v>0</v>
      </c>
      <c r="L117" s="1098">
        <f>IF(SUM($E83:K83)=0,$E$50*L83*2,0)</f>
        <v>0</v>
      </c>
      <c r="M117" s="1098">
        <f>IF(SUM($E83:L83)=0,$E$50*M83*2,0)</f>
        <v>0</v>
      </c>
      <c r="N117" s="1098">
        <f>IF(SUM($E83:M83)=0,$E$50*N83*2,0)</f>
        <v>0</v>
      </c>
      <c r="O117" s="1098">
        <f>IF(SUM($E83:N83)=0,$E$50*O83*2,0)</f>
        <v>0</v>
      </c>
      <c r="P117" s="1098">
        <f>IF(SUM($E83:O83)=0,$E$50*P83*2,0)</f>
        <v>0</v>
      </c>
      <c r="Q117" s="1098">
        <f>IF(SUM($E83:P83)=0,$E$50*Q83*2,0)</f>
        <v>0</v>
      </c>
      <c r="R117" s="1098">
        <f>IF(SUM($E83:Q83)=0,$E$50*R83*2,0)</f>
        <v>0</v>
      </c>
      <c r="S117" s="1098">
        <f>IF(SUM($E83:R83)=0,$E$50*S83*2,0)</f>
        <v>0</v>
      </c>
      <c r="T117" s="321"/>
      <c r="U117" s="324" t="s">
        <v>578</v>
      </c>
      <c r="V117" s="837"/>
      <c r="W117" s="837"/>
      <c r="X117" s="837"/>
      <c r="Y117" s="837"/>
      <c r="Z117" s="837"/>
      <c r="AA117" s="837"/>
      <c r="AB117" s="837"/>
      <c r="AC117" s="837"/>
      <c r="AD117" s="837"/>
      <c r="AE117" s="837"/>
      <c r="AF117" s="837"/>
      <c r="AG117" s="837"/>
      <c r="AH117" s="837"/>
      <c r="AI117" s="837"/>
      <c r="AJ117" s="837"/>
      <c r="AK117" s="837"/>
      <c r="AL117" s="837"/>
      <c r="AM117" s="837"/>
      <c r="AN117" s="837"/>
      <c r="AO117" s="837"/>
      <c r="AP117" s="837"/>
      <c r="AQ117" s="837"/>
      <c r="AR117" s="837"/>
      <c r="AS117" s="837"/>
      <c r="AT117" s="837"/>
      <c r="AU117" s="837"/>
      <c r="AV117" s="837"/>
      <c r="AW117" s="837"/>
      <c r="AX117" s="837"/>
      <c r="AY117" s="837"/>
      <c r="AZ117" s="837"/>
      <c r="BA117" s="837"/>
      <c r="BB117" s="837"/>
      <c r="BC117" s="837"/>
      <c r="BD117" s="837"/>
      <c r="BE117" s="837"/>
      <c r="BF117" s="837"/>
      <c r="BG117" s="837"/>
      <c r="BH117" s="837"/>
      <c r="BI117" s="837"/>
      <c r="BJ117" s="837"/>
      <c r="BK117" s="837"/>
    </row>
    <row r="118" spans="2:63" x14ac:dyDescent="0.2">
      <c r="B118" s="321"/>
      <c r="C118" s="321"/>
      <c r="D118" s="1114" t="str">
        <f t="shared" si="49"/>
        <v>Tenant "D"</v>
      </c>
      <c r="E118" s="1033"/>
      <c r="F118" s="1098">
        <f>IF(SUM($E84:E84)=0,$E$50*F84*2,0)</f>
        <v>0</v>
      </c>
      <c r="G118" s="1098">
        <f>IF(SUM($E84:F84)=0,$E$50*G84*2,0)</f>
        <v>0</v>
      </c>
      <c r="H118" s="1098">
        <f>IF(SUM($E84:G84)=0,$E$50*H84*2,0)</f>
        <v>0</v>
      </c>
      <c r="I118" s="1098">
        <f>IF(SUM($E84:H84)=0,$E$50*I84*2,0)</f>
        <v>0</v>
      </c>
      <c r="J118" s="1098">
        <f>IF(SUM($E84:I84)=0,$E$50*J84*2,0)</f>
        <v>0</v>
      </c>
      <c r="K118" s="1098">
        <f>IF(SUM($E84:J84)=0,$E$50*K84*2,0)</f>
        <v>0</v>
      </c>
      <c r="L118" s="1098">
        <f>IF(SUM($E84:K84)=0,$E$50*L84*2,0)</f>
        <v>0</v>
      </c>
      <c r="M118" s="1098">
        <f>IF(SUM($E84:L84)=0,$E$50*M84*2,0)</f>
        <v>0</v>
      </c>
      <c r="N118" s="1098">
        <f>IF(SUM($E84:M84)=0,$E$50*N84*2,0)</f>
        <v>0</v>
      </c>
      <c r="O118" s="1098">
        <f>IF(SUM($E84:N84)=0,$E$50*O84*2,0)</f>
        <v>64721.778089287924</v>
      </c>
      <c r="P118" s="1098">
        <f>IF(SUM($E84:O84)=0,$E$50*P84*2,0)</f>
        <v>0</v>
      </c>
      <c r="Q118" s="1098">
        <f>IF(SUM($E84:P84)=0,$E$50*Q84*2,0)</f>
        <v>0</v>
      </c>
      <c r="R118" s="1098">
        <f>IF(SUM($E84:Q84)=0,$E$50*R84*2,0)</f>
        <v>0</v>
      </c>
      <c r="S118" s="1098">
        <f>IF(SUM($E84:R84)=0,$E$50*S84*2,0)</f>
        <v>0</v>
      </c>
      <c r="T118" s="321"/>
      <c r="U118" s="324" t="s">
        <v>578</v>
      </c>
      <c r="V118" s="837"/>
      <c r="W118" s="837"/>
      <c r="X118" s="837"/>
      <c r="Y118" s="837"/>
      <c r="Z118" s="837"/>
      <c r="AA118" s="837"/>
      <c r="AB118" s="837"/>
      <c r="AC118" s="837"/>
      <c r="AD118" s="837"/>
      <c r="AE118" s="837"/>
      <c r="AF118" s="837"/>
      <c r="AG118" s="837"/>
      <c r="AH118" s="837"/>
      <c r="AI118" s="837"/>
      <c r="AJ118" s="837"/>
      <c r="AK118" s="837"/>
      <c r="AL118" s="837"/>
      <c r="AM118" s="837"/>
      <c r="AN118" s="837"/>
      <c r="AO118" s="837"/>
      <c r="AP118" s="837"/>
      <c r="AQ118" s="837"/>
      <c r="AR118" s="837"/>
      <c r="AS118" s="837"/>
      <c r="AT118" s="837"/>
      <c r="AU118" s="837"/>
      <c r="AV118" s="837"/>
      <c r="AW118" s="837"/>
      <c r="AX118" s="837"/>
      <c r="AY118" s="837"/>
      <c r="AZ118" s="837"/>
      <c r="BA118" s="837"/>
      <c r="BB118" s="837"/>
      <c r="BC118" s="837"/>
      <c r="BD118" s="837"/>
      <c r="BE118" s="837"/>
      <c r="BF118" s="837"/>
      <c r="BG118" s="837"/>
      <c r="BH118" s="837"/>
      <c r="BI118" s="837"/>
      <c r="BJ118" s="837"/>
      <c r="BK118" s="837"/>
    </row>
    <row r="119" spans="2:63" x14ac:dyDescent="0.2">
      <c r="B119" s="321"/>
      <c r="C119" s="321"/>
      <c r="D119" s="1114" t="str">
        <f t="shared" si="49"/>
        <v>Vacant space (1)</v>
      </c>
      <c r="E119" s="1033"/>
      <c r="F119" s="1098">
        <f>IF(SUM($E85:E85)=0,$E$50*F85*2,0)</f>
        <v>0</v>
      </c>
      <c r="G119" s="1098">
        <f>IF(SUM($E85:F85)=0,$E$50*G85*2,0)</f>
        <v>59199.68932474633</v>
      </c>
      <c r="H119" s="1098">
        <f>IF(SUM($E85:G85)=0,$E$50*H85*2,0)</f>
        <v>0</v>
      </c>
      <c r="I119" s="1098">
        <f>IF(SUM($E85:H85)=0,$E$50*I85*2,0)</f>
        <v>0</v>
      </c>
      <c r="J119" s="1098">
        <f>IF(SUM($E85:I85)=0,$E$50*J85*2,0)</f>
        <v>0</v>
      </c>
      <c r="K119" s="1098">
        <f>IF(SUM($E85:J85)=0,$E$50*K85*2,0)</f>
        <v>0</v>
      </c>
      <c r="L119" s="1098">
        <f>IF(SUM($E85:K85)=0,$E$50*L85*2,0)</f>
        <v>0</v>
      </c>
      <c r="M119" s="1098">
        <f>IF(SUM($E85:L85)=0,$E$50*M85*2,0)</f>
        <v>0</v>
      </c>
      <c r="N119" s="1098">
        <f>IF(SUM($E85:M85)=0,$E$50*N85*2,0)</f>
        <v>0</v>
      </c>
      <c r="O119" s="1098">
        <f>IF(SUM($E85:N85)=0,$E$50*O85*2,0)</f>
        <v>0</v>
      </c>
      <c r="P119" s="1098">
        <f>IF(SUM($E85:O85)=0,$E$50*P85*2,0)</f>
        <v>0</v>
      </c>
      <c r="Q119" s="1098">
        <f>IF(SUM($E85:P85)=0,$E$50*Q85*2,0)</f>
        <v>0</v>
      </c>
      <c r="R119" s="1098">
        <f>IF(SUM($E85:Q85)=0,$E$50*R85*2,0)</f>
        <v>0</v>
      </c>
      <c r="S119" s="1098">
        <f>IF(SUM($E85:R85)=0,$E$50*S85*2,0)</f>
        <v>0</v>
      </c>
      <c r="T119" s="321"/>
      <c r="U119" s="324" t="s">
        <v>578</v>
      </c>
      <c r="V119" s="837"/>
      <c r="W119" s="837"/>
      <c r="X119" s="837"/>
      <c r="Y119" s="837"/>
      <c r="Z119" s="837"/>
      <c r="AA119" s="837"/>
      <c r="AB119" s="837"/>
      <c r="AC119" s="837"/>
      <c r="AD119" s="837"/>
      <c r="AE119" s="837"/>
      <c r="AF119" s="837"/>
      <c r="AG119" s="837"/>
      <c r="AH119" s="837"/>
      <c r="AI119" s="837"/>
      <c r="AJ119" s="837"/>
      <c r="AK119" s="837"/>
      <c r="AL119" s="837"/>
      <c r="AM119" s="837"/>
      <c r="AN119" s="837"/>
      <c r="AO119" s="837"/>
      <c r="AP119" s="837"/>
      <c r="AQ119" s="837"/>
      <c r="AR119" s="837"/>
      <c r="AS119" s="837"/>
      <c r="AT119" s="837"/>
      <c r="AU119" s="837"/>
      <c r="AV119" s="837"/>
      <c r="AW119" s="837"/>
      <c r="AX119" s="837"/>
      <c r="AY119" s="837"/>
      <c r="AZ119" s="837"/>
      <c r="BA119" s="837"/>
      <c r="BB119" s="837"/>
      <c r="BC119" s="837"/>
      <c r="BD119" s="837"/>
      <c r="BE119" s="837"/>
      <c r="BF119" s="837"/>
      <c r="BG119" s="837"/>
      <c r="BH119" s="837"/>
      <c r="BI119" s="837"/>
      <c r="BJ119" s="837"/>
      <c r="BK119" s="837"/>
    </row>
    <row r="120" spans="2:63" x14ac:dyDescent="0.2">
      <c r="B120" s="321"/>
      <c r="C120" s="321"/>
      <c r="D120" s="1087" t="str">
        <f t="shared" si="49"/>
        <v>Vacant space (2)</v>
      </c>
      <c r="E120" s="1115"/>
      <c r="F120" s="1098">
        <f>IF(SUM($E86:E86)=0,$E$50*F86*2,0)</f>
        <v>0</v>
      </c>
      <c r="G120" s="1098">
        <f>IF(SUM($E86:F86)=0,$E$50*G86*2,0)</f>
        <v>0</v>
      </c>
      <c r="H120" s="1098">
        <f>IF(SUM($E86:G86)=0,$E$50*H86*2,0)</f>
        <v>59642.034375000017</v>
      </c>
      <c r="I120" s="1098">
        <f>IF(SUM($E86:H86)=0,$E$50*I86*2,0)</f>
        <v>0</v>
      </c>
      <c r="J120" s="1098">
        <f>IF(SUM($E86:I86)=0,$E$50*J86*2,0)</f>
        <v>0</v>
      </c>
      <c r="K120" s="1098">
        <f>IF(SUM($E86:J86)=0,$E$50*K86*2,0)</f>
        <v>0</v>
      </c>
      <c r="L120" s="1098">
        <f>IF(SUM($E86:K86)=0,$E$50*L86*2,0)</f>
        <v>0</v>
      </c>
      <c r="M120" s="1098">
        <f>IF(SUM($E86:L86)=0,$E$50*M86*2,0)</f>
        <v>0</v>
      </c>
      <c r="N120" s="1098">
        <f>IF(SUM($E86:M86)=0,$E$50*N86*2,0)</f>
        <v>0</v>
      </c>
      <c r="O120" s="1098">
        <f>IF(SUM($E86:N86)=0,$E$50*O86*2,0)</f>
        <v>0</v>
      </c>
      <c r="P120" s="1098">
        <f>IF(SUM($E86:O86)=0,$E$50*P86*2,0)</f>
        <v>0</v>
      </c>
      <c r="Q120" s="1098">
        <f>IF(SUM($E86:P86)=0,$E$50*Q86*2,0)</f>
        <v>0</v>
      </c>
      <c r="R120" s="1098">
        <f>IF(SUM($E86:Q86)=0,$E$50*R86*2,0)</f>
        <v>0</v>
      </c>
      <c r="S120" s="1098">
        <f>IF(SUM($E86:R86)=0,$E$50*S86*2,0)</f>
        <v>0</v>
      </c>
      <c r="T120" s="321"/>
      <c r="U120" s="324" t="s">
        <v>578</v>
      </c>
      <c r="V120" s="837"/>
      <c r="W120" s="837"/>
      <c r="X120" s="837"/>
      <c r="Y120" s="837"/>
      <c r="Z120" s="837"/>
      <c r="AA120" s="837"/>
      <c r="AB120" s="837"/>
      <c r="AC120" s="837"/>
      <c r="AD120" s="837"/>
      <c r="AE120" s="837"/>
      <c r="AF120" s="837"/>
      <c r="AG120" s="837"/>
      <c r="AH120" s="837"/>
      <c r="AI120" s="837"/>
      <c r="AJ120" s="837"/>
      <c r="AK120" s="837"/>
      <c r="AL120" s="837"/>
      <c r="AM120" s="837"/>
      <c r="AN120" s="837"/>
      <c r="AO120" s="837"/>
      <c r="AP120" s="837"/>
      <c r="AQ120" s="837"/>
      <c r="AR120" s="837"/>
      <c r="AS120" s="837"/>
      <c r="AT120" s="837"/>
      <c r="AU120" s="837"/>
      <c r="AV120" s="837"/>
      <c r="AW120" s="837"/>
      <c r="AX120" s="837"/>
      <c r="AY120" s="837"/>
      <c r="AZ120" s="837"/>
      <c r="BA120" s="837"/>
      <c r="BB120" s="837"/>
      <c r="BC120" s="837"/>
      <c r="BD120" s="837"/>
      <c r="BE120" s="837"/>
      <c r="BF120" s="837"/>
      <c r="BG120" s="837"/>
      <c r="BH120" s="837"/>
      <c r="BI120" s="837"/>
      <c r="BJ120" s="837"/>
      <c r="BK120" s="837"/>
    </row>
    <row r="121" spans="2:63" x14ac:dyDescent="0.2">
      <c r="B121" s="321"/>
      <c r="C121" s="321"/>
      <c r="D121" s="322" t="s">
        <v>174</v>
      </c>
      <c r="E121" s="1100">
        <f>SUM(F121:S121)</f>
        <v>279376.37703151774</v>
      </c>
      <c r="F121" s="1101">
        <f t="shared" ref="F121:S121" si="50">SUM(F115:F120)</f>
        <v>0</v>
      </c>
      <c r="G121" s="1101">
        <f t="shared" si="50"/>
        <v>59199.68932474633</v>
      </c>
      <c r="H121" s="1101">
        <f t="shared" si="50"/>
        <v>59642.034375000017</v>
      </c>
      <c r="I121" s="1101">
        <f t="shared" si="50"/>
        <v>0</v>
      </c>
      <c r="J121" s="1101">
        <f t="shared" si="50"/>
        <v>0</v>
      </c>
      <c r="K121" s="1101">
        <f t="shared" si="50"/>
        <v>0</v>
      </c>
      <c r="L121" s="1101">
        <f t="shared" si="50"/>
        <v>0</v>
      </c>
      <c r="M121" s="1101">
        <f t="shared" si="50"/>
        <v>0</v>
      </c>
      <c r="N121" s="1101">
        <f t="shared" si="50"/>
        <v>60518.378572469999</v>
      </c>
      <c r="O121" s="1101">
        <f t="shared" si="50"/>
        <v>64721.778089287924</v>
      </c>
      <c r="P121" s="1101">
        <f t="shared" si="50"/>
        <v>0</v>
      </c>
      <c r="Q121" s="1101">
        <f t="shared" si="50"/>
        <v>0</v>
      </c>
      <c r="R121" s="1101">
        <f t="shared" si="50"/>
        <v>35294.49667001349</v>
      </c>
      <c r="S121" s="1101">
        <f t="shared" si="50"/>
        <v>0</v>
      </c>
      <c r="T121" s="321"/>
      <c r="U121" s="324" t="s">
        <v>578</v>
      </c>
      <c r="V121" s="837"/>
      <c r="W121" s="837"/>
      <c r="X121" s="837"/>
      <c r="Y121" s="837"/>
      <c r="Z121" s="837"/>
      <c r="AA121" s="837"/>
      <c r="AB121" s="837"/>
      <c r="AC121" s="837"/>
      <c r="AD121" s="837"/>
      <c r="AE121" s="837"/>
      <c r="AF121" s="837"/>
      <c r="AG121" s="837"/>
      <c r="AH121" s="837"/>
      <c r="AI121" s="837"/>
      <c r="AJ121" s="837"/>
      <c r="AK121" s="837"/>
      <c r="AL121" s="837"/>
      <c r="AM121" s="837"/>
      <c r="AN121" s="837"/>
      <c r="AO121" s="837"/>
      <c r="AP121" s="837"/>
      <c r="AQ121" s="837"/>
      <c r="AR121" s="837"/>
      <c r="AS121" s="837"/>
      <c r="AT121" s="837"/>
      <c r="AU121" s="837"/>
      <c r="AV121" s="837"/>
      <c r="AW121" s="837"/>
      <c r="AX121" s="837"/>
      <c r="AY121" s="837"/>
      <c r="AZ121" s="837"/>
      <c r="BA121" s="837"/>
      <c r="BB121" s="837"/>
      <c r="BC121" s="837"/>
      <c r="BD121" s="837"/>
      <c r="BE121" s="837"/>
      <c r="BF121" s="837"/>
      <c r="BG121" s="837"/>
      <c r="BH121" s="837"/>
      <c r="BI121" s="837"/>
      <c r="BJ121" s="837"/>
      <c r="BK121" s="837"/>
    </row>
    <row r="122" spans="2:63" x14ac:dyDescent="0.2">
      <c r="B122" s="321"/>
      <c r="C122" s="321"/>
      <c r="D122" s="321"/>
      <c r="E122" s="324"/>
      <c r="F122" s="1098"/>
      <c r="G122" s="1098"/>
      <c r="H122" s="1098"/>
      <c r="I122" s="1098"/>
      <c r="J122" s="1098"/>
      <c r="K122" s="1098"/>
      <c r="L122" s="1098"/>
      <c r="M122" s="1098"/>
      <c r="N122" s="1098"/>
      <c r="O122" s="1098"/>
      <c r="P122" s="1098"/>
      <c r="Q122" s="1098"/>
      <c r="R122" s="1098"/>
      <c r="S122" s="1098"/>
      <c r="T122" s="321"/>
      <c r="U122" s="324" t="s">
        <v>578</v>
      </c>
      <c r="V122" s="837"/>
      <c r="W122" s="837"/>
      <c r="X122" s="837"/>
      <c r="Y122" s="837"/>
      <c r="Z122" s="837"/>
      <c r="AA122" s="837"/>
      <c r="AB122" s="837"/>
      <c r="AC122" s="837"/>
      <c r="AD122" s="837"/>
      <c r="AE122" s="837"/>
      <c r="AF122" s="837"/>
      <c r="AG122" s="837"/>
      <c r="AH122" s="837"/>
      <c r="AI122" s="837"/>
      <c r="AJ122" s="837"/>
      <c r="AK122" s="837"/>
      <c r="AL122" s="837"/>
      <c r="AM122" s="837"/>
      <c r="AN122" s="837"/>
      <c r="AO122" s="837"/>
      <c r="AP122" s="837"/>
      <c r="AQ122" s="837"/>
      <c r="AR122" s="837"/>
      <c r="AS122" s="837"/>
      <c r="AT122" s="837"/>
      <c r="AU122" s="837"/>
      <c r="AV122" s="837"/>
      <c r="AW122" s="837"/>
      <c r="AX122" s="837"/>
      <c r="AY122" s="837"/>
      <c r="AZ122" s="837"/>
      <c r="BA122" s="837"/>
      <c r="BB122" s="837"/>
      <c r="BC122" s="837"/>
      <c r="BD122" s="837"/>
      <c r="BE122" s="837"/>
      <c r="BF122" s="837"/>
      <c r="BG122" s="837"/>
      <c r="BH122" s="837"/>
      <c r="BI122" s="837"/>
      <c r="BJ122" s="837"/>
      <c r="BK122" s="837"/>
    </row>
    <row r="123" spans="2:63" ht="15" thickBot="1" x14ac:dyDescent="0.25">
      <c r="B123" s="321"/>
      <c r="C123" s="1073" t="s">
        <v>182</v>
      </c>
      <c r="D123" s="337"/>
      <c r="E123" s="338"/>
      <c r="F123" s="1116"/>
      <c r="G123" s="1116"/>
      <c r="H123" s="1116"/>
      <c r="I123" s="1116"/>
      <c r="J123" s="1116"/>
      <c r="K123" s="1116"/>
      <c r="L123" s="1116"/>
      <c r="M123" s="1116"/>
      <c r="N123" s="1116"/>
      <c r="O123" s="1116"/>
      <c r="P123" s="1116"/>
      <c r="Q123" s="1116"/>
      <c r="R123" s="1116"/>
      <c r="S123" s="1116"/>
      <c r="T123" s="321"/>
      <c r="U123" s="324" t="s">
        <v>578</v>
      </c>
      <c r="V123" s="837"/>
      <c r="W123" s="837"/>
      <c r="X123" s="837"/>
      <c r="Y123" s="837"/>
      <c r="Z123" s="837"/>
      <c r="AA123" s="837"/>
      <c r="AB123" s="837"/>
      <c r="AC123" s="837"/>
      <c r="AD123" s="837"/>
      <c r="AE123" s="837"/>
      <c r="AF123" s="837"/>
      <c r="AG123" s="837"/>
      <c r="AH123" s="837"/>
      <c r="AI123" s="837"/>
      <c r="AJ123" s="837"/>
      <c r="AK123" s="837"/>
      <c r="AL123" s="837"/>
      <c r="AM123" s="837"/>
      <c r="AN123" s="837"/>
      <c r="AO123" s="837"/>
      <c r="AP123" s="837"/>
      <c r="AQ123" s="837"/>
      <c r="AR123" s="837"/>
      <c r="AS123" s="837"/>
      <c r="AT123" s="837"/>
      <c r="AU123" s="837"/>
      <c r="AV123" s="837"/>
      <c r="AW123" s="837"/>
      <c r="AX123" s="837"/>
      <c r="AY123" s="837"/>
      <c r="AZ123" s="837"/>
      <c r="BA123" s="837"/>
      <c r="BB123" s="837"/>
      <c r="BC123" s="837"/>
      <c r="BD123" s="837"/>
      <c r="BE123" s="837"/>
      <c r="BF123" s="837"/>
      <c r="BG123" s="837"/>
      <c r="BH123" s="837"/>
      <c r="BI123" s="837"/>
      <c r="BJ123" s="837"/>
      <c r="BK123" s="837"/>
    </row>
    <row r="124" spans="2:63" ht="15" thickTop="1" x14ac:dyDescent="0.2">
      <c r="B124" s="321"/>
      <c r="C124" s="321"/>
      <c r="D124" s="321" t="s">
        <v>80</v>
      </c>
      <c r="E124" s="1117">
        <f>SUM(F124:S124)</f>
        <v>20811973.745690424</v>
      </c>
      <c r="F124" s="1097">
        <f t="shared" ref="F124:S124" si="51">IF(F3&gt;$E$5,0,F95)</f>
        <v>907665.25</v>
      </c>
      <c r="G124" s="1097">
        <f t="shared" si="51"/>
        <v>1203663.6966237316</v>
      </c>
      <c r="H124" s="1097">
        <f t="shared" si="51"/>
        <v>1512085.1025612317</v>
      </c>
      <c r="I124" s="1097">
        <f t="shared" si="51"/>
        <v>1501462.89011174</v>
      </c>
      <c r="J124" s="1097">
        <f t="shared" si="51"/>
        <v>1512418.7392281464</v>
      </c>
      <c r="K124" s="1097">
        <f t="shared" si="51"/>
        <v>1518257.7151666915</v>
      </c>
      <c r="L124" s="1097">
        <f t="shared" si="51"/>
        <v>1534073.2659268749</v>
      </c>
      <c r="M124" s="1097">
        <f t="shared" si="51"/>
        <v>1541031.5808941917</v>
      </c>
      <c r="N124" s="1097">
        <f t="shared" si="51"/>
        <v>1558148.5370925497</v>
      </c>
      <c r="O124" s="1097">
        <f t="shared" si="51"/>
        <v>1577498.3620660214</v>
      </c>
      <c r="P124" s="1097">
        <f t="shared" si="51"/>
        <v>1589138.0741031112</v>
      </c>
      <c r="Q124" s="1097">
        <f t="shared" si="51"/>
        <v>1601160.8374970118</v>
      </c>
      <c r="R124" s="1097">
        <f t="shared" si="51"/>
        <v>1621583.2947871564</v>
      </c>
      <c r="S124" s="1097">
        <f t="shared" si="51"/>
        <v>1633786.3996319654</v>
      </c>
      <c r="T124" s="321"/>
      <c r="U124" s="324" t="s">
        <v>578</v>
      </c>
      <c r="V124" s="837"/>
      <c r="W124" s="837"/>
      <c r="X124" s="837"/>
      <c r="Y124" s="837"/>
      <c r="Z124" s="837"/>
      <c r="AA124" s="837"/>
      <c r="AB124" s="837"/>
      <c r="AC124" s="837"/>
      <c r="AD124" s="837"/>
      <c r="AE124" s="837"/>
      <c r="AF124" s="837"/>
      <c r="AG124" s="837"/>
      <c r="AH124" s="837"/>
      <c r="AI124" s="837"/>
      <c r="AJ124" s="837"/>
      <c r="AK124" s="837"/>
      <c r="AL124" s="837"/>
      <c r="AM124" s="837"/>
      <c r="AN124" s="837"/>
      <c r="AO124" s="837"/>
      <c r="AP124" s="837"/>
      <c r="AQ124" s="837"/>
      <c r="AR124" s="837"/>
      <c r="AS124" s="837"/>
      <c r="AT124" s="837"/>
      <c r="AU124" s="837"/>
      <c r="AV124" s="837"/>
      <c r="AW124" s="837"/>
      <c r="AX124" s="837"/>
      <c r="AY124" s="837"/>
      <c r="AZ124" s="837"/>
      <c r="BA124" s="837"/>
      <c r="BB124" s="837"/>
      <c r="BC124" s="837"/>
      <c r="BD124" s="837"/>
      <c r="BE124" s="837"/>
      <c r="BF124" s="837"/>
      <c r="BG124" s="837"/>
      <c r="BH124" s="837"/>
      <c r="BI124" s="837"/>
      <c r="BJ124" s="837"/>
      <c r="BK124" s="837"/>
    </row>
    <row r="125" spans="2:63" x14ac:dyDescent="0.2">
      <c r="B125" s="321"/>
      <c r="C125" s="321"/>
      <c r="D125" s="366" t="s">
        <v>185</v>
      </c>
      <c r="E125" s="369">
        <f>SUM(F125:S125)</f>
        <v>773776.98123686097</v>
      </c>
      <c r="F125" s="1118">
        <f t="shared" ref="F125:S125" si="52">IF(F3&gt;$E$5,0,F112)</f>
        <v>0</v>
      </c>
      <c r="G125" s="1118">
        <f t="shared" si="52"/>
        <v>0</v>
      </c>
      <c r="H125" s="1118">
        <f t="shared" si="52"/>
        <v>0</v>
      </c>
      <c r="I125" s="1118">
        <f t="shared" si="52"/>
        <v>0</v>
      </c>
      <c r="J125" s="1118">
        <f t="shared" si="52"/>
        <v>0</v>
      </c>
      <c r="K125" s="1118">
        <f t="shared" si="52"/>
        <v>0</v>
      </c>
      <c r="L125" s="1118">
        <f t="shared" si="52"/>
        <v>0</v>
      </c>
      <c r="M125" s="1118">
        <f t="shared" si="52"/>
        <v>297071.64599564375</v>
      </c>
      <c r="N125" s="1118">
        <f t="shared" si="52"/>
        <v>311321.75516479451</v>
      </c>
      <c r="O125" s="1118">
        <f t="shared" si="52"/>
        <v>0</v>
      </c>
      <c r="P125" s="1118">
        <f t="shared" si="52"/>
        <v>0</v>
      </c>
      <c r="Q125" s="1118">
        <f t="shared" si="52"/>
        <v>165383.58007642263</v>
      </c>
      <c r="R125" s="1118">
        <f t="shared" si="52"/>
        <v>0</v>
      </c>
      <c r="S125" s="1118">
        <f t="shared" si="52"/>
        <v>0</v>
      </c>
      <c r="T125" s="321"/>
      <c r="U125" s="324" t="s">
        <v>578</v>
      </c>
      <c r="V125" s="837"/>
      <c r="W125" s="837"/>
      <c r="X125" s="837"/>
      <c r="Y125" s="837"/>
      <c r="Z125" s="837"/>
      <c r="AA125" s="837"/>
      <c r="AB125" s="837"/>
      <c r="AC125" s="837"/>
      <c r="AD125" s="837"/>
      <c r="AE125" s="837"/>
      <c r="AF125" s="837"/>
      <c r="AG125" s="837"/>
      <c r="AH125" s="837"/>
      <c r="AI125" s="837"/>
      <c r="AJ125" s="837"/>
      <c r="AK125" s="837"/>
      <c r="AL125" s="837"/>
      <c r="AM125" s="837"/>
      <c r="AN125" s="837"/>
      <c r="AO125" s="837"/>
      <c r="AP125" s="837"/>
      <c r="AQ125" s="837"/>
      <c r="AR125" s="837"/>
      <c r="AS125" s="837"/>
      <c r="AT125" s="837"/>
      <c r="AU125" s="837"/>
      <c r="AV125" s="837"/>
      <c r="AW125" s="837"/>
      <c r="AX125" s="837"/>
      <c r="AY125" s="837"/>
      <c r="AZ125" s="837"/>
      <c r="BA125" s="837"/>
      <c r="BB125" s="837"/>
      <c r="BC125" s="837"/>
      <c r="BD125" s="837"/>
      <c r="BE125" s="837"/>
      <c r="BF125" s="837"/>
      <c r="BG125" s="837"/>
      <c r="BH125" s="837"/>
      <c r="BI125" s="837"/>
      <c r="BJ125" s="837"/>
      <c r="BK125" s="837"/>
    </row>
    <row r="126" spans="2:63" x14ac:dyDescent="0.2">
      <c r="B126" s="321"/>
      <c r="C126" s="321"/>
      <c r="D126" s="322" t="s">
        <v>83</v>
      </c>
      <c r="E126" s="1100">
        <f>SUM(F126:S126)</f>
        <v>20038196.764453564</v>
      </c>
      <c r="F126" s="1100">
        <f t="shared" ref="F126:S126" si="53">F124-F125</f>
        <v>907665.25</v>
      </c>
      <c r="G126" s="1100">
        <f t="shared" si="53"/>
        <v>1203663.6966237316</v>
      </c>
      <c r="H126" s="1100">
        <f t="shared" si="53"/>
        <v>1512085.1025612317</v>
      </c>
      <c r="I126" s="1100">
        <f t="shared" si="53"/>
        <v>1501462.89011174</v>
      </c>
      <c r="J126" s="1100">
        <f t="shared" si="53"/>
        <v>1512418.7392281464</v>
      </c>
      <c r="K126" s="1100">
        <f t="shared" si="53"/>
        <v>1518257.7151666915</v>
      </c>
      <c r="L126" s="1100">
        <f t="shared" si="53"/>
        <v>1534073.2659268749</v>
      </c>
      <c r="M126" s="1100">
        <f t="shared" si="53"/>
        <v>1243959.9348985481</v>
      </c>
      <c r="N126" s="1100">
        <f t="shared" si="53"/>
        <v>1246826.7819277551</v>
      </c>
      <c r="O126" s="1100">
        <f t="shared" si="53"/>
        <v>1577498.3620660214</v>
      </c>
      <c r="P126" s="1100">
        <f t="shared" si="53"/>
        <v>1589138.0741031112</v>
      </c>
      <c r="Q126" s="1100">
        <f t="shared" si="53"/>
        <v>1435777.2574205892</v>
      </c>
      <c r="R126" s="1100">
        <f t="shared" si="53"/>
        <v>1621583.2947871564</v>
      </c>
      <c r="S126" s="1100">
        <f t="shared" si="53"/>
        <v>1633786.3996319654</v>
      </c>
      <c r="T126" s="321"/>
      <c r="U126" s="324" t="s">
        <v>578</v>
      </c>
      <c r="V126" s="837"/>
      <c r="W126" s="837"/>
      <c r="X126" s="837"/>
      <c r="Y126" s="837"/>
      <c r="Z126" s="837"/>
      <c r="AA126" s="837"/>
      <c r="AB126" s="837"/>
      <c r="AC126" s="837"/>
      <c r="AD126" s="837"/>
      <c r="AE126" s="837"/>
      <c r="AF126" s="837"/>
      <c r="AG126" s="837"/>
      <c r="AH126" s="837"/>
      <c r="AI126" s="837"/>
      <c r="AJ126" s="837"/>
      <c r="AK126" s="837"/>
      <c r="AL126" s="837"/>
      <c r="AM126" s="837"/>
      <c r="AN126" s="837"/>
      <c r="AO126" s="837"/>
      <c r="AP126" s="837"/>
      <c r="AQ126" s="837"/>
      <c r="AR126" s="837"/>
      <c r="AS126" s="837"/>
      <c r="AT126" s="837"/>
      <c r="AU126" s="837"/>
      <c r="AV126" s="837"/>
      <c r="AW126" s="837"/>
      <c r="AX126" s="837"/>
      <c r="AY126" s="837"/>
      <c r="AZ126" s="837"/>
      <c r="BA126" s="837"/>
      <c r="BB126" s="837"/>
      <c r="BC126" s="837"/>
      <c r="BD126" s="837"/>
      <c r="BE126" s="837"/>
      <c r="BF126" s="837"/>
      <c r="BG126" s="837"/>
      <c r="BH126" s="837"/>
      <c r="BI126" s="837"/>
      <c r="BJ126" s="837"/>
      <c r="BK126" s="837"/>
    </row>
    <row r="127" spans="2:63" x14ac:dyDescent="0.2">
      <c r="B127" s="321"/>
      <c r="C127" s="321"/>
      <c r="D127" s="321"/>
      <c r="E127" s="1119"/>
      <c r="F127" s="1097"/>
      <c r="G127" s="1097"/>
      <c r="H127" s="1097"/>
      <c r="I127" s="1097"/>
      <c r="J127" s="1097"/>
      <c r="K127" s="1097"/>
      <c r="L127" s="1097"/>
      <c r="M127" s="1097"/>
      <c r="N127" s="1097"/>
      <c r="O127" s="1097"/>
      <c r="P127" s="1097"/>
      <c r="Q127" s="1097"/>
      <c r="R127" s="1097"/>
      <c r="S127" s="1097"/>
      <c r="T127" s="321"/>
      <c r="U127" s="324" t="s">
        <v>578</v>
      </c>
      <c r="V127" s="837"/>
      <c r="W127" s="837"/>
      <c r="X127" s="837"/>
      <c r="Y127" s="837"/>
      <c r="Z127" s="837"/>
      <c r="AA127" s="837"/>
      <c r="AB127" s="837"/>
      <c r="AC127" s="837"/>
      <c r="AD127" s="837"/>
      <c r="AE127" s="837"/>
      <c r="AF127" s="837"/>
      <c r="AG127" s="837"/>
      <c r="AH127" s="837"/>
      <c r="AI127" s="837"/>
      <c r="AJ127" s="837"/>
      <c r="AK127" s="837"/>
      <c r="AL127" s="837"/>
      <c r="AM127" s="837"/>
      <c r="AN127" s="837"/>
      <c r="AO127" s="837"/>
      <c r="AP127" s="837"/>
      <c r="AQ127" s="837"/>
      <c r="AR127" s="837"/>
      <c r="AS127" s="837"/>
      <c r="AT127" s="837"/>
      <c r="AU127" s="837"/>
      <c r="AV127" s="837"/>
      <c r="AW127" s="837"/>
      <c r="AX127" s="837"/>
      <c r="AY127" s="837"/>
      <c r="AZ127" s="837"/>
      <c r="BA127" s="837"/>
      <c r="BB127" s="837"/>
      <c r="BC127" s="837"/>
      <c r="BD127" s="837"/>
      <c r="BE127" s="837"/>
      <c r="BF127" s="837"/>
      <c r="BG127" s="837"/>
      <c r="BH127" s="837"/>
      <c r="BI127" s="837"/>
      <c r="BJ127" s="837"/>
      <c r="BK127" s="837"/>
    </row>
    <row r="128" spans="2:63" ht="15" thickBot="1" x14ac:dyDescent="0.25">
      <c r="B128" s="321"/>
      <c r="C128" s="1073" t="s">
        <v>186</v>
      </c>
      <c r="D128" s="337"/>
      <c r="E128" s="338"/>
      <c r="F128" s="1116"/>
      <c r="G128" s="1116"/>
      <c r="H128" s="1116"/>
      <c r="I128" s="1116"/>
      <c r="J128" s="1116"/>
      <c r="K128" s="1116"/>
      <c r="L128" s="1116"/>
      <c r="M128" s="1116"/>
      <c r="N128" s="1116"/>
      <c r="O128" s="1116"/>
      <c r="P128" s="1116"/>
      <c r="Q128" s="1116"/>
      <c r="R128" s="1116"/>
      <c r="S128" s="1116"/>
      <c r="T128" s="321"/>
      <c r="U128" s="324" t="s">
        <v>578</v>
      </c>
      <c r="V128" s="837"/>
      <c r="W128" s="837"/>
      <c r="X128" s="837"/>
      <c r="Y128" s="837"/>
      <c r="Z128" s="837"/>
      <c r="AA128" s="837"/>
      <c r="AB128" s="837"/>
      <c r="AC128" s="837"/>
      <c r="AD128" s="837"/>
      <c r="AE128" s="837"/>
      <c r="AF128" s="837"/>
      <c r="AG128" s="837"/>
      <c r="AH128" s="837"/>
      <c r="AI128" s="837"/>
      <c r="AJ128" s="837"/>
      <c r="AK128" s="837"/>
      <c r="AL128" s="837"/>
      <c r="AM128" s="837"/>
      <c r="AN128" s="837"/>
      <c r="AO128" s="837"/>
      <c r="AP128" s="837"/>
      <c r="AQ128" s="837"/>
      <c r="AR128" s="837"/>
      <c r="AS128" s="837"/>
      <c r="AT128" s="837"/>
      <c r="AU128" s="837"/>
      <c r="AV128" s="837"/>
      <c r="AW128" s="837"/>
      <c r="AX128" s="837"/>
      <c r="AY128" s="837"/>
      <c r="AZ128" s="837"/>
      <c r="BA128" s="837"/>
      <c r="BB128" s="837"/>
      <c r="BC128" s="837"/>
      <c r="BD128" s="837"/>
      <c r="BE128" s="837"/>
      <c r="BF128" s="837"/>
      <c r="BG128" s="837"/>
      <c r="BH128" s="837"/>
      <c r="BI128" s="837"/>
      <c r="BJ128" s="837"/>
      <c r="BK128" s="837"/>
    </row>
    <row r="129" spans="2:63" ht="15" thickTop="1" x14ac:dyDescent="0.2">
      <c r="B129" s="321"/>
      <c r="C129" s="321"/>
      <c r="D129" s="321" t="s">
        <v>84</v>
      </c>
      <c r="E129" s="1117">
        <f>E40</f>
        <v>140000</v>
      </c>
      <c r="F129" s="1097">
        <f>IF(F2&gt;$E$5,0,E129/2)</f>
        <v>70000</v>
      </c>
      <c r="G129" s="1097">
        <f>F129</f>
        <v>70000</v>
      </c>
      <c r="H129" s="1097">
        <f>IF(H3&gt;$E$5,0,$E$129/2*H53)</f>
        <v>71050.000000000015</v>
      </c>
      <c r="I129" s="1097">
        <f>IF(I3&gt;$E$5,0,H129)</f>
        <v>71050.000000000015</v>
      </c>
      <c r="J129" s="1097">
        <f t="shared" ref="J129" si="54">IF(J3&gt;$E$5,0,$E$129/2*J53)</f>
        <v>72044.7</v>
      </c>
      <c r="K129" s="1097">
        <f t="shared" ref="K129" si="55">IF(K3&gt;$E$5,0,J129)</f>
        <v>72044.7</v>
      </c>
      <c r="L129" s="1097">
        <f t="shared" ref="L129" si="56">IF(L3&gt;$E$5,0,$E$129/2*L53)</f>
        <v>73485.593999999997</v>
      </c>
      <c r="M129" s="1097">
        <f t="shared" ref="M129" si="57">IF(M3&gt;$E$5,0,L129)</f>
        <v>73485.593999999997</v>
      </c>
      <c r="N129" s="1097">
        <f t="shared" ref="N129" si="58">IF(N3&gt;$E$5,0,$E$129/2*N53)</f>
        <v>74955.30588</v>
      </c>
      <c r="O129" s="1097">
        <f t="shared" ref="O129" si="59">IF(O3&gt;$E$5,0,N129)</f>
        <v>74955.30588</v>
      </c>
      <c r="P129" s="1097">
        <f t="shared" ref="P129" si="60">IF(P3&gt;$E$5,0,$E$129/2*P53)</f>
        <v>76454.411997600007</v>
      </c>
      <c r="Q129" s="1097">
        <f t="shared" ref="Q129" si="61">IF(Q3&gt;$E$5,0,P129)</f>
        <v>76454.411997600007</v>
      </c>
      <c r="R129" s="1097">
        <f t="shared" ref="R129" si="62">IF(R3&gt;$E$5,0,$E$129/2*R53)</f>
        <v>77983.500237551998</v>
      </c>
      <c r="S129" s="1097">
        <f t="shared" ref="S129" si="63">IF(S3&gt;$E$5,0,R129)</f>
        <v>77983.500237551998</v>
      </c>
      <c r="T129" s="1080"/>
      <c r="U129" s="324" t="s">
        <v>578</v>
      </c>
      <c r="V129" s="837"/>
      <c r="W129" s="837"/>
      <c r="X129" s="837"/>
      <c r="Y129" s="837"/>
      <c r="Z129" s="837"/>
      <c r="AA129" s="837"/>
      <c r="AB129" s="837"/>
      <c r="AC129" s="837"/>
      <c r="AD129" s="837"/>
      <c r="AE129" s="837"/>
      <c r="AF129" s="837"/>
      <c r="AG129" s="837"/>
      <c r="AH129" s="837"/>
      <c r="AI129" s="837"/>
      <c r="AJ129" s="837"/>
      <c r="AK129" s="837"/>
      <c r="AL129" s="837"/>
      <c r="AM129" s="837"/>
      <c r="AN129" s="837"/>
      <c r="AO129" s="837"/>
      <c r="AP129" s="837"/>
      <c r="AQ129" s="837"/>
      <c r="AR129" s="837"/>
      <c r="AS129" s="837"/>
      <c r="AT129" s="837"/>
      <c r="AU129" s="837"/>
      <c r="AV129" s="837"/>
      <c r="AW129" s="837"/>
      <c r="AX129" s="837"/>
      <c r="AY129" s="837"/>
      <c r="AZ129" s="837"/>
      <c r="BA129" s="837"/>
      <c r="BB129" s="837"/>
      <c r="BC129" s="837"/>
      <c r="BD129" s="837"/>
      <c r="BE129" s="837"/>
      <c r="BF129" s="837"/>
      <c r="BG129" s="837"/>
      <c r="BH129" s="837"/>
      <c r="BI129" s="837"/>
      <c r="BJ129" s="837"/>
      <c r="BK129" s="837"/>
    </row>
    <row r="130" spans="2:63" x14ac:dyDescent="0.2">
      <c r="B130" s="321"/>
      <c r="C130" s="321"/>
      <c r="D130" s="321" t="s">
        <v>85</v>
      </c>
      <c r="E130" s="1117">
        <f>E41</f>
        <v>27500</v>
      </c>
      <c r="F130" s="1097">
        <f>IF(F3&gt;$E$5,0,E130/2)</f>
        <v>13750</v>
      </c>
      <c r="G130" s="1097">
        <f>F130</f>
        <v>13750</v>
      </c>
      <c r="H130" s="1097">
        <f>IF(H3&gt;$E$5,0,$E$130/2*H53)</f>
        <v>13956.250000000002</v>
      </c>
      <c r="I130" s="1097">
        <f>IF(I3&gt;$E$5,0,H130)</f>
        <v>13956.250000000002</v>
      </c>
      <c r="J130" s="1097">
        <f t="shared" ref="J130" si="64">IF(J3&gt;$E$5,0,$E$130/2*J53)</f>
        <v>14151.637499999999</v>
      </c>
      <c r="K130" s="1097">
        <f t="shared" ref="K130" si="65">IF(K3&gt;$E$5,0,J130)</f>
        <v>14151.637499999999</v>
      </c>
      <c r="L130" s="1097">
        <f t="shared" ref="L130" si="66">IF(L3&gt;$E$5,0,$E$130/2*L53)</f>
        <v>14434.670250000001</v>
      </c>
      <c r="M130" s="1097">
        <f t="shared" ref="M130" si="67">IF(M3&gt;$E$5,0,L130)</f>
        <v>14434.670250000001</v>
      </c>
      <c r="N130" s="1097">
        <f t="shared" ref="N130" si="68">IF(N3&gt;$E$5,0,$E$130/2*N53)</f>
        <v>14723.363654999999</v>
      </c>
      <c r="O130" s="1097">
        <f t="shared" ref="O130" si="69">IF(O3&gt;$E$5,0,N130)</f>
        <v>14723.363654999999</v>
      </c>
      <c r="P130" s="1097">
        <f t="shared" ref="P130" si="70">IF(P3&gt;$E$5,0,$E$130/2*P53)</f>
        <v>15017.830928100002</v>
      </c>
      <c r="Q130" s="1097">
        <f t="shared" ref="Q130" si="71">IF(Q3&gt;$E$5,0,P130)</f>
        <v>15017.830928100002</v>
      </c>
      <c r="R130" s="1097">
        <f t="shared" ref="R130" si="72">IF(R3&gt;$E$5,0,$E$130/2*R53)</f>
        <v>15318.187546662</v>
      </c>
      <c r="S130" s="1097">
        <f t="shared" ref="S130" si="73">IF(S3&gt;$E$5,0,R130)</f>
        <v>15318.187546662</v>
      </c>
      <c r="T130" s="1080"/>
      <c r="U130" s="324" t="s">
        <v>578</v>
      </c>
      <c r="V130" s="837"/>
      <c r="W130" s="837"/>
      <c r="X130" s="837"/>
      <c r="Y130" s="837"/>
      <c r="Z130" s="837"/>
      <c r="AA130" s="837"/>
      <c r="AB130" s="837"/>
      <c r="AC130" s="837"/>
      <c r="AD130" s="837"/>
      <c r="AE130" s="837"/>
      <c r="AF130" s="837"/>
      <c r="AG130" s="837"/>
      <c r="AH130" s="837"/>
      <c r="AI130" s="837"/>
      <c r="AJ130" s="837"/>
      <c r="AK130" s="837"/>
      <c r="AL130" s="837"/>
      <c r="AM130" s="837"/>
      <c r="AN130" s="837"/>
      <c r="AO130" s="837"/>
      <c r="AP130" s="837"/>
      <c r="AQ130" s="837"/>
      <c r="AR130" s="837"/>
      <c r="AS130" s="837"/>
      <c r="AT130" s="837"/>
      <c r="AU130" s="837"/>
      <c r="AV130" s="837"/>
      <c r="AW130" s="837"/>
      <c r="AX130" s="837"/>
      <c r="AY130" s="837"/>
      <c r="AZ130" s="837"/>
      <c r="BA130" s="837"/>
      <c r="BB130" s="837"/>
      <c r="BC130" s="837"/>
      <c r="BD130" s="837"/>
      <c r="BE130" s="837"/>
      <c r="BF130" s="837"/>
      <c r="BG130" s="837"/>
      <c r="BH130" s="837"/>
      <c r="BI130" s="837"/>
      <c r="BJ130" s="837"/>
      <c r="BK130" s="837"/>
    </row>
    <row r="131" spans="2:63" x14ac:dyDescent="0.2">
      <c r="B131" s="321"/>
      <c r="C131" s="321"/>
      <c r="D131" s="321" t="s">
        <v>92</v>
      </c>
      <c r="E131" s="1124">
        <f>E42</f>
        <v>5.0000000000000001E-3</v>
      </c>
      <c r="F131" s="1097">
        <f t="shared" ref="F131:S131" si="74">$E$131*(F124-F125)</f>
        <v>4538.3262500000001</v>
      </c>
      <c r="G131" s="1097">
        <f t="shared" si="74"/>
        <v>6018.3184831186582</v>
      </c>
      <c r="H131" s="1097">
        <f t="shared" si="74"/>
        <v>7560.4255128061586</v>
      </c>
      <c r="I131" s="1097">
        <f t="shared" si="74"/>
        <v>7507.3144505586997</v>
      </c>
      <c r="J131" s="1097">
        <f t="shared" si="74"/>
        <v>7562.0936961407324</v>
      </c>
      <c r="K131" s="1097">
        <f t="shared" si="74"/>
        <v>7591.2885758334578</v>
      </c>
      <c r="L131" s="1097">
        <f t="shared" si="74"/>
        <v>7670.3663296343748</v>
      </c>
      <c r="M131" s="1097">
        <f t="shared" si="74"/>
        <v>6219.7996744927405</v>
      </c>
      <c r="N131" s="1097">
        <f t="shared" si="74"/>
        <v>6234.1339096387755</v>
      </c>
      <c r="O131" s="1097">
        <f t="shared" si="74"/>
        <v>7887.491810330107</v>
      </c>
      <c r="P131" s="1097">
        <f t="shared" si="74"/>
        <v>7945.6903705155564</v>
      </c>
      <c r="Q131" s="1097">
        <f t="shared" si="74"/>
        <v>7178.886287102946</v>
      </c>
      <c r="R131" s="1097">
        <f t="shared" si="74"/>
        <v>8107.9164739357821</v>
      </c>
      <c r="S131" s="1097">
        <f t="shared" si="74"/>
        <v>8168.9319981598273</v>
      </c>
      <c r="T131" s="321"/>
      <c r="U131" s="324" t="s">
        <v>578</v>
      </c>
      <c r="V131" s="837"/>
      <c r="W131" s="837"/>
      <c r="X131" s="837"/>
      <c r="Y131" s="837"/>
      <c r="Z131" s="837"/>
      <c r="AA131" s="837"/>
      <c r="AB131" s="837"/>
      <c r="AC131" s="837"/>
      <c r="AD131" s="837"/>
      <c r="AE131" s="837"/>
      <c r="AF131" s="837"/>
      <c r="AG131" s="837"/>
      <c r="AH131" s="837"/>
      <c r="AI131" s="837"/>
      <c r="AJ131" s="837"/>
      <c r="AK131" s="837"/>
      <c r="AL131" s="837"/>
      <c r="AM131" s="837"/>
      <c r="AN131" s="837"/>
      <c r="AO131" s="837"/>
      <c r="AP131" s="837"/>
      <c r="AQ131" s="837"/>
      <c r="AR131" s="837"/>
      <c r="AS131" s="837"/>
      <c r="AT131" s="837"/>
      <c r="AU131" s="837"/>
      <c r="AV131" s="837"/>
      <c r="AW131" s="837"/>
      <c r="AX131" s="837"/>
      <c r="AY131" s="837"/>
      <c r="AZ131" s="837"/>
      <c r="BA131" s="837"/>
      <c r="BB131" s="837"/>
      <c r="BC131" s="837"/>
      <c r="BD131" s="837"/>
      <c r="BE131" s="837"/>
      <c r="BF131" s="837"/>
      <c r="BG131" s="837"/>
      <c r="BH131" s="837"/>
      <c r="BI131" s="837"/>
      <c r="BJ131" s="837"/>
      <c r="BK131" s="837"/>
    </row>
    <row r="132" spans="2:63" x14ac:dyDescent="0.2">
      <c r="B132" s="321"/>
      <c r="C132" s="321"/>
      <c r="D132" s="333" t="s">
        <v>86</v>
      </c>
      <c r="E132" s="379">
        <f>E43</f>
        <v>5.0000000000000001E-3</v>
      </c>
      <c r="F132" s="1098">
        <f t="shared" ref="F132:S132" si="75">IF(F3&gt;$E$5,0,$E$132/2*$E$71*$E$45*F53)</f>
        <v>44096.25</v>
      </c>
      <c r="G132" s="1098">
        <f t="shared" si="75"/>
        <v>44425.740883224869</v>
      </c>
      <c r="H132" s="1098">
        <f t="shared" si="75"/>
        <v>44757.693750000006</v>
      </c>
      <c r="I132" s="1098">
        <f t="shared" si="75"/>
        <v>45069.908652184466</v>
      </c>
      <c r="J132" s="1098">
        <f t="shared" si="75"/>
        <v>45384.3014625</v>
      </c>
      <c r="K132" s="1098">
        <f t="shared" si="75"/>
        <v>45835.897674463202</v>
      </c>
      <c r="L132" s="1098">
        <f t="shared" si="75"/>
        <v>46291.987491749998</v>
      </c>
      <c r="M132" s="1098">
        <f t="shared" si="75"/>
        <v>46752.615627952466</v>
      </c>
      <c r="N132" s="1098">
        <f t="shared" si="75"/>
        <v>47217.827241585001</v>
      </c>
      <c r="O132" s="1098">
        <f t="shared" si="75"/>
        <v>47687.667940511514</v>
      </c>
      <c r="P132" s="1098">
        <f t="shared" si="75"/>
        <v>48162.183786416703</v>
      </c>
      <c r="Q132" s="1098">
        <f t="shared" si="75"/>
        <v>48641.421299321752</v>
      </c>
      <c r="R132" s="1098">
        <f t="shared" si="75"/>
        <v>49125.427462145039</v>
      </c>
      <c r="S132" s="1098">
        <f t="shared" si="75"/>
        <v>49614.249725308189</v>
      </c>
      <c r="T132" s="1093"/>
      <c r="U132" s="324" t="s">
        <v>578</v>
      </c>
      <c r="V132" s="837"/>
      <c r="W132" s="837"/>
      <c r="X132" s="837"/>
      <c r="Y132" s="837"/>
      <c r="Z132" s="837"/>
      <c r="AA132" s="837"/>
      <c r="AB132" s="837"/>
      <c r="AC132" s="837"/>
      <c r="AD132" s="837"/>
      <c r="AE132" s="837"/>
      <c r="AF132" s="837"/>
      <c r="AG132" s="837"/>
      <c r="AH132" s="837"/>
      <c r="AI132" s="837"/>
      <c r="AJ132" s="837"/>
      <c r="AK132" s="837"/>
      <c r="AL132" s="837"/>
      <c r="AM132" s="837"/>
      <c r="AN132" s="837"/>
      <c r="AO132" s="837"/>
      <c r="AP132" s="837"/>
      <c r="AQ132" s="837"/>
      <c r="AR132" s="837"/>
      <c r="AS132" s="837"/>
      <c r="AT132" s="837"/>
      <c r="AU132" s="837"/>
      <c r="AV132" s="837"/>
      <c r="AW132" s="837"/>
      <c r="AX132" s="837"/>
      <c r="AY132" s="837"/>
      <c r="AZ132" s="837"/>
      <c r="BA132" s="837"/>
      <c r="BB132" s="837"/>
      <c r="BC132" s="837"/>
      <c r="BD132" s="837"/>
      <c r="BE132" s="837"/>
      <c r="BF132" s="837"/>
      <c r="BG132" s="837"/>
      <c r="BH132" s="837"/>
      <c r="BI132" s="837"/>
      <c r="BJ132" s="837"/>
      <c r="BK132" s="837"/>
    </row>
    <row r="133" spans="2:63" x14ac:dyDescent="0.2">
      <c r="B133" s="321"/>
      <c r="C133" s="321"/>
      <c r="D133" s="366" t="s">
        <v>8</v>
      </c>
      <c r="E133" s="1185">
        <f>E44</f>
        <v>0.02</v>
      </c>
      <c r="F133" s="1118">
        <f t="shared" ref="F133:S133" si="76">$E$133*F126</f>
        <v>18153.305</v>
      </c>
      <c r="G133" s="1118">
        <f t="shared" si="76"/>
        <v>24073.273932474633</v>
      </c>
      <c r="H133" s="1118">
        <f t="shared" si="76"/>
        <v>30241.702051224634</v>
      </c>
      <c r="I133" s="1118">
        <f t="shared" si="76"/>
        <v>30029.257802234799</v>
      </c>
      <c r="J133" s="1118">
        <f t="shared" si="76"/>
        <v>30248.37478456293</v>
      </c>
      <c r="K133" s="1118">
        <f t="shared" si="76"/>
        <v>30365.154303333831</v>
      </c>
      <c r="L133" s="1118">
        <f t="shared" si="76"/>
        <v>30681.465318537499</v>
      </c>
      <c r="M133" s="1118">
        <f t="shared" si="76"/>
        <v>24879.198697970962</v>
      </c>
      <c r="N133" s="1118">
        <f t="shared" si="76"/>
        <v>24936.535638555102</v>
      </c>
      <c r="O133" s="1118">
        <f t="shared" si="76"/>
        <v>31549.967241320428</v>
      </c>
      <c r="P133" s="1118">
        <f t="shared" si="76"/>
        <v>31782.761482062226</v>
      </c>
      <c r="Q133" s="1118">
        <f t="shared" si="76"/>
        <v>28715.545148411784</v>
      </c>
      <c r="R133" s="1118">
        <f t="shared" si="76"/>
        <v>32431.665895743128</v>
      </c>
      <c r="S133" s="1118">
        <f t="shared" si="76"/>
        <v>32675.727992639309</v>
      </c>
      <c r="T133" s="321"/>
      <c r="U133" s="324" t="s">
        <v>578</v>
      </c>
      <c r="V133" s="837"/>
      <c r="W133" s="837"/>
      <c r="X133" s="837"/>
      <c r="Y133" s="837"/>
      <c r="Z133" s="837"/>
      <c r="AA133" s="837"/>
      <c r="AB133" s="837"/>
      <c r="AC133" s="837"/>
      <c r="AD133" s="837"/>
      <c r="AE133" s="837"/>
      <c r="AF133" s="837"/>
      <c r="AG133" s="837"/>
      <c r="AH133" s="837"/>
      <c r="AI133" s="837"/>
      <c r="AJ133" s="837"/>
      <c r="AK133" s="837"/>
      <c r="AL133" s="837"/>
      <c r="AM133" s="837"/>
      <c r="AN133" s="837"/>
      <c r="AO133" s="837"/>
      <c r="AP133" s="837"/>
      <c r="AQ133" s="837"/>
      <c r="AR133" s="837"/>
      <c r="AS133" s="837"/>
      <c r="AT133" s="837"/>
      <c r="AU133" s="837"/>
      <c r="AV133" s="837"/>
      <c r="AW133" s="837"/>
      <c r="AX133" s="837"/>
      <c r="AY133" s="837"/>
      <c r="AZ133" s="837"/>
      <c r="BA133" s="837"/>
      <c r="BB133" s="837"/>
      <c r="BC133" s="837"/>
      <c r="BD133" s="837"/>
      <c r="BE133" s="837"/>
      <c r="BF133" s="837"/>
      <c r="BG133" s="837"/>
      <c r="BH133" s="837"/>
      <c r="BI133" s="837"/>
      <c r="BJ133" s="837"/>
      <c r="BK133" s="837"/>
    </row>
    <row r="134" spans="2:63" x14ac:dyDescent="0.2">
      <c r="B134" s="321"/>
      <c r="C134" s="321"/>
      <c r="D134" s="322" t="s">
        <v>595</v>
      </c>
      <c r="E134" s="1100">
        <f>SUM(F134:S134)</f>
        <v>2388668.9960985305</v>
      </c>
      <c r="F134" s="1100">
        <f t="shared" ref="F134:S134" si="77">SUM(F129:F133)</f>
        <v>150537.88124999998</v>
      </c>
      <c r="G134" s="1100">
        <f t="shared" si="77"/>
        <v>158267.33329881815</v>
      </c>
      <c r="H134" s="1100">
        <f t="shared" si="77"/>
        <v>167566.07131403082</v>
      </c>
      <c r="I134" s="1100">
        <f t="shared" si="77"/>
        <v>167612.73090497797</v>
      </c>
      <c r="J134" s="1100">
        <f t="shared" si="77"/>
        <v>169391.10744320365</v>
      </c>
      <c r="K134" s="1100">
        <f t="shared" si="77"/>
        <v>169988.67805363049</v>
      </c>
      <c r="L134" s="1100">
        <f t="shared" si="77"/>
        <v>172564.08338992187</v>
      </c>
      <c r="M134" s="1100">
        <f t="shared" si="77"/>
        <v>165771.87825041614</v>
      </c>
      <c r="N134" s="1100">
        <f t="shared" si="77"/>
        <v>168067.16632477887</v>
      </c>
      <c r="O134" s="1100">
        <f t="shared" si="77"/>
        <v>176803.79652716205</v>
      </c>
      <c r="P134" s="1100">
        <f t="shared" si="77"/>
        <v>179362.87856469449</v>
      </c>
      <c r="Q134" s="1100">
        <f t="shared" si="77"/>
        <v>176008.09566053649</v>
      </c>
      <c r="R134" s="1100">
        <f t="shared" si="77"/>
        <v>182966.69761603794</v>
      </c>
      <c r="S134" s="1100">
        <f t="shared" si="77"/>
        <v>183760.59750032134</v>
      </c>
      <c r="T134" s="321"/>
      <c r="U134" s="324" t="s">
        <v>578</v>
      </c>
      <c r="V134" s="837"/>
      <c r="W134" s="837"/>
      <c r="X134" s="837"/>
      <c r="Y134" s="837"/>
      <c r="Z134" s="837"/>
      <c r="AA134" s="837"/>
      <c r="AB134" s="837"/>
      <c r="AC134" s="837"/>
      <c r="AD134" s="837"/>
      <c r="AE134" s="837"/>
      <c r="AF134" s="837"/>
      <c r="AG134" s="837"/>
      <c r="AH134" s="837"/>
      <c r="AI134" s="837"/>
      <c r="AJ134" s="837"/>
      <c r="AK134" s="837"/>
      <c r="AL134" s="837"/>
      <c r="AM134" s="837"/>
      <c r="AN134" s="837"/>
      <c r="AO134" s="837"/>
      <c r="AP134" s="837"/>
      <c r="AQ134" s="837"/>
      <c r="AR134" s="837"/>
      <c r="AS134" s="837"/>
      <c r="AT134" s="837"/>
      <c r="AU134" s="837"/>
      <c r="AV134" s="837"/>
      <c r="AW134" s="837"/>
      <c r="AX134" s="837"/>
      <c r="AY134" s="837"/>
      <c r="AZ134" s="837"/>
      <c r="BA134" s="837"/>
      <c r="BB134" s="837"/>
      <c r="BC134" s="837"/>
      <c r="BD134" s="837"/>
      <c r="BE134" s="837"/>
      <c r="BF134" s="837"/>
      <c r="BG134" s="837"/>
      <c r="BH134" s="837"/>
      <c r="BI134" s="837"/>
      <c r="BJ134" s="837"/>
      <c r="BK134" s="837"/>
    </row>
    <row r="135" spans="2:63" x14ac:dyDescent="0.2">
      <c r="B135" s="321"/>
      <c r="C135" s="321"/>
      <c r="D135" s="321"/>
      <c r="E135" s="324"/>
      <c r="F135" s="1097"/>
      <c r="G135" s="1097"/>
      <c r="H135" s="1097"/>
      <c r="I135" s="1097"/>
      <c r="J135" s="1097"/>
      <c r="K135" s="1097"/>
      <c r="L135" s="1097"/>
      <c r="M135" s="1097"/>
      <c r="N135" s="1097"/>
      <c r="O135" s="1097"/>
      <c r="P135" s="1097"/>
      <c r="Q135" s="1097"/>
      <c r="R135" s="1097"/>
      <c r="S135" s="1097"/>
      <c r="T135" s="321"/>
      <c r="U135" s="324" t="s">
        <v>578</v>
      </c>
      <c r="V135" s="837"/>
      <c r="W135" s="837"/>
      <c r="X135" s="837"/>
      <c r="Y135" s="837"/>
      <c r="Z135" s="837"/>
      <c r="AA135" s="837"/>
      <c r="AB135" s="837"/>
      <c r="AC135" s="837"/>
      <c r="AD135" s="837"/>
      <c r="AE135" s="837"/>
      <c r="AF135" s="837"/>
      <c r="AG135" s="837"/>
      <c r="AH135" s="837"/>
      <c r="AI135" s="837"/>
      <c r="AJ135" s="837"/>
      <c r="AK135" s="837"/>
      <c r="AL135" s="837"/>
      <c r="AM135" s="837"/>
      <c r="AN135" s="837"/>
      <c r="AO135" s="837"/>
      <c r="AP135" s="837"/>
      <c r="AQ135" s="837"/>
      <c r="AR135" s="837"/>
      <c r="AS135" s="837"/>
      <c r="AT135" s="837"/>
      <c r="AU135" s="837"/>
      <c r="AV135" s="837"/>
      <c r="AW135" s="837"/>
      <c r="AX135" s="837"/>
      <c r="AY135" s="837"/>
      <c r="AZ135" s="837"/>
      <c r="BA135" s="837"/>
      <c r="BB135" s="837"/>
      <c r="BC135" s="837"/>
      <c r="BD135" s="837"/>
      <c r="BE135" s="837"/>
      <c r="BF135" s="837"/>
      <c r="BG135" s="837"/>
      <c r="BH135" s="837"/>
      <c r="BI135" s="837"/>
      <c r="BJ135" s="837"/>
      <c r="BK135" s="837"/>
    </row>
    <row r="136" spans="2:63" x14ac:dyDescent="0.2">
      <c r="B136" s="321"/>
      <c r="C136" s="322" t="s">
        <v>206</v>
      </c>
      <c r="D136" s="322"/>
      <c r="E136" s="1100">
        <f>SUM(F136:S136)</f>
        <v>16199501.966223387</v>
      </c>
      <c r="F136" s="1100">
        <f t="shared" ref="F136:S136" si="78">IF(F3&gt;=$E$5,0,F126-F134)</f>
        <v>757127.36875000002</v>
      </c>
      <c r="G136" s="1100">
        <f t="shared" si="78"/>
        <v>1045396.3633249134</v>
      </c>
      <c r="H136" s="1100">
        <f t="shared" si="78"/>
        <v>1344519.0312472009</v>
      </c>
      <c r="I136" s="1100">
        <f t="shared" si="78"/>
        <v>1333850.159206762</v>
      </c>
      <c r="J136" s="1100">
        <f t="shared" si="78"/>
        <v>1343027.6317849427</v>
      </c>
      <c r="K136" s="1100">
        <f t="shared" si="78"/>
        <v>1348269.0371130609</v>
      </c>
      <c r="L136" s="1100">
        <f t="shared" si="78"/>
        <v>1361509.1825369531</v>
      </c>
      <c r="M136" s="1100">
        <f t="shared" si="78"/>
        <v>1078188.0566481319</v>
      </c>
      <c r="N136" s="1100">
        <f t="shared" si="78"/>
        <v>1078759.6156029762</v>
      </c>
      <c r="O136" s="1100">
        <f t="shared" si="78"/>
        <v>1400694.5655388595</v>
      </c>
      <c r="P136" s="1100">
        <f t="shared" si="78"/>
        <v>1409775.1955384167</v>
      </c>
      <c r="Q136" s="1100">
        <f t="shared" si="78"/>
        <v>1259769.1617600527</v>
      </c>
      <c r="R136" s="1100">
        <f t="shared" si="78"/>
        <v>1438616.5971711185</v>
      </c>
      <c r="S136" s="1100">
        <f t="shared" si="78"/>
        <v>0</v>
      </c>
      <c r="T136" s="321"/>
      <c r="U136" s="324" t="s">
        <v>578</v>
      </c>
      <c r="V136" s="837"/>
      <c r="W136" s="837"/>
      <c r="X136" s="837"/>
      <c r="Y136" s="837"/>
      <c r="Z136" s="837"/>
      <c r="AA136" s="837"/>
      <c r="AB136" s="837"/>
      <c r="AC136" s="837"/>
      <c r="AD136" s="837"/>
      <c r="AE136" s="837"/>
      <c r="AF136" s="837"/>
      <c r="AG136" s="837"/>
      <c r="AH136" s="837"/>
      <c r="AI136" s="837"/>
      <c r="AJ136" s="837"/>
      <c r="AK136" s="837"/>
      <c r="AL136" s="837"/>
      <c r="AM136" s="837"/>
      <c r="AN136" s="837"/>
      <c r="AO136" s="837"/>
      <c r="AP136" s="837"/>
      <c r="AQ136" s="837"/>
      <c r="AR136" s="837"/>
      <c r="AS136" s="837"/>
      <c r="AT136" s="837"/>
      <c r="AU136" s="837"/>
      <c r="AV136" s="837"/>
      <c r="AW136" s="837"/>
      <c r="AX136" s="837"/>
      <c r="AY136" s="837"/>
      <c r="AZ136" s="837"/>
      <c r="BA136" s="837"/>
      <c r="BB136" s="837"/>
      <c r="BC136" s="837"/>
      <c r="BD136" s="837"/>
      <c r="BE136" s="837"/>
      <c r="BF136" s="837"/>
      <c r="BG136" s="837"/>
      <c r="BH136" s="837"/>
      <c r="BI136" s="837"/>
      <c r="BJ136" s="837"/>
      <c r="BK136" s="837"/>
    </row>
    <row r="137" spans="2:63" x14ac:dyDescent="0.2">
      <c r="B137" s="321"/>
      <c r="C137" s="321"/>
      <c r="D137" s="321"/>
      <c r="E137" s="324"/>
      <c r="F137" s="1097"/>
      <c r="G137" s="1097"/>
      <c r="H137" s="1097"/>
      <c r="I137" s="1097"/>
      <c r="J137" s="1097"/>
      <c r="K137" s="1097"/>
      <c r="L137" s="1097"/>
      <c r="M137" s="1097"/>
      <c r="N137" s="1097"/>
      <c r="O137" s="1097"/>
      <c r="P137" s="1097"/>
      <c r="Q137" s="1097"/>
      <c r="R137" s="1097"/>
      <c r="S137" s="1097"/>
      <c r="T137" s="321"/>
      <c r="U137" s="324" t="s">
        <v>578</v>
      </c>
      <c r="V137" s="837"/>
      <c r="W137" s="837"/>
      <c r="X137" s="837"/>
      <c r="Y137" s="837"/>
      <c r="Z137" s="837"/>
      <c r="AA137" s="837"/>
      <c r="AB137" s="837"/>
      <c r="AC137" s="837"/>
      <c r="AD137" s="837"/>
      <c r="AE137" s="837"/>
      <c r="AF137" s="837"/>
      <c r="AG137" s="837"/>
      <c r="AH137" s="837"/>
      <c r="AI137" s="837"/>
      <c r="AJ137" s="837"/>
      <c r="AK137" s="837"/>
      <c r="AL137" s="837"/>
      <c r="AM137" s="837"/>
      <c r="AN137" s="837"/>
      <c r="AO137" s="837"/>
      <c r="AP137" s="837"/>
      <c r="AQ137" s="837"/>
      <c r="AR137" s="837"/>
      <c r="AS137" s="837"/>
      <c r="AT137" s="837"/>
      <c r="AU137" s="837"/>
      <c r="AV137" s="837"/>
      <c r="AW137" s="837"/>
      <c r="AX137" s="837"/>
      <c r="AY137" s="837"/>
      <c r="AZ137" s="837"/>
      <c r="BA137" s="837"/>
      <c r="BB137" s="837"/>
      <c r="BC137" s="837"/>
      <c r="BD137" s="837"/>
      <c r="BE137" s="837"/>
      <c r="BF137" s="837"/>
      <c r="BG137" s="837"/>
      <c r="BH137" s="837"/>
      <c r="BI137" s="837"/>
      <c r="BJ137" s="837"/>
      <c r="BK137" s="837"/>
    </row>
    <row r="138" spans="2:63" ht="15" thickBot="1" x14ac:dyDescent="0.25">
      <c r="B138" s="321"/>
      <c r="C138" s="1073" t="s">
        <v>104</v>
      </c>
      <c r="D138" s="337"/>
      <c r="E138" s="338"/>
      <c r="F138" s="1116"/>
      <c r="G138" s="1116"/>
      <c r="H138" s="1116"/>
      <c r="I138" s="1116"/>
      <c r="J138" s="1116"/>
      <c r="K138" s="1116"/>
      <c r="L138" s="1116"/>
      <c r="M138" s="1116"/>
      <c r="N138" s="1116"/>
      <c r="O138" s="1116"/>
      <c r="P138" s="1116"/>
      <c r="Q138" s="1116"/>
      <c r="R138" s="1116"/>
      <c r="S138" s="1116"/>
      <c r="T138" s="321"/>
      <c r="U138" s="324" t="s">
        <v>578</v>
      </c>
      <c r="V138" s="837"/>
      <c r="W138" s="837"/>
      <c r="X138" s="837"/>
      <c r="Y138" s="837"/>
      <c r="Z138" s="837"/>
      <c r="AA138" s="837"/>
      <c r="AB138" s="837"/>
      <c r="AC138" s="837"/>
      <c r="AD138" s="837"/>
      <c r="AE138" s="837"/>
      <c r="AF138" s="837"/>
      <c r="AG138" s="837"/>
      <c r="AH138" s="837"/>
      <c r="AI138" s="837"/>
      <c r="AJ138" s="837"/>
      <c r="AK138" s="837"/>
      <c r="AL138" s="837"/>
      <c r="AM138" s="837"/>
      <c r="AN138" s="837"/>
      <c r="AO138" s="837"/>
      <c r="AP138" s="837"/>
      <c r="AQ138" s="837"/>
      <c r="AR138" s="837"/>
      <c r="AS138" s="837"/>
      <c r="AT138" s="837"/>
      <c r="AU138" s="837"/>
      <c r="AV138" s="837"/>
      <c r="AW138" s="837"/>
      <c r="AX138" s="837"/>
      <c r="AY138" s="837"/>
      <c r="AZ138" s="837"/>
      <c r="BA138" s="837"/>
      <c r="BB138" s="837"/>
      <c r="BC138" s="837"/>
      <c r="BD138" s="837"/>
      <c r="BE138" s="837"/>
      <c r="BF138" s="837"/>
      <c r="BG138" s="837"/>
      <c r="BH138" s="837"/>
      <c r="BI138" s="837"/>
      <c r="BJ138" s="837"/>
      <c r="BK138" s="837"/>
    </row>
    <row r="139" spans="2:63" ht="15" thickTop="1" x14ac:dyDescent="0.2">
      <c r="B139" s="321"/>
      <c r="C139" s="1111"/>
      <c r="D139" s="321" t="s">
        <v>48</v>
      </c>
      <c r="E139" s="1117">
        <f>SUM(F139:S139)</f>
        <v>300000</v>
      </c>
      <c r="F139" s="1097">
        <f>E48</f>
        <v>300000</v>
      </c>
      <c r="G139" s="1120"/>
      <c r="H139" s="1120"/>
      <c r="I139" s="1120"/>
      <c r="J139" s="1120"/>
      <c r="K139" s="1120"/>
      <c r="L139" s="1120"/>
      <c r="M139" s="1120"/>
      <c r="N139" s="1120"/>
      <c r="O139" s="1120"/>
      <c r="P139" s="1120"/>
      <c r="Q139" s="1120"/>
      <c r="R139" s="1120"/>
      <c r="S139" s="1120"/>
      <c r="T139" s="321"/>
      <c r="U139" s="324" t="s">
        <v>578</v>
      </c>
      <c r="V139" s="837"/>
      <c r="W139" s="837"/>
      <c r="X139" s="837"/>
      <c r="Y139" s="837"/>
      <c r="Z139" s="837"/>
      <c r="AA139" s="837"/>
      <c r="AB139" s="837"/>
      <c r="AC139" s="837"/>
      <c r="AD139" s="837"/>
      <c r="AE139" s="837"/>
      <c r="AF139" s="837"/>
      <c r="AG139" s="837"/>
      <c r="AH139" s="837"/>
      <c r="AI139" s="837"/>
      <c r="AJ139" s="837"/>
      <c r="AK139" s="837"/>
      <c r="AL139" s="837"/>
      <c r="AM139" s="837"/>
      <c r="AN139" s="837"/>
      <c r="AO139" s="837"/>
      <c r="AP139" s="837"/>
      <c r="AQ139" s="837"/>
      <c r="AR139" s="837"/>
      <c r="AS139" s="837"/>
      <c r="AT139" s="837"/>
      <c r="AU139" s="837"/>
      <c r="AV139" s="837"/>
      <c r="AW139" s="837"/>
      <c r="AX139" s="837"/>
      <c r="AY139" s="837"/>
      <c r="AZ139" s="837"/>
      <c r="BA139" s="837"/>
      <c r="BB139" s="837"/>
      <c r="BC139" s="837"/>
      <c r="BD139" s="837"/>
      <c r="BE139" s="837"/>
      <c r="BF139" s="837"/>
      <c r="BG139" s="837"/>
      <c r="BH139" s="837"/>
      <c r="BI139" s="837"/>
      <c r="BJ139" s="837"/>
      <c r="BK139" s="837"/>
    </row>
    <row r="140" spans="2:63" x14ac:dyDescent="0.2">
      <c r="B140" s="321"/>
      <c r="C140" s="321"/>
      <c r="D140" s="321" t="s">
        <v>9</v>
      </c>
      <c r="E140" s="1117">
        <f>SUM(F140:S140)</f>
        <v>748414.34292922169</v>
      </c>
      <c r="F140" s="1121">
        <f>E70/2*$E$49*F53</f>
        <v>158812.5</v>
      </c>
      <c r="G140" s="1121">
        <f>E70/2*$E$49*G53</f>
        <v>159999.16033715225</v>
      </c>
      <c r="H140" s="1121">
        <v>0</v>
      </c>
      <c r="I140" s="1121">
        <v>0</v>
      </c>
      <c r="J140" s="1121">
        <v>0</v>
      </c>
      <c r="K140" s="1121">
        <v>0</v>
      </c>
      <c r="L140" s="1121">
        <v>0</v>
      </c>
      <c r="M140" s="1121">
        <f>$E$66*$E$49*M53</f>
        <v>161951.68607692808</v>
      </c>
      <c r="N140" s="1121">
        <f>$E$69*$E$49*N53</f>
        <v>173200.296087</v>
      </c>
      <c r="O140" s="1121">
        <v>0</v>
      </c>
      <c r="P140" s="1121">
        <v>0</v>
      </c>
      <c r="Q140" s="1121">
        <f>$E$67*Q53*$E$49</f>
        <v>94450.700428141266</v>
      </c>
      <c r="R140" s="1121">
        <v>0</v>
      </c>
      <c r="S140" s="1121">
        <v>0</v>
      </c>
      <c r="T140" s="321"/>
      <c r="U140" s="324" t="s">
        <v>578</v>
      </c>
      <c r="V140" s="837"/>
      <c r="W140" s="837"/>
      <c r="X140" s="837"/>
      <c r="Y140" s="837"/>
      <c r="Z140" s="837"/>
      <c r="AA140" s="837"/>
      <c r="AB140" s="837"/>
      <c r="AC140" s="837"/>
      <c r="AD140" s="837"/>
      <c r="AE140" s="837"/>
      <c r="AF140" s="837"/>
      <c r="AG140" s="837"/>
      <c r="AH140" s="837"/>
      <c r="AI140" s="837"/>
      <c r="AJ140" s="837"/>
      <c r="AK140" s="837"/>
      <c r="AL140" s="837"/>
      <c r="AM140" s="837"/>
      <c r="AN140" s="837"/>
      <c r="AO140" s="837"/>
      <c r="AP140" s="837"/>
      <c r="AQ140" s="837"/>
      <c r="AR140" s="837"/>
      <c r="AS140" s="837"/>
      <c r="AT140" s="837"/>
      <c r="AU140" s="837"/>
      <c r="AV140" s="837"/>
      <c r="AW140" s="837"/>
      <c r="AX140" s="837"/>
      <c r="AY140" s="837"/>
      <c r="AZ140" s="837"/>
      <c r="BA140" s="837"/>
      <c r="BB140" s="837"/>
      <c r="BC140" s="837"/>
      <c r="BD140" s="837"/>
      <c r="BE140" s="837"/>
      <c r="BF140" s="837"/>
      <c r="BG140" s="837"/>
      <c r="BH140" s="837"/>
      <c r="BI140" s="837"/>
      <c r="BJ140" s="837"/>
      <c r="BK140" s="837"/>
    </row>
    <row r="141" spans="2:63" x14ac:dyDescent="0.2">
      <c r="B141" s="321"/>
      <c r="C141" s="321"/>
      <c r="D141" s="366" t="s">
        <v>87</v>
      </c>
      <c r="E141" s="369">
        <f>SUM(F141:S141)</f>
        <v>279376.37703151774</v>
      </c>
      <c r="F141" s="1118">
        <f t="shared" ref="F141:S141" si="79">F121</f>
        <v>0</v>
      </c>
      <c r="G141" s="1118">
        <f t="shared" si="79"/>
        <v>59199.68932474633</v>
      </c>
      <c r="H141" s="1118">
        <f t="shared" si="79"/>
        <v>59642.034375000017</v>
      </c>
      <c r="I141" s="1118">
        <f t="shared" si="79"/>
        <v>0</v>
      </c>
      <c r="J141" s="1118">
        <f t="shared" si="79"/>
        <v>0</v>
      </c>
      <c r="K141" s="1118">
        <f t="shared" si="79"/>
        <v>0</v>
      </c>
      <c r="L141" s="1118">
        <f t="shared" si="79"/>
        <v>0</v>
      </c>
      <c r="M141" s="1118">
        <f t="shared" si="79"/>
        <v>0</v>
      </c>
      <c r="N141" s="1118">
        <f t="shared" si="79"/>
        <v>60518.378572469999</v>
      </c>
      <c r="O141" s="1118">
        <f t="shared" si="79"/>
        <v>64721.778089287924</v>
      </c>
      <c r="P141" s="1118">
        <f t="shared" si="79"/>
        <v>0</v>
      </c>
      <c r="Q141" s="1118">
        <f t="shared" si="79"/>
        <v>0</v>
      </c>
      <c r="R141" s="1118">
        <f t="shared" si="79"/>
        <v>35294.49667001349</v>
      </c>
      <c r="S141" s="1118">
        <f t="shared" si="79"/>
        <v>0</v>
      </c>
      <c r="T141" s="321"/>
      <c r="U141" s="324" t="s">
        <v>578</v>
      </c>
      <c r="V141" s="837"/>
      <c r="W141" s="837"/>
      <c r="X141" s="837"/>
      <c r="Y141" s="837"/>
      <c r="Z141" s="837"/>
      <c r="AA141" s="837"/>
      <c r="AB141" s="837"/>
      <c r="AC141" s="837"/>
      <c r="AD141" s="837"/>
      <c r="AE141" s="837"/>
      <c r="AF141" s="837"/>
      <c r="AG141" s="837"/>
      <c r="AH141" s="837"/>
      <c r="AI141" s="837"/>
      <c r="AJ141" s="837"/>
      <c r="AK141" s="837"/>
      <c r="AL141" s="837"/>
      <c r="AM141" s="837"/>
      <c r="AN141" s="837"/>
      <c r="AO141" s="837"/>
      <c r="AP141" s="837"/>
      <c r="AQ141" s="837"/>
      <c r="AR141" s="837"/>
      <c r="AS141" s="837"/>
      <c r="AT141" s="837"/>
      <c r="AU141" s="837"/>
      <c r="AV141" s="837"/>
      <c r="AW141" s="837"/>
      <c r="AX141" s="837"/>
      <c r="AY141" s="837"/>
      <c r="AZ141" s="837"/>
      <c r="BA141" s="837"/>
      <c r="BB141" s="837"/>
      <c r="BC141" s="837"/>
      <c r="BD141" s="837"/>
      <c r="BE141" s="837"/>
      <c r="BF141" s="837"/>
      <c r="BG141" s="837"/>
      <c r="BH141" s="837"/>
      <c r="BI141" s="837"/>
      <c r="BJ141" s="837"/>
      <c r="BK141" s="837"/>
    </row>
    <row r="142" spans="2:63" x14ac:dyDescent="0.2">
      <c r="B142" s="321"/>
      <c r="C142" s="321"/>
      <c r="D142" s="322" t="s">
        <v>190</v>
      </c>
      <c r="E142" s="1100">
        <f>SUM(F142:S142)</f>
        <v>1327790.7199607394</v>
      </c>
      <c r="F142" s="1100">
        <f>SUM(F139:F141)</f>
        <v>458812.5</v>
      </c>
      <c r="G142" s="1100">
        <f t="shared" ref="G142:S142" si="80">SUM(G139:G141)</f>
        <v>219198.84966189857</v>
      </c>
      <c r="H142" s="1100">
        <f t="shared" si="80"/>
        <v>59642.034375000017</v>
      </c>
      <c r="I142" s="1100">
        <f t="shared" si="80"/>
        <v>0</v>
      </c>
      <c r="J142" s="1100">
        <f t="shared" si="80"/>
        <v>0</v>
      </c>
      <c r="K142" s="1100">
        <f t="shared" si="80"/>
        <v>0</v>
      </c>
      <c r="L142" s="1100">
        <f t="shared" si="80"/>
        <v>0</v>
      </c>
      <c r="M142" s="1100">
        <f t="shared" si="80"/>
        <v>161951.68607692808</v>
      </c>
      <c r="N142" s="1100">
        <f t="shared" si="80"/>
        <v>233718.67465946998</v>
      </c>
      <c r="O142" s="1100">
        <f t="shared" si="80"/>
        <v>64721.778089287924</v>
      </c>
      <c r="P142" s="1100">
        <f t="shared" si="80"/>
        <v>0</v>
      </c>
      <c r="Q142" s="1100">
        <f t="shared" si="80"/>
        <v>94450.700428141266</v>
      </c>
      <c r="R142" s="1100">
        <f t="shared" si="80"/>
        <v>35294.49667001349</v>
      </c>
      <c r="S142" s="1100">
        <f t="shared" si="80"/>
        <v>0</v>
      </c>
      <c r="T142" s="321"/>
      <c r="U142" s="324" t="s">
        <v>578</v>
      </c>
      <c r="V142" s="837"/>
      <c r="W142" s="837"/>
      <c r="X142" s="837"/>
      <c r="Y142" s="837"/>
      <c r="Z142" s="837"/>
      <c r="AA142" s="837"/>
      <c r="AB142" s="837"/>
      <c r="AC142" s="837"/>
      <c r="AD142" s="837"/>
      <c r="AE142" s="837"/>
      <c r="AF142" s="837"/>
      <c r="AG142" s="837"/>
      <c r="AH142" s="837"/>
      <c r="AI142" s="837"/>
      <c r="AJ142" s="837"/>
      <c r="AK142" s="837"/>
      <c r="AL142" s="837"/>
      <c r="AM142" s="837"/>
      <c r="AN142" s="837"/>
      <c r="AO142" s="837"/>
      <c r="AP142" s="837"/>
      <c r="AQ142" s="837"/>
      <c r="AR142" s="837"/>
      <c r="AS142" s="837"/>
      <c r="AT142" s="837"/>
      <c r="AU142" s="837"/>
      <c r="AV142" s="837"/>
      <c r="AW142" s="837"/>
      <c r="AX142" s="837"/>
      <c r="AY142" s="837"/>
      <c r="AZ142" s="837"/>
      <c r="BA142" s="837"/>
      <c r="BB142" s="837"/>
      <c r="BC142" s="837"/>
      <c r="BD142" s="837"/>
      <c r="BE142" s="837"/>
      <c r="BF142" s="837"/>
      <c r="BG142" s="837"/>
      <c r="BH142" s="837"/>
      <c r="BI142" s="837"/>
      <c r="BJ142" s="837"/>
      <c r="BK142" s="837"/>
    </row>
    <row r="143" spans="2:63" x14ac:dyDescent="0.2">
      <c r="B143" s="321"/>
      <c r="C143" s="321"/>
      <c r="D143" s="321"/>
      <c r="E143" s="324"/>
      <c r="F143" s="1097"/>
      <c r="G143" s="1097"/>
      <c r="H143" s="1097"/>
      <c r="I143" s="1097"/>
      <c r="J143" s="1097"/>
      <c r="K143" s="1097"/>
      <c r="L143" s="1097"/>
      <c r="M143" s="1097"/>
      <c r="N143" s="1097"/>
      <c r="O143" s="1097"/>
      <c r="P143" s="1097"/>
      <c r="Q143" s="1097"/>
      <c r="R143" s="1097"/>
      <c r="S143" s="1097"/>
      <c r="T143" s="321"/>
      <c r="U143" s="324" t="s">
        <v>578</v>
      </c>
      <c r="V143" s="837"/>
      <c r="W143" s="837"/>
      <c r="X143" s="837"/>
      <c r="Y143" s="837"/>
      <c r="Z143" s="837"/>
      <c r="AA143" s="837"/>
      <c r="AB143" s="837"/>
      <c r="AC143" s="837"/>
      <c r="AD143" s="837"/>
      <c r="AE143" s="837"/>
      <c r="AF143" s="837"/>
      <c r="AG143" s="837"/>
      <c r="AH143" s="837"/>
      <c r="AI143" s="837"/>
      <c r="AJ143" s="837"/>
      <c r="AK143" s="837"/>
      <c r="AL143" s="837"/>
      <c r="AM143" s="837"/>
      <c r="AN143" s="837"/>
      <c r="AO143" s="837"/>
      <c r="AP143" s="837"/>
      <c r="AQ143" s="837"/>
      <c r="AR143" s="837"/>
      <c r="AS143" s="837"/>
      <c r="AT143" s="837"/>
      <c r="AU143" s="837"/>
      <c r="AV143" s="837"/>
      <c r="AW143" s="837"/>
      <c r="AX143" s="837"/>
      <c r="AY143" s="837"/>
      <c r="AZ143" s="837"/>
      <c r="BA143" s="837"/>
      <c r="BB143" s="837"/>
      <c r="BC143" s="837"/>
      <c r="BD143" s="837"/>
      <c r="BE143" s="837"/>
      <c r="BF143" s="837"/>
      <c r="BG143" s="837"/>
      <c r="BH143" s="837"/>
      <c r="BI143" s="837"/>
      <c r="BJ143" s="837"/>
      <c r="BK143" s="837"/>
    </row>
    <row r="144" spans="2:63" x14ac:dyDescent="0.2">
      <c r="B144" s="1111"/>
      <c r="C144" s="1122" t="s">
        <v>191</v>
      </c>
      <c r="D144" s="1111"/>
      <c r="E144" s="1100">
        <f>SUM(F144:S144)</f>
        <v>14871711.246262649</v>
      </c>
      <c r="F144" s="1123">
        <f>F136-F142</f>
        <v>298314.86875000002</v>
      </c>
      <c r="G144" s="1123">
        <f t="shared" ref="G144:S144" si="81">G136-G142</f>
        <v>826197.51366301486</v>
      </c>
      <c r="H144" s="1123">
        <f t="shared" si="81"/>
        <v>1284876.9968722009</v>
      </c>
      <c r="I144" s="1123">
        <f t="shared" si="81"/>
        <v>1333850.159206762</v>
      </c>
      <c r="J144" s="1123">
        <f t="shared" si="81"/>
        <v>1343027.6317849427</v>
      </c>
      <c r="K144" s="1123">
        <f t="shared" si="81"/>
        <v>1348269.0371130609</v>
      </c>
      <c r="L144" s="1123">
        <f t="shared" si="81"/>
        <v>1361509.1825369531</v>
      </c>
      <c r="M144" s="1123">
        <f t="shared" si="81"/>
        <v>916236.37057120388</v>
      </c>
      <c r="N144" s="1123">
        <f t="shared" si="81"/>
        <v>845040.9409435062</v>
      </c>
      <c r="O144" s="1123">
        <f t="shared" si="81"/>
        <v>1335972.7874495715</v>
      </c>
      <c r="P144" s="1123">
        <f t="shared" si="81"/>
        <v>1409775.1955384167</v>
      </c>
      <c r="Q144" s="1123">
        <f t="shared" si="81"/>
        <v>1165318.4613319114</v>
      </c>
      <c r="R144" s="1123">
        <f t="shared" si="81"/>
        <v>1403322.100501105</v>
      </c>
      <c r="S144" s="1123">
        <f t="shared" si="81"/>
        <v>0</v>
      </c>
      <c r="T144" s="1111"/>
      <c r="U144" s="324" t="s">
        <v>578</v>
      </c>
    </row>
    <row r="145" spans="2:63" x14ac:dyDescent="0.2">
      <c r="B145" s="321"/>
      <c r="C145" s="321"/>
      <c r="D145" s="321"/>
      <c r="E145" s="324"/>
      <c r="F145" s="1097"/>
      <c r="G145" s="1097"/>
      <c r="H145" s="1097"/>
      <c r="I145" s="1097"/>
      <c r="J145" s="1097"/>
      <c r="K145" s="1097"/>
      <c r="L145" s="1097"/>
      <c r="M145" s="1097"/>
      <c r="N145" s="1097"/>
      <c r="O145" s="1097"/>
      <c r="P145" s="1097"/>
      <c r="Q145" s="1097"/>
      <c r="R145" s="1097"/>
      <c r="S145" s="1097"/>
      <c r="T145" s="321"/>
      <c r="U145" s="324" t="s">
        <v>578</v>
      </c>
      <c r="V145" s="837"/>
      <c r="W145" s="837"/>
      <c r="X145" s="837"/>
      <c r="Y145" s="837"/>
      <c r="Z145" s="837"/>
      <c r="AA145" s="837"/>
      <c r="AB145" s="837"/>
      <c r="AC145" s="837"/>
      <c r="AD145" s="837"/>
      <c r="AE145" s="837"/>
      <c r="AF145" s="837"/>
      <c r="AG145" s="837"/>
      <c r="AH145" s="837"/>
      <c r="AI145" s="837"/>
      <c r="AJ145" s="837"/>
      <c r="AK145" s="837"/>
      <c r="AL145" s="837"/>
      <c r="AM145" s="837"/>
      <c r="AN145" s="837"/>
      <c r="AO145" s="837"/>
      <c r="AP145" s="837"/>
      <c r="AQ145" s="837"/>
      <c r="AR145" s="837"/>
      <c r="AS145" s="837"/>
      <c r="AT145" s="837"/>
      <c r="AU145" s="837"/>
      <c r="AV145" s="837"/>
      <c r="AW145" s="837"/>
      <c r="AX145" s="837"/>
      <c r="AY145" s="837"/>
      <c r="AZ145" s="837"/>
      <c r="BA145" s="837"/>
      <c r="BB145" s="837"/>
      <c r="BC145" s="837"/>
      <c r="BD145" s="837"/>
      <c r="BE145" s="837"/>
      <c r="BF145" s="837"/>
      <c r="BG145" s="837"/>
      <c r="BH145" s="837"/>
      <c r="BI145" s="837"/>
      <c r="BJ145" s="837"/>
      <c r="BK145" s="837"/>
    </row>
    <row r="146" spans="2:63" ht="15" thickBot="1" x14ac:dyDescent="0.25">
      <c r="B146" s="321"/>
      <c r="C146" s="1073" t="s">
        <v>49</v>
      </c>
      <c r="D146" s="337"/>
      <c r="E146" s="338"/>
      <c r="F146" s="1116"/>
      <c r="G146" s="1116"/>
      <c r="H146" s="1116"/>
      <c r="I146" s="1116"/>
      <c r="J146" s="1116"/>
      <c r="K146" s="1116"/>
      <c r="L146" s="1116"/>
      <c r="M146" s="1116"/>
      <c r="N146" s="1116"/>
      <c r="O146" s="1116"/>
      <c r="P146" s="1116"/>
      <c r="Q146" s="1116"/>
      <c r="R146" s="1116"/>
      <c r="S146" s="1116"/>
      <c r="T146" s="321"/>
      <c r="U146" s="324" t="s">
        <v>578</v>
      </c>
      <c r="V146" s="837"/>
      <c r="W146" s="837"/>
      <c r="X146" s="837"/>
      <c r="Y146" s="837"/>
      <c r="Z146" s="837"/>
      <c r="AA146" s="837"/>
      <c r="AB146" s="837"/>
      <c r="AC146" s="837"/>
      <c r="AD146" s="837"/>
      <c r="AE146" s="837"/>
      <c r="AF146" s="837"/>
      <c r="AG146" s="837"/>
      <c r="AH146" s="837"/>
      <c r="AI146" s="837"/>
      <c r="AJ146" s="837"/>
      <c r="AK146" s="837"/>
      <c r="AL146" s="837"/>
      <c r="AM146" s="837"/>
      <c r="AN146" s="837"/>
      <c r="AO146" s="837"/>
      <c r="AP146" s="837"/>
      <c r="AQ146" s="837"/>
      <c r="AR146" s="837"/>
      <c r="AS146" s="837"/>
      <c r="AT146" s="837"/>
      <c r="AU146" s="837"/>
      <c r="AV146" s="837"/>
      <c r="AW146" s="837"/>
      <c r="AX146" s="837"/>
      <c r="AY146" s="837"/>
      <c r="AZ146" s="837"/>
      <c r="BA146" s="837"/>
      <c r="BB146" s="837"/>
      <c r="BC146" s="837"/>
      <c r="BD146" s="837"/>
      <c r="BE146" s="837"/>
      <c r="BF146" s="837"/>
      <c r="BG146" s="837"/>
      <c r="BH146" s="837"/>
      <c r="BI146" s="837"/>
      <c r="BJ146" s="837"/>
      <c r="BK146" s="837"/>
    </row>
    <row r="147" spans="2:63" ht="15" thickTop="1" x14ac:dyDescent="0.2">
      <c r="B147" s="321"/>
      <c r="C147" s="321"/>
      <c r="D147" s="333" t="s">
        <v>593</v>
      </c>
      <c r="E147" s="1124">
        <f>E36</f>
        <v>7.2499999999999995E-2</v>
      </c>
      <c r="F147" s="1097">
        <f t="shared" ref="F147:S147" si="82">IF(F3=$E$5,F124*2/$E$147,0)</f>
        <v>0</v>
      </c>
      <c r="G147" s="1097">
        <f t="shared" si="82"/>
        <v>0</v>
      </c>
      <c r="H147" s="1097">
        <f t="shared" si="82"/>
        <v>0</v>
      </c>
      <c r="I147" s="1097">
        <f t="shared" si="82"/>
        <v>0</v>
      </c>
      <c r="J147" s="1097">
        <f t="shared" si="82"/>
        <v>0</v>
      </c>
      <c r="K147" s="1097">
        <f t="shared" si="82"/>
        <v>0</v>
      </c>
      <c r="L147" s="1097">
        <f t="shared" si="82"/>
        <v>0</v>
      </c>
      <c r="M147" s="1097">
        <f t="shared" si="82"/>
        <v>0</v>
      </c>
      <c r="N147" s="1097">
        <f t="shared" si="82"/>
        <v>0</v>
      </c>
      <c r="O147" s="1097">
        <f t="shared" si="82"/>
        <v>0</v>
      </c>
      <c r="P147" s="1097">
        <f t="shared" si="82"/>
        <v>0</v>
      </c>
      <c r="Q147" s="1097">
        <f t="shared" si="82"/>
        <v>0</v>
      </c>
      <c r="R147" s="1097">
        <f t="shared" si="82"/>
        <v>0</v>
      </c>
      <c r="S147" s="1097">
        <f t="shared" si="82"/>
        <v>45069969.64501974</v>
      </c>
      <c r="T147" s="321"/>
      <c r="U147" s="324" t="s">
        <v>578</v>
      </c>
      <c r="V147" s="837"/>
      <c r="W147" s="837"/>
      <c r="X147" s="837"/>
      <c r="Y147" s="837"/>
      <c r="Z147" s="837"/>
      <c r="AA147" s="837"/>
      <c r="AB147" s="837"/>
      <c r="AC147" s="837"/>
      <c r="AD147" s="837"/>
      <c r="AE147" s="837"/>
      <c r="AF147" s="837"/>
      <c r="AG147" s="837"/>
      <c r="AH147" s="837"/>
      <c r="AI147" s="837"/>
      <c r="AJ147" s="837"/>
      <c r="AK147" s="837"/>
      <c r="AL147" s="837"/>
      <c r="AM147" s="837"/>
      <c r="AN147" s="837"/>
      <c r="AO147" s="837"/>
      <c r="AP147" s="837"/>
      <c r="AQ147" s="837"/>
      <c r="AR147" s="837"/>
      <c r="AS147" s="837"/>
      <c r="AT147" s="837"/>
      <c r="AU147" s="837"/>
      <c r="AV147" s="837"/>
      <c r="AW147" s="837"/>
      <c r="AX147" s="837"/>
      <c r="AY147" s="837"/>
      <c r="AZ147" s="837"/>
      <c r="BA147" s="837"/>
      <c r="BB147" s="837"/>
      <c r="BC147" s="837"/>
      <c r="BD147" s="837"/>
      <c r="BE147" s="837"/>
      <c r="BF147" s="837"/>
      <c r="BG147" s="837"/>
      <c r="BH147" s="837"/>
      <c r="BI147" s="837"/>
      <c r="BJ147" s="837"/>
      <c r="BK147" s="837"/>
    </row>
    <row r="148" spans="2:63" x14ac:dyDescent="0.2">
      <c r="B148" s="321"/>
      <c r="C148" s="366"/>
      <c r="D148" s="366" t="s">
        <v>193</v>
      </c>
      <c r="E148" s="1185">
        <f>E37</f>
        <v>5.0000000000000001E-3</v>
      </c>
      <c r="F148" s="1118">
        <f t="shared" ref="F148:S148" si="83">$E$148*F147</f>
        <v>0</v>
      </c>
      <c r="G148" s="1118">
        <f t="shared" si="83"/>
        <v>0</v>
      </c>
      <c r="H148" s="1118">
        <f t="shared" si="83"/>
        <v>0</v>
      </c>
      <c r="I148" s="1118">
        <f t="shared" si="83"/>
        <v>0</v>
      </c>
      <c r="J148" s="1118">
        <f t="shared" si="83"/>
        <v>0</v>
      </c>
      <c r="K148" s="1118">
        <f t="shared" si="83"/>
        <v>0</v>
      </c>
      <c r="L148" s="1118">
        <f t="shared" si="83"/>
        <v>0</v>
      </c>
      <c r="M148" s="1118">
        <f t="shared" si="83"/>
        <v>0</v>
      </c>
      <c r="N148" s="1118">
        <f t="shared" si="83"/>
        <v>0</v>
      </c>
      <c r="O148" s="1118">
        <f t="shared" si="83"/>
        <v>0</v>
      </c>
      <c r="P148" s="1118">
        <f t="shared" si="83"/>
        <v>0</v>
      </c>
      <c r="Q148" s="1118">
        <f t="shared" si="83"/>
        <v>0</v>
      </c>
      <c r="R148" s="1118">
        <f t="shared" si="83"/>
        <v>0</v>
      </c>
      <c r="S148" s="1118">
        <f t="shared" si="83"/>
        <v>225349.84822509871</v>
      </c>
      <c r="T148" s="321"/>
      <c r="U148" s="324" t="s">
        <v>578</v>
      </c>
      <c r="V148" s="837"/>
      <c r="W148" s="837"/>
      <c r="X148" s="837"/>
      <c r="Y148" s="837"/>
      <c r="Z148" s="837"/>
      <c r="AA148" s="837"/>
      <c r="AB148" s="837"/>
      <c r="AC148" s="837"/>
      <c r="AD148" s="837"/>
      <c r="AE148" s="837"/>
      <c r="AF148" s="837"/>
      <c r="AG148" s="837"/>
      <c r="AH148" s="837"/>
      <c r="AI148" s="837"/>
      <c r="AJ148" s="837"/>
      <c r="AK148" s="837"/>
      <c r="AL148" s="837"/>
      <c r="AM148" s="837"/>
      <c r="AN148" s="837"/>
      <c r="AO148" s="837"/>
      <c r="AP148" s="837"/>
      <c r="AQ148" s="837"/>
      <c r="AR148" s="837"/>
      <c r="AS148" s="837"/>
      <c r="AT148" s="837"/>
      <c r="AU148" s="837"/>
      <c r="AV148" s="837"/>
      <c r="AW148" s="837"/>
      <c r="AX148" s="837"/>
      <c r="AY148" s="837"/>
      <c r="AZ148" s="837"/>
      <c r="BA148" s="837"/>
      <c r="BB148" s="837"/>
      <c r="BC148" s="837"/>
      <c r="BD148" s="837"/>
      <c r="BE148" s="837"/>
      <c r="BF148" s="837"/>
      <c r="BG148" s="837"/>
      <c r="BH148" s="837"/>
      <c r="BI148" s="837"/>
      <c r="BJ148" s="837"/>
      <c r="BK148" s="837"/>
    </row>
    <row r="149" spans="2:63" x14ac:dyDescent="0.2">
      <c r="B149" s="321"/>
      <c r="C149" s="322" t="s">
        <v>109</v>
      </c>
      <c r="D149" s="321"/>
      <c r="E149" s="324"/>
      <c r="F149" s="1100">
        <f>F147-F148</f>
        <v>0</v>
      </c>
      <c r="G149" s="1100">
        <f t="shared" ref="G149:S149" si="84">G147-G148</f>
        <v>0</v>
      </c>
      <c r="H149" s="1100">
        <f t="shared" si="84"/>
        <v>0</v>
      </c>
      <c r="I149" s="1100">
        <f t="shared" si="84"/>
        <v>0</v>
      </c>
      <c r="J149" s="1100">
        <f t="shared" si="84"/>
        <v>0</v>
      </c>
      <c r="K149" s="1100">
        <f t="shared" si="84"/>
        <v>0</v>
      </c>
      <c r="L149" s="1100">
        <f t="shared" si="84"/>
        <v>0</v>
      </c>
      <c r="M149" s="1100">
        <f t="shared" si="84"/>
        <v>0</v>
      </c>
      <c r="N149" s="1100">
        <f t="shared" si="84"/>
        <v>0</v>
      </c>
      <c r="O149" s="1100">
        <f t="shared" si="84"/>
        <v>0</v>
      </c>
      <c r="P149" s="1100">
        <f t="shared" si="84"/>
        <v>0</v>
      </c>
      <c r="Q149" s="1100">
        <f t="shared" si="84"/>
        <v>0</v>
      </c>
      <c r="R149" s="1100">
        <f t="shared" si="84"/>
        <v>0</v>
      </c>
      <c r="S149" s="1100">
        <f t="shared" si="84"/>
        <v>44844619.796794638</v>
      </c>
      <c r="T149" s="321"/>
      <c r="U149" s="324" t="s">
        <v>578</v>
      </c>
      <c r="V149" s="837"/>
      <c r="W149" s="837"/>
      <c r="X149" s="837"/>
      <c r="Y149" s="837"/>
      <c r="Z149" s="837"/>
      <c r="AA149" s="837"/>
      <c r="AB149" s="837"/>
      <c r="AC149" s="837"/>
      <c r="AD149" s="837"/>
      <c r="AE149" s="837"/>
      <c r="AF149" s="837"/>
      <c r="AG149" s="837"/>
      <c r="AH149" s="837"/>
      <c r="AI149" s="837"/>
      <c r="AJ149" s="837"/>
      <c r="AK149" s="837"/>
      <c r="AL149" s="837"/>
      <c r="AM149" s="837"/>
      <c r="AN149" s="837"/>
      <c r="AO149" s="837"/>
      <c r="AP149" s="837"/>
      <c r="AQ149" s="837"/>
      <c r="AR149" s="837"/>
      <c r="AS149" s="837"/>
      <c r="AT149" s="837"/>
      <c r="AU149" s="837"/>
      <c r="AV149" s="837"/>
      <c r="AW149" s="837"/>
      <c r="AX149" s="837"/>
      <c r="AY149" s="837"/>
      <c r="AZ149" s="837"/>
      <c r="BA149" s="837"/>
      <c r="BB149" s="837"/>
      <c r="BC149" s="837"/>
      <c r="BD149" s="837"/>
      <c r="BE149" s="837"/>
      <c r="BF149" s="837"/>
      <c r="BG149" s="837"/>
      <c r="BH149" s="837"/>
      <c r="BI149" s="837"/>
      <c r="BJ149" s="837"/>
      <c r="BK149" s="837"/>
    </row>
    <row r="150" spans="2:63" x14ac:dyDescent="0.2">
      <c r="B150" s="321"/>
      <c r="C150" s="321"/>
      <c r="D150" s="321"/>
      <c r="E150" s="324"/>
      <c r="F150" s="1097"/>
      <c r="G150" s="1097"/>
      <c r="H150" s="1097"/>
      <c r="I150" s="1097"/>
      <c r="J150" s="1097"/>
      <c r="K150" s="1097"/>
      <c r="L150" s="1097"/>
      <c r="M150" s="1097"/>
      <c r="N150" s="1097"/>
      <c r="O150" s="1097"/>
      <c r="P150" s="1097"/>
      <c r="Q150" s="1097"/>
      <c r="R150" s="1097"/>
      <c r="S150" s="1097"/>
      <c r="T150" s="321"/>
      <c r="U150" s="324" t="s">
        <v>578</v>
      </c>
      <c r="V150" s="837"/>
      <c r="W150" s="837"/>
      <c r="X150" s="837"/>
      <c r="Y150" s="837"/>
      <c r="Z150" s="837"/>
      <c r="AA150" s="837"/>
      <c r="AB150" s="837"/>
      <c r="AC150" s="837"/>
      <c r="AD150" s="837"/>
      <c r="AE150" s="837"/>
      <c r="AF150" s="837"/>
      <c r="AG150" s="837"/>
      <c r="AH150" s="837"/>
      <c r="AI150" s="837"/>
      <c r="AJ150" s="837"/>
      <c r="AK150" s="837"/>
      <c r="AL150" s="837"/>
      <c r="AM150" s="837"/>
      <c r="AN150" s="837"/>
      <c r="AO150" s="837"/>
      <c r="AP150" s="837"/>
      <c r="AQ150" s="837"/>
      <c r="AR150" s="837"/>
      <c r="AS150" s="837"/>
      <c r="AT150" s="837"/>
      <c r="AU150" s="837"/>
      <c r="AV150" s="837"/>
      <c r="AW150" s="837"/>
      <c r="AX150" s="837"/>
      <c r="AY150" s="837"/>
      <c r="AZ150" s="837"/>
      <c r="BA150" s="837"/>
      <c r="BB150" s="837"/>
      <c r="BC150" s="837"/>
      <c r="BD150" s="837"/>
      <c r="BE150" s="837"/>
      <c r="BF150" s="837"/>
      <c r="BG150" s="837"/>
      <c r="BH150" s="837"/>
      <c r="BI150" s="837"/>
      <c r="BJ150" s="837"/>
      <c r="BK150" s="837"/>
    </row>
    <row r="151" spans="2:63" x14ac:dyDescent="0.2">
      <c r="B151" s="321"/>
      <c r="C151" s="322" t="s">
        <v>194</v>
      </c>
      <c r="D151" s="321"/>
      <c r="E151" s="1100">
        <f>SUM(F151:S151)</f>
        <v>59716331.043057285</v>
      </c>
      <c r="F151" s="1100">
        <f>F144+F149</f>
        <v>298314.86875000002</v>
      </c>
      <c r="G151" s="1100">
        <f t="shared" ref="G151:S151" si="85">G144+G149</f>
        <v>826197.51366301486</v>
      </c>
      <c r="H151" s="1100">
        <f t="shared" si="85"/>
        <v>1284876.9968722009</v>
      </c>
      <c r="I151" s="1100">
        <f t="shared" si="85"/>
        <v>1333850.159206762</v>
      </c>
      <c r="J151" s="1100">
        <f t="shared" si="85"/>
        <v>1343027.6317849427</v>
      </c>
      <c r="K151" s="1100">
        <f t="shared" si="85"/>
        <v>1348269.0371130609</v>
      </c>
      <c r="L151" s="1100">
        <f t="shared" si="85"/>
        <v>1361509.1825369531</v>
      </c>
      <c r="M151" s="1100">
        <f t="shared" si="85"/>
        <v>916236.37057120388</v>
      </c>
      <c r="N151" s="1100">
        <f t="shared" si="85"/>
        <v>845040.9409435062</v>
      </c>
      <c r="O151" s="1100">
        <f t="shared" si="85"/>
        <v>1335972.7874495715</v>
      </c>
      <c r="P151" s="1100">
        <f t="shared" si="85"/>
        <v>1409775.1955384167</v>
      </c>
      <c r="Q151" s="1100">
        <f t="shared" si="85"/>
        <v>1165318.4613319114</v>
      </c>
      <c r="R151" s="1100">
        <f t="shared" si="85"/>
        <v>1403322.100501105</v>
      </c>
      <c r="S151" s="1100">
        <f t="shared" si="85"/>
        <v>44844619.796794638</v>
      </c>
      <c r="T151" s="321"/>
      <c r="U151" s="324" t="s">
        <v>578</v>
      </c>
      <c r="V151" s="837"/>
      <c r="W151" s="837"/>
      <c r="X151" s="837"/>
      <c r="Y151" s="837"/>
      <c r="Z151" s="837"/>
      <c r="AA151" s="837"/>
      <c r="AB151" s="837"/>
      <c r="AC151" s="837"/>
      <c r="AD151" s="837"/>
      <c r="AE151" s="837"/>
      <c r="AF151" s="837"/>
      <c r="AG151" s="837"/>
      <c r="AH151" s="837"/>
      <c r="AI151" s="837"/>
      <c r="AJ151" s="837"/>
      <c r="AK151" s="837"/>
      <c r="AL151" s="837"/>
      <c r="AM151" s="837"/>
      <c r="AN151" s="837"/>
      <c r="AO151" s="837"/>
      <c r="AP151" s="837"/>
      <c r="AQ151" s="837"/>
      <c r="AR151" s="837"/>
      <c r="AS151" s="837"/>
      <c r="AT151" s="837"/>
      <c r="AU151" s="837"/>
      <c r="AV151" s="837"/>
      <c r="AW151" s="837"/>
      <c r="AX151" s="837"/>
      <c r="AY151" s="837"/>
      <c r="AZ151" s="837"/>
      <c r="BA151" s="837"/>
      <c r="BB151" s="837"/>
      <c r="BC151" s="837"/>
      <c r="BD151" s="837"/>
      <c r="BE151" s="837"/>
      <c r="BF151" s="837"/>
      <c r="BG151" s="837"/>
      <c r="BH151" s="837"/>
      <c r="BI151" s="837"/>
      <c r="BJ151" s="837"/>
      <c r="BK151" s="837"/>
    </row>
    <row r="152" spans="2:63" x14ac:dyDescent="0.2">
      <c r="B152" s="321"/>
      <c r="C152" s="321"/>
      <c r="D152" s="321"/>
      <c r="E152" s="324"/>
      <c r="F152" s="324"/>
      <c r="G152" s="324"/>
      <c r="H152" s="324"/>
      <c r="I152" s="324"/>
      <c r="J152" s="324"/>
      <c r="K152" s="324"/>
      <c r="L152" s="324"/>
      <c r="M152" s="324"/>
      <c r="N152" s="324"/>
      <c r="O152" s="324"/>
      <c r="P152" s="324"/>
      <c r="Q152" s="324"/>
      <c r="R152" s="324"/>
      <c r="S152" s="324"/>
      <c r="T152" s="321"/>
      <c r="U152" s="324" t="s">
        <v>578</v>
      </c>
      <c r="V152" s="837"/>
      <c r="W152" s="837"/>
      <c r="X152" s="837"/>
      <c r="Y152" s="837"/>
      <c r="Z152" s="837"/>
      <c r="AA152" s="837"/>
      <c r="AB152" s="837"/>
      <c r="AC152" s="837"/>
      <c r="AD152" s="837"/>
      <c r="AE152" s="837"/>
      <c r="AF152" s="837"/>
      <c r="AG152" s="837"/>
      <c r="AH152" s="837"/>
      <c r="AI152" s="837"/>
      <c r="AJ152" s="837"/>
      <c r="AK152" s="837"/>
      <c r="AL152" s="837"/>
      <c r="AM152" s="837"/>
      <c r="AN152" s="837"/>
      <c r="AO152" s="837"/>
      <c r="AP152" s="837"/>
      <c r="AQ152" s="837"/>
      <c r="AR152" s="837"/>
      <c r="AS152" s="837"/>
      <c r="AT152" s="837"/>
      <c r="AU152" s="837"/>
      <c r="AV152" s="837"/>
      <c r="AW152" s="837"/>
      <c r="AX152" s="837"/>
      <c r="AY152" s="837"/>
      <c r="AZ152" s="837"/>
      <c r="BA152" s="837"/>
      <c r="BB152" s="837"/>
      <c r="BC152" s="837"/>
      <c r="BD152" s="837"/>
      <c r="BE152" s="837"/>
      <c r="BF152" s="837"/>
      <c r="BG152" s="837"/>
      <c r="BH152" s="837"/>
      <c r="BI152" s="837"/>
      <c r="BJ152" s="837"/>
      <c r="BK152" s="837"/>
    </row>
    <row r="153" spans="2:63" x14ac:dyDescent="0.2">
      <c r="B153" s="321"/>
      <c r="C153" s="321"/>
      <c r="D153" s="1067" t="s">
        <v>371</v>
      </c>
      <c r="E153" s="411"/>
      <c r="F153" s="1125">
        <v>0.25</v>
      </c>
      <c r="G153" s="411">
        <f t="shared" ref="G153:S153" si="86">IF(G3=$E$5,F153+0.25,F153+0.5)</f>
        <v>0.75</v>
      </c>
      <c r="H153" s="411">
        <f t="shared" si="86"/>
        <v>1.25</v>
      </c>
      <c r="I153" s="411">
        <f t="shared" si="86"/>
        <v>1.75</v>
      </c>
      <c r="J153" s="411">
        <f t="shared" si="86"/>
        <v>2.25</v>
      </c>
      <c r="K153" s="411">
        <f t="shared" si="86"/>
        <v>2.75</v>
      </c>
      <c r="L153" s="411">
        <f t="shared" si="86"/>
        <v>3.25</v>
      </c>
      <c r="M153" s="411">
        <f t="shared" si="86"/>
        <v>3.75</v>
      </c>
      <c r="N153" s="411">
        <f t="shared" si="86"/>
        <v>4.25</v>
      </c>
      <c r="O153" s="411">
        <f t="shared" si="86"/>
        <v>4.75</v>
      </c>
      <c r="P153" s="411">
        <f t="shared" si="86"/>
        <v>5.25</v>
      </c>
      <c r="Q153" s="411">
        <f t="shared" si="86"/>
        <v>5.75</v>
      </c>
      <c r="R153" s="411">
        <f t="shared" si="86"/>
        <v>6.25</v>
      </c>
      <c r="S153" s="411">
        <f t="shared" si="86"/>
        <v>6.5</v>
      </c>
      <c r="T153" s="321"/>
      <c r="U153" s="324" t="s">
        <v>578</v>
      </c>
      <c r="V153" s="837"/>
      <c r="W153" s="837"/>
      <c r="X153" s="837"/>
      <c r="Y153" s="837"/>
      <c r="Z153" s="837"/>
      <c r="AA153" s="837"/>
      <c r="AB153" s="837"/>
      <c r="AC153" s="837"/>
      <c r="AD153" s="837"/>
      <c r="AE153" s="837"/>
      <c r="AF153" s="837"/>
      <c r="AG153" s="837"/>
      <c r="AH153" s="837"/>
      <c r="AI153" s="837"/>
      <c r="AJ153" s="837"/>
      <c r="AK153" s="837"/>
      <c r="AL153" s="837"/>
      <c r="AM153" s="837"/>
      <c r="AN153" s="837"/>
      <c r="AO153" s="837"/>
      <c r="AP153" s="837"/>
      <c r="AQ153" s="837"/>
      <c r="AR153" s="837"/>
      <c r="AS153" s="837"/>
      <c r="AT153" s="837"/>
      <c r="AU153" s="837"/>
      <c r="AV153" s="837"/>
      <c r="AW153" s="837"/>
      <c r="AX153" s="837"/>
      <c r="AY153" s="837"/>
      <c r="AZ153" s="837"/>
      <c r="BA153" s="837"/>
      <c r="BB153" s="837"/>
      <c r="BC153" s="837"/>
      <c r="BD153" s="837"/>
      <c r="BE153" s="837"/>
      <c r="BF153" s="837"/>
      <c r="BG153" s="837"/>
      <c r="BH153" s="837"/>
      <c r="BI153" s="837"/>
      <c r="BJ153" s="837"/>
      <c r="BK153" s="837"/>
    </row>
    <row r="154" spans="2:63" x14ac:dyDescent="0.2">
      <c r="B154" s="321"/>
      <c r="C154" s="321"/>
      <c r="D154" s="1067" t="s">
        <v>195</v>
      </c>
      <c r="E154" s="1126">
        <f>E34</f>
        <v>7.8170000000000003E-2</v>
      </c>
      <c r="F154" s="1127">
        <f t="shared" ref="F154:S154" si="87">1/((1+$E$154)^F153)</f>
        <v>0.98135963138496096</v>
      </c>
      <c r="G154" s="1127">
        <f t="shared" si="87"/>
        <v>0.94511480733641928</v>
      </c>
      <c r="H154" s="1127">
        <f t="shared" si="87"/>
        <v>0.91020862330148389</v>
      </c>
      <c r="I154" s="1127">
        <f t="shared" si="87"/>
        <v>0.87659163892189473</v>
      </c>
      <c r="J154" s="1127">
        <f t="shared" si="87"/>
        <v>0.84421623983368466</v>
      </c>
      <c r="K154" s="1127">
        <f t="shared" si="87"/>
        <v>0.81303657022723186</v>
      </c>
      <c r="L154" s="1127">
        <f t="shared" si="87"/>
        <v>0.78300846789809075</v>
      </c>
      <c r="M154" s="1127">
        <f t="shared" si="87"/>
        <v>0.7540894016966081</v>
      </c>
      <c r="N154" s="1127">
        <f t="shared" si="87"/>
        <v>0.72623841128772904</v>
      </c>
      <c r="O154" s="1127">
        <f t="shared" si="87"/>
        <v>0.69941604913567246</v>
      </c>
      <c r="P154" s="1127">
        <f t="shared" si="87"/>
        <v>0.67358432463130025</v>
      </c>
      <c r="Q154" s="1127">
        <f t="shared" si="87"/>
        <v>0.64870665028304664</v>
      </c>
      <c r="R154" s="1127">
        <f t="shared" si="87"/>
        <v>0.62474778989519297</v>
      </c>
      <c r="S154" s="1127">
        <f t="shared" si="87"/>
        <v>0.61310226080011554</v>
      </c>
      <c r="T154" s="321"/>
      <c r="U154" s="324" t="s">
        <v>578</v>
      </c>
      <c r="V154" s="837"/>
      <c r="W154" s="837"/>
      <c r="X154" s="837"/>
      <c r="Y154" s="837"/>
      <c r="Z154" s="837"/>
      <c r="AA154" s="837"/>
      <c r="AB154" s="837"/>
      <c r="AC154" s="837"/>
      <c r="AD154" s="837"/>
      <c r="AE154" s="837"/>
      <c r="AF154" s="837"/>
      <c r="AG154" s="837"/>
      <c r="AH154" s="837"/>
      <c r="AI154" s="837"/>
      <c r="AJ154" s="837"/>
      <c r="AK154" s="837"/>
      <c r="AL154" s="837"/>
      <c r="AM154" s="837"/>
      <c r="AN154" s="837"/>
      <c r="AO154" s="837"/>
      <c r="AP154" s="837"/>
      <c r="AQ154" s="837"/>
      <c r="AR154" s="837"/>
      <c r="AS154" s="837"/>
      <c r="AT154" s="837"/>
      <c r="AU154" s="837"/>
      <c r="AV154" s="837"/>
      <c r="AW154" s="837"/>
      <c r="AX154" s="837"/>
      <c r="AY154" s="837"/>
      <c r="AZ154" s="837"/>
      <c r="BA154" s="837"/>
      <c r="BB154" s="837"/>
      <c r="BC154" s="837"/>
      <c r="BD154" s="837"/>
      <c r="BE154" s="837"/>
      <c r="BF154" s="837"/>
      <c r="BG154" s="837"/>
      <c r="BH154" s="837"/>
      <c r="BI154" s="837"/>
      <c r="BJ154" s="837"/>
      <c r="BK154" s="837"/>
    </row>
    <row r="155" spans="2:63" x14ac:dyDescent="0.2">
      <c r="B155" s="321"/>
      <c r="C155" s="321"/>
      <c r="D155" s="321"/>
      <c r="E155" s="324"/>
      <c r="F155" s="324"/>
      <c r="G155" s="324"/>
      <c r="H155" s="324"/>
      <c r="I155" s="324"/>
      <c r="J155" s="324"/>
      <c r="K155" s="324"/>
      <c r="L155" s="324"/>
      <c r="M155" s="324"/>
      <c r="N155" s="324"/>
      <c r="O155" s="324"/>
      <c r="P155" s="324"/>
      <c r="Q155" s="324"/>
      <c r="R155" s="324"/>
      <c r="S155" s="324"/>
      <c r="T155" s="321"/>
      <c r="U155" s="324" t="s">
        <v>578</v>
      </c>
      <c r="V155" s="837"/>
      <c r="W155" s="837"/>
      <c r="X155" s="837"/>
      <c r="Y155" s="837"/>
      <c r="Z155" s="837"/>
      <c r="AA155" s="837"/>
      <c r="AB155" s="837"/>
      <c r="AC155" s="837"/>
      <c r="AD155" s="837"/>
      <c r="AE155" s="837"/>
      <c r="AF155" s="837"/>
      <c r="AG155" s="837"/>
      <c r="AH155" s="837"/>
      <c r="AI155" s="837"/>
      <c r="AJ155" s="837"/>
      <c r="AK155" s="837"/>
      <c r="AL155" s="837"/>
      <c r="AM155" s="837"/>
      <c r="AN155" s="837"/>
      <c r="AO155" s="837"/>
      <c r="AP155" s="837"/>
      <c r="AQ155" s="837"/>
      <c r="AR155" s="837"/>
      <c r="AS155" s="837"/>
      <c r="AT155" s="837"/>
      <c r="AU155" s="837"/>
      <c r="AV155" s="837"/>
      <c r="AW155" s="837"/>
      <c r="AX155" s="837"/>
      <c r="AY155" s="837"/>
      <c r="AZ155" s="837"/>
      <c r="BA155" s="837"/>
      <c r="BB155" s="837"/>
      <c r="BC155" s="837"/>
      <c r="BD155" s="837"/>
      <c r="BE155" s="837"/>
      <c r="BF155" s="837"/>
      <c r="BG155" s="837"/>
      <c r="BH155" s="837"/>
      <c r="BI155" s="837"/>
      <c r="BJ155" s="837"/>
      <c r="BK155" s="837"/>
    </row>
    <row r="156" spans="2:63" x14ac:dyDescent="0.2">
      <c r="B156" s="321"/>
      <c r="C156" s="358" t="s">
        <v>596</v>
      </c>
      <c r="D156" s="333"/>
      <c r="E156" s="1100">
        <f>SUM(F156:S156)</f>
        <v>11529725.508177144</v>
      </c>
      <c r="F156" s="361">
        <f>F144*F154</f>
        <v>292754.16963315301</v>
      </c>
      <c r="G156" s="361">
        <f t="shared" ref="G156:S156" si="88">G144*G154</f>
        <v>780851.50394744892</v>
      </c>
      <c r="H156" s="361">
        <f t="shared" si="88"/>
        <v>1169506.1224347909</v>
      </c>
      <c r="I156" s="361">
        <f t="shared" si="88"/>
        <v>1169241.8971352857</v>
      </c>
      <c r="J156" s="361">
        <f t="shared" si="88"/>
        <v>1133805.7372982227</v>
      </c>
      <c r="K156" s="361">
        <f t="shared" si="88"/>
        <v>1096192.0336779754</v>
      </c>
      <c r="L156" s="361">
        <f t="shared" si="88"/>
        <v>1066073.2190474416</v>
      </c>
      <c r="M156" s="361">
        <f t="shared" si="88"/>
        <v>690924.13649671082</v>
      </c>
      <c r="N156" s="361">
        <f t="shared" si="88"/>
        <v>613701.19042389956</v>
      </c>
      <c r="O156" s="361">
        <f t="shared" si="88"/>
        <v>934400.80875075085</v>
      </c>
      <c r="P156" s="361">
        <f t="shared" si="88"/>
        <v>949602.47296870372</v>
      </c>
      <c r="Q156" s="361">
        <f t="shared" si="88"/>
        <v>755949.83556361822</v>
      </c>
      <c r="R156" s="361">
        <f t="shared" si="88"/>
        <v>876722.3807991452</v>
      </c>
      <c r="S156" s="361">
        <f t="shared" si="88"/>
        <v>0</v>
      </c>
      <c r="T156" s="321"/>
      <c r="U156" s="324" t="s">
        <v>578</v>
      </c>
      <c r="V156" s="837"/>
      <c r="W156" s="837"/>
      <c r="X156" s="837"/>
      <c r="Y156" s="837"/>
      <c r="Z156" s="837"/>
      <c r="AA156" s="837"/>
      <c r="AB156" s="837"/>
      <c r="AC156" s="837"/>
      <c r="AD156" s="837"/>
      <c r="AE156" s="837"/>
      <c r="AF156" s="837"/>
      <c r="AG156" s="837"/>
      <c r="AH156" s="837"/>
      <c r="AI156" s="837"/>
      <c r="AJ156" s="837"/>
      <c r="AK156" s="837"/>
      <c r="AL156" s="837"/>
      <c r="AM156" s="837"/>
      <c r="AN156" s="837"/>
      <c r="AO156" s="837"/>
      <c r="AP156" s="837"/>
      <c r="AQ156" s="837"/>
      <c r="AR156" s="837"/>
      <c r="AS156" s="837"/>
      <c r="AT156" s="837"/>
      <c r="AU156" s="837"/>
      <c r="AV156" s="837"/>
      <c r="AW156" s="837"/>
      <c r="AX156" s="837"/>
      <c r="AY156" s="837"/>
      <c r="AZ156" s="837"/>
      <c r="BA156" s="837"/>
      <c r="BB156" s="837"/>
      <c r="BC156" s="837"/>
      <c r="BD156" s="837"/>
      <c r="BE156" s="837"/>
      <c r="BF156" s="837"/>
      <c r="BG156" s="837"/>
      <c r="BH156" s="837"/>
      <c r="BI156" s="837"/>
      <c r="BJ156" s="837"/>
      <c r="BK156" s="837"/>
    </row>
    <row r="157" spans="2:63" x14ac:dyDescent="0.2">
      <c r="B157" s="321"/>
      <c r="C157" s="397" t="s">
        <v>197</v>
      </c>
      <c r="D157" s="366"/>
      <c r="E157" s="1128">
        <f>SUM(F157:S157)</f>
        <v>27494337.78213641</v>
      </c>
      <c r="F157" s="399">
        <f>F149*F154</f>
        <v>0</v>
      </c>
      <c r="G157" s="399">
        <f t="shared" ref="G157:S157" si="89">G149*G154</f>
        <v>0</v>
      </c>
      <c r="H157" s="399">
        <f t="shared" si="89"/>
        <v>0</v>
      </c>
      <c r="I157" s="399">
        <f t="shared" si="89"/>
        <v>0</v>
      </c>
      <c r="J157" s="399">
        <f t="shared" si="89"/>
        <v>0</v>
      </c>
      <c r="K157" s="399">
        <f t="shared" si="89"/>
        <v>0</v>
      </c>
      <c r="L157" s="399">
        <f t="shared" si="89"/>
        <v>0</v>
      </c>
      <c r="M157" s="399">
        <f t="shared" si="89"/>
        <v>0</v>
      </c>
      <c r="N157" s="399">
        <f t="shared" si="89"/>
        <v>0</v>
      </c>
      <c r="O157" s="399">
        <f t="shared" si="89"/>
        <v>0</v>
      </c>
      <c r="P157" s="399">
        <f t="shared" si="89"/>
        <v>0</v>
      </c>
      <c r="Q157" s="399">
        <f t="shared" si="89"/>
        <v>0</v>
      </c>
      <c r="R157" s="399">
        <f t="shared" si="89"/>
        <v>0</v>
      </c>
      <c r="S157" s="399">
        <f t="shared" si="89"/>
        <v>27494337.78213641</v>
      </c>
      <c r="T157" s="321"/>
      <c r="U157" s="324" t="s">
        <v>578</v>
      </c>
      <c r="V157" s="837"/>
      <c r="W157" s="837"/>
      <c r="X157" s="837"/>
      <c r="Y157" s="837"/>
      <c r="Z157" s="837"/>
      <c r="AA157" s="837"/>
      <c r="AB157" s="837"/>
      <c r="AC157" s="837"/>
      <c r="AD157" s="837"/>
      <c r="AE157" s="837"/>
      <c r="AF157" s="837"/>
      <c r="AG157" s="837"/>
      <c r="AH157" s="837"/>
      <c r="AI157" s="837"/>
      <c r="AJ157" s="837"/>
      <c r="AK157" s="837"/>
      <c r="AL157" s="837"/>
      <c r="AM157" s="837"/>
      <c r="AN157" s="837"/>
      <c r="AO157" s="837"/>
      <c r="AP157" s="837"/>
      <c r="AQ157" s="837"/>
      <c r="AR157" s="837"/>
      <c r="AS157" s="837"/>
      <c r="AT157" s="837"/>
      <c r="AU157" s="837"/>
      <c r="AV157" s="837"/>
      <c r="AW157" s="837"/>
      <c r="AX157" s="837"/>
      <c r="AY157" s="837"/>
      <c r="AZ157" s="837"/>
      <c r="BA157" s="837"/>
      <c r="BB157" s="837"/>
      <c r="BC157" s="837"/>
      <c r="BD157" s="837"/>
      <c r="BE157" s="837"/>
      <c r="BF157" s="837"/>
      <c r="BG157" s="837"/>
      <c r="BH157" s="837"/>
      <c r="BI157" s="837"/>
      <c r="BJ157" s="837"/>
      <c r="BK157" s="837"/>
    </row>
    <row r="158" spans="2:63" x14ac:dyDescent="0.2">
      <c r="B158" s="321"/>
      <c r="C158" s="322" t="s">
        <v>101</v>
      </c>
      <c r="D158" s="322"/>
      <c r="E158" s="1100">
        <f>SUM(F158:S158)</f>
        <v>39024063.290313557</v>
      </c>
      <c r="F158" s="1129">
        <f>F151*F154</f>
        <v>292754.16963315301</v>
      </c>
      <c r="G158" s="1129">
        <f t="shared" ref="G158:S158" si="90">G151*G154</f>
        <v>780851.50394744892</v>
      </c>
      <c r="H158" s="1129">
        <f t="shared" si="90"/>
        <v>1169506.1224347909</v>
      </c>
      <c r="I158" s="1129">
        <f t="shared" si="90"/>
        <v>1169241.8971352857</v>
      </c>
      <c r="J158" s="1129">
        <f t="shared" si="90"/>
        <v>1133805.7372982227</v>
      </c>
      <c r="K158" s="1129">
        <f t="shared" si="90"/>
        <v>1096192.0336779754</v>
      </c>
      <c r="L158" s="1129">
        <f t="shared" si="90"/>
        <v>1066073.2190474416</v>
      </c>
      <c r="M158" s="1129">
        <f t="shared" si="90"/>
        <v>690924.13649671082</v>
      </c>
      <c r="N158" s="1129">
        <f t="shared" si="90"/>
        <v>613701.19042389956</v>
      </c>
      <c r="O158" s="1129">
        <f t="shared" si="90"/>
        <v>934400.80875075085</v>
      </c>
      <c r="P158" s="1129">
        <f t="shared" si="90"/>
        <v>949602.47296870372</v>
      </c>
      <c r="Q158" s="1129">
        <f t="shared" si="90"/>
        <v>755949.83556361822</v>
      </c>
      <c r="R158" s="1129">
        <f t="shared" si="90"/>
        <v>876722.3807991452</v>
      </c>
      <c r="S158" s="1129">
        <f t="shared" si="90"/>
        <v>27494337.78213641</v>
      </c>
      <c r="T158" s="321"/>
      <c r="U158" s="324" t="s">
        <v>578</v>
      </c>
      <c r="V158" s="837"/>
      <c r="W158" s="837"/>
      <c r="X158" s="837"/>
      <c r="Y158" s="837"/>
      <c r="Z158" s="837"/>
      <c r="AA158" s="837"/>
      <c r="AB158" s="837"/>
      <c r="AC158" s="837"/>
      <c r="AD158" s="837"/>
      <c r="AE158" s="837"/>
      <c r="AF158" s="837"/>
      <c r="AG158" s="837"/>
      <c r="AH158" s="837"/>
      <c r="AI158" s="837"/>
      <c r="AJ158" s="837"/>
      <c r="AK158" s="837"/>
      <c r="AL158" s="837"/>
      <c r="AM158" s="837"/>
      <c r="AN158" s="837"/>
      <c r="AO158" s="837"/>
      <c r="AP158" s="837"/>
      <c r="AQ158" s="837"/>
      <c r="AR158" s="837"/>
      <c r="AS158" s="837"/>
      <c r="AT158" s="837"/>
      <c r="AU158" s="837"/>
      <c r="AV158" s="837"/>
      <c r="AW158" s="837"/>
      <c r="AX158" s="837"/>
      <c r="AY158" s="837"/>
      <c r="AZ158" s="837"/>
      <c r="BA158" s="837"/>
      <c r="BB158" s="837"/>
      <c r="BC158" s="837"/>
      <c r="BD158" s="837"/>
      <c r="BE158" s="837"/>
      <c r="BF158" s="837"/>
      <c r="BG158" s="837"/>
      <c r="BH158" s="837"/>
      <c r="BI158" s="837"/>
      <c r="BJ158" s="837"/>
      <c r="BK158" s="837"/>
    </row>
    <row r="159" spans="2:63" ht="15" thickBot="1" x14ac:dyDescent="0.25">
      <c r="B159" s="321"/>
      <c r="C159" s="321"/>
      <c r="D159" s="321"/>
      <c r="E159" s="324"/>
      <c r="F159" s="1117"/>
      <c r="G159" s="1117"/>
      <c r="H159" s="1117"/>
      <c r="I159" s="1117"/>
      <c r="J159" s="1117"/>
      <c r="K159" s="1117"/>
      <c r="L159" s="1117"/>
      <c r="M159" s="1117"/>
      <c r="N159" s="1117"/>
      <c r="O159" s="1117"/>
      <c r="P159" s="1117"/>
      <c r="Q159" s="1117"/>
      <c r="R159" s="1117"/>
      <c r="S159" s="1117"/>
      <c r="T159" s="321"/>
      <c r="U159" s="324" t="s">
        <v>578</v>
      </c>
      <c r="V159" s="837"/>
      <c r="W159" s="837"/>
      <c r="X159" s="837"/>
      <c r="Y159" s="837"/>
      <c r="Z159" s="837"/>
      <c r="AA159" s="837"/>
      <c r="AB159" s="837"/>
      <c r="AC159" s="837"/>
      <c r="AD159" s="837"/>
      <c r="AE159" s="837"/>
      <c r="AF159" s="837"/>
      <c r="AG159" s="837"/>
      <c r="AH159" s="837"/>
      <c r="AI159" s="837"/>
      <c r="AJ159" s="837"/>
      <c r="AK159" s="837"/>
      <c r="AL159" s="837"/>
      <c r="AM159" s="837"/>
      <c r="AN159" s="837"/>
      <c r="AO159" s="837"/>
      <c r="AP159" s="837"/>
      <c r="AQ159" s="837"/>
      <c r="AR159" s="837"/>
      <c r="AS159" s="837"/>
      <c r="AT159" s="837"/>
      <c r="AU159" s="837"/>
      <c r="AV159" s="837"/>
      <c r="AW159" s="837"/>
      <c r="AX159" s="837"/>
      <c r="AY159" s="837"/>
      <c r="AZ159" s="837"/>
      <c r="BA159" s="837"/>
      <c r="BB159" s="837"/>
      <c r="BC159" s="837"/>
      <c r="BD159" s="837"/>
      <c r="BE159" s="837"/>
      <c r="BF159" s="837"/>
      <c r="BG159" s="837"/>
      <c r="BH159" s="837"/>
      <c r="BI159" s="837"/>
      <c r="BJ159" s="837"/>
      <c r="BK159" s="837"/>
    </row>
    <row r="160" spans="2:63" x14ac:dyDescent="0.2">
      <c r="B160" s="333"/>
      <c r="C160" s="1130"/>
      <c r="D160" s="1131"/>
      <c r="E160" s="1132"/>
      <c r="F160" s="1133"/>
      <c r="G160" s="343"/>
      <c r="H160" s="343"/>
      <c r="I160" s="343"/>
      <c r="J160" s="343"/>
      <c r="K160" s="343"/>
      <c r="L160" s="343"/>
      <c r="M160" s="343"/>
      <c r="N160" s="343"/>
      <c r="O160" s="343"/>
      <c r="P160" s="1117"/>
      <c r="Q160" s="1117"/>
      <c r="R160" s="1117"/>
      <c r="S160" s="1117"/>
      <c r="T160" s="321"/>
      <c r="U160" s="324" t="s">
        <v>578</v>
      </c>
      <c r="V160" s="837"/>
      <c r="W160" s="837"/>
      <c r="X160" s="837"/>
      <c r="Y160" s="837"/>
      <c r="Z160" s="837"/>
      <c r="AA160" s="837"/>
      <c r="AB160" s="837"/>
      <c r="AC160" s="837"/>
      <c r="AD160" s="837"/>
      <c r="AE160" s="837"/>
      <c r="AF160" s="837"/>
      <c r="AG160" s="837"/>
      <c r="AH160" s="837"/>
      <c r="AI160" s="837"/>
      <c r="AJ160" s="837"/>
      <c r="AK160" s="837"/>
      <c r="AL160" s="837"/>
      <c r="AM160" s="837"/>
      <c r="AN160" s="837"/>
      <c r="AO160" s="837"/>
      <c r="AP160" s="837"/>
      <c r="AQ160" s="837"/>
      <c r="AR160" s="837"/>
      <c r="AS160" s="837"/>
      <c r="AT160" s="837"/>
      <c r="AU160" s="837"/>
      <c r="AV160" s="837"/>
      <c r="AW160" s="837"/>
      <c r="AX160" s="837"/>
      <c r="AY160" s="837"/>
      <c r="AZ160" s="837"/>
      <c r="BA160" s="837"/>
      <c r="BB160" s="837"/>
      <c r="BC160" s="837"/>
      <c r="BD160" s="837"/>
      <c r="BE160" s="837"/>
      <c r="BF160" s="837"/>
      <c r="BG160" s="837"/>
      <c r="BH160" s="837"/>
      <c r="BI160" s="837"/>
      <c r="BJ160" s="837"/>
      <c r="BK160" s="837"/>
    </row>
    <row r="161" spans="2:63" x14ac:dyDescent="0.2">
      <c r="B161" s="333"/>
      <c r="C161" s="357" t="s">
        <v>196</v>
      </c>
      <c r="D161" s="358"/>
      <c r="E161" s="1134">
        <f>F161/$F$164</f>
        <v>0.2954516914961805</v>
      </c>
      <c r="F161" s="384">
        <f>SUM(F156:S156)</f>
        <v>11529725.508177144</v>
      </c>
      <c r="G161" s="361"/>
      <c r="H161" s="343"/>
      <c r="I161" s="343"/>
      <c r="J161" s="343"/>
      <c r="K161" s="343"/>
      <c r="L161" s="343"/>
      <c r="M161" s="343"/>
      <c r="N161" s="343"/>
      <c r="O161" s="343"/>
      <c r="P161" s="1117"/>
      <c r="Q161" s="1117"/>
      <c r="R161" s="1117"/>
      <c r="S161" s="1117"/>
      <c r="T161" s="321"/>
      <c r="U161" s="324" t="s">
        <v>578</v>
      </c>
      <c r="V161" s="837"/>
      <c r="W161" s="837"/>
      <c r="X161" s="837"/>
      <c r="Y161" s="837"/>
      <c r="Z161" s="837"/>
      <c r="AA161" s="837"/>
      <c r="AB161" s="837"/>
      <c r="AC161" s="837"/>
      <c r="AD161" s="837"/>
      <c r="AE161" s="837"/>
      <c r="AF161" s="837"/>
      <c r="AG161" s="837"/>
      <c r="AH161" s="837"/>
      <c r="AI161" s="837"/>
      <c r="AJ161" s="837"/>
      <c r="AK161" s="837"/>
      <c r="AL161" s="837"/>
      <c r="AM161" s="837"/>
      <c r="AN161" s="837"/>
      <c r="AO161" s="837"/>
      <c r="AP161" s="837"/>
      <c r="AQ161" s="837"/>
      <c r="AR161" s="837"/>
      <c r="AS161" s="837"/>
      <c r="AT161" s="837"/>
      <c r="AU161" s="837"/>
      <c r="AV161" s="837"/>
      <c r="AW161" s="837"/>
      <c r="AX161" s="837"/>
      <c r="AY161" s="837"/>
      <c r="AZ161" s="837"/>
      <c r="BA161" s="837"/>
      <c r="BB161" s="837"/>
      <c r="BC161" s="837"/>
      <c r="BD161" s="837"/>
      <c r="BE161" s="837"/>
      <c r="BF161" s="837"/>
      <c r="BG161" s="837"/>
      <c r="BH161" s="837"/>
      <c r="BI161" s="837"/>
      <c r="BJ161" s="837"/>
      <c r="BK161" s="837"/>
    </row>
    <row r="162" spans="2:63" x14ac:dyDescent="0.2">
      <c r="B162" s="333"/>
      <c r="C162" s="357" t="s">
        <v>197</v>
      </c>
      <c r="D162" s="358"/>
      <c r="E162" s="1134">
        <f>F162/$F$164</f>
        <v>0.70454830850381944</v>
      </c>
      <c r="F162" s="384">
        <f>SUM(F157:S157)</f>
        <v>27494337.78213641</v>
      </c>
      <c r="G162" s="361"/>
      <c r="H162" s="343"/>
      <c r="I162" s="343"/>
      <c r="J162" s="343"/>
      <c r="K162" s="343"/>
      <c r="L162" s="343"/>
      <c r="M162" s="343"/>
      <c r="N162" s="343"/>
      <c r="O162" s="343"/>
      <c r="P162" s="1117"/>
      <c r="Q162" s="1117"/>
      <c r="R162" s="1117"/>
      <c r="S162" s="1117"/>
      <c r="T162" s="321"/>
      <c r="U162" s="324" t="s">
        <v>578</v>
      </c>
      <c r="V162" s="837"/>
      <c r="W162" s="837"/>
      <c r="X162" s="837"/>
      <c r="Y162" s="837"/>
      <c r="Z162" s="837"/>
      <c r="AA162" s="837"/>
      <c r="AB162" s="837"/>
      <c r="AC162" s="837"/>
      <c r="AD162" s="837"/>
      <c r="AE162" s="837"/>
      <c r="AF162" s="837"/>
      <c r="AG162" s="837"/>
      <c r="AH162" s="837"/>
      <c r="AI162" s="837"/>
      <c r="AJ162" s="837"/>
      <c r="AK162" s="837"/>
      <c r="AL162" s="837"/>
      <c r="AM162" s="837"/>
      <c r="AN162" s="837"/>
      <c r="AO162" s="837"/>
      <c r="AP162" s="837"/>
      <c r="AQ162" s="837"/>
      <c r="AR162" s="837"/>
      <c r="AS162" s="837"/>
      <c r="AT162" s="837"/>
      <c r="AU162" s="837"/>
      <c r="AV162" s="837"/>
      <c r="AW162" s="837"/>
      <c r="AX162" s="837"/>
      <c r="AY162" s="837"/>
      <c r="AZ162" s="837"/>
      <c r="BA162" s="837"/>
      <c r="BB162" s="837"/>
      <c r="BC162" s="837"/>
      <c r="BD162" s="837"/>
      <c r="BE162" s="837"/>
      <c r="BF162" s="837"/>
      <c r="BG162" s="837"/>
      <c r="BH162" s="837"/>
      <c r="BI162" s="837"/>
      <c r="BJ162" s="837"/>
      <c r="BK162" s="837"/>
    </row>
    <row r="163" spans="2:63" x14ac:dyDescent="0.2">
      <c r="B163" s="333"/>
      <c r="C163" s="332"/>
      <c r="D163" s="333"/>
      <c r="E163" s="325"/>
      <c r="F163" s="364"/>
      <c r="G163" s="1135"/>
      <c r="H163" s="343"/>
      <c r="I163" s="343"/>
      <c r="J163" s="343"/>
      <c r="K163" s="343"/>
      <c r="L163" s="343"/>
      <c r="M163" s="343"/>
      <c r="N163" s="343"/>
      <c r="O163" s="343"/>
      <c r="P163" s="1117"/>
      <c r="Q163" s="1117"/>
      <c r="R163" s="1117"/>
      <c r="S163" s="1117"/>
      <c r="T163" s="321"/>
      <c r="U163" s="324" t="s">
        <v>578</v>
      </c>
      <c r="V163" s="837"/>
      <c r="W163" s="837"/>
      <c r="X163" s="837"/>
      <c r="Y163" s="837"/>
      <c r="Z163" s="837"/>
      <c r="AA163" s="837"/>
      <c r="AB163" s="837"/>
      <c r="AC163" s="837"/>
      <c r="AD163" s="837"/>
      <c r="AE163" s="837"/>
      <c r="AF163" s="837"/>
      <c r="AG163" s="837"/>
      <c r="AH163" s="837"/>
      <c r="AI163" s="837"/>
      <c r="AJ163" s="837"/>
      <c r="AK163" s="837"/>
      <c r="AL163" s="837"/>
      <c r="AM163" s="837"/>
      <c r="AN163" s="837"/>
      <c r="AO163" s="837"/>
      <c r="AP163" s="837"/>
      <c r="AQ163" s="837"/>
      <c r="AR163" s="837"/>
      <c r="AS163" s="837"/>
      <c r="AT163" s="837"/>
      <c r="AU163" s="837"/>
      <c r="AV163" s="837"/>
      <c r="AW163" s="837"/>
      <c r="AX163" s="837"/>
      <c r="AY163" s="837"/>
      <c r="AZ163" s="837"/>
      <c r="BA163" s="837"/>
      <c r="BB163" s="837"/>
      <c r="BC163" s="837"/>
      <c r="BD163" s="837"/>
      <c r="BE163" s="837"/>
      <c r="BF163" s="837"/>
      <c r="BG163" s="837"/>
      <c r="BH163" s="837"/>
      <c r="BI163" s="837"/>
      <c r="BJ163" s="837"/>
      <c r="BK163" s="837"/>
    </row>
    <row r="164" spans="2:63" x14ac:dyDescent="0.2">
      <c r="B164" s="333"/>
      <c r="C164" s="1136" t="s">
        <v>198</v>
      </c>
      <c r="D164" s="1137"/>
      <c r="E164" s="1138"/>
      <c r="F164" s="1139">
        <f>F161+F162</f>
        <v>39024063.290313557</v>
      </c>
      <c r="G164" s="1140"/>
      <c r="H164" s="1141"/>
      <c r="I164" s="1117"/>
      <c r="J164" s="1117"/>
      <c r="K164" s="1141"/>
      <c r="L164" s="343"/>
      <c r="M164" s="343"/>
      <c r="N164" s="343"/>
      <c r="O164" s="343"/>
      <c r="P164" s="1117"/>
      <c r="Q164" s="1117"/>
      <c r="R164" s="1117"/>
      <c r="S164" s="1117"/>
      <c r="T164" s="321"/>
      <c r="U164" s="324" t="s">
        <v>578</v>
      </c>
      <c r="V164" s="837"/>
      <c r="W164" s="837"/>
      <c r="X164" s="837"/>
      <c r="Y164" s="837"/>
      <c r="Z164" s="837"/>
      <c r="AA164" s="837"/>
      <c r="AB164" s="837"/>
      <c r="AC164" s="837"/>
      <c r="AD164" s="837"/>
      <c r="AE164" s="837"/>
      <c r="AF164" s="837"/>
      <c r="AG164" s="837"/>
      <c r="AH164" s="837"/>
      <c r="AI164" s="837"/>
      <c r="AJ164" s="837"/>
      <c r="AK164" s="837"/>
      <c r="AL164" s="837"/>
      <c r="AM164" s="837"/>
      <c r="AN164" s="837"/>
      <c r="AO164" s="837"/>
      <c r="AP164" s="837"/>
      <c r="AQ164" s="837"/>
      <c r="AR164" s="837"/>
      <c r="AS164" s="837"/>
      <c r="AT164" s="837"/>
      <c r="AU164" s="837"/>
      <c r="AV164" s="837"/>
      <c r="AW164" s="837"/>
      <c r="AX164" s="837"/>
      <c r="AY164" s="837"/>
      <c r="AZ164" s="837"/>
      <c r="BA164" s="837"/>
      <c r="BB164" s="837"/>
      <c r="BC164" s="837"/>
      <c r="BD164" s="837"/>
      <c r="BE164" s="837"/>
      <c r="BF164" s="837"/>
      <c r="BG164" s="837"/>
      <c r="BH164" s="837"/>
      <c r="BI164" s="837"/>
      <c r="BJ164" s="837"/>
      <c r="BK164" s="837"/>
    </row>
    <row r="165" spans="2:63" ht="15" thickBot="1" x14ac:dyDescent="0.25">
      <c r="B165" s="333"/>
      <c r="C165" s="389"/>
      <c r="D165" s="390"/>
      <c r="E165" s="391"/>
      <c r="F165" s="1142"/>
      <c r="G165" s="343"/>
      <c r="H165" s="343"/>
      <c r="I165" s="1117"/>
      <c r="J165" s="1117"/>
      <c r="K165" s="343"/>
      <c r="L165" s="343"/>
      <c r="M165" s="343"/>
      <c r="N165" s="343"/>
      <c r="O165" s="343"/>
      <c r="P165" s="1117"/>
      <c r="Q165" s="1117"/>
      <c r="R165" s="1117"/>
      <c r="S165" s="1117"/>
      <c r="T165" s="321"/>
      <c r="U165" s="324" t="s">
        <v>578</v>
      </c>
      <c r="V165" s="837"/>
      <c r="W165" s="837"/>
      <c r="X165" s="837"/>
      <c r="Y165" s="837"/>
      <c r="Z165" s="837"/>
      <c r="AA165" s="837"/>
      <c r="AB165" s="837"/>
      <c r="AC165" s="837"/>
      <c r="AD165" s="837"/>
      <c r="AE165" s="837"/>
      <c r="AF165" s="837"/>
      <c r="AG165" s="837"/>
      <c r="AH165" s="837"/>
      <c r="AI165" s="837"/>
      <c r="AJ165" s="837"/>
      <c r="AK165" s="837"/>
      <c r="AL165" s="837"/>
      <c r="AM165" s="837"/>
      <c r="AN165" s="837"/>
      <c r="AO165" s="837"/>
      <c r="AP165" s="837"/>
      <c r="AQ165" s="837"/>
      <c r="AR165" s="837"/>
      <c r="AS165" s="837"/>
      <c r="AT165" s="837"/>
      <c r="AU165" s="837"/>
      <c r="AV165" s="837"/>
      <c r="AW165" s="837"/>
      <c r="AX165" s="837"/>
      <c r="AY165" s="837"/>
      <c r="AZ165" s="837"/>
      <c r="BA165" s="837"/>
      <c r="BB165" s="837"/>
      <c r="BC165" s="837"/>
      <c r="BD165" s="837"/>
      <c r="BE165" s="837"/>
      <c r="BF165" s="837"/>
      <c r="BG165" s="837"/>
      <c r="BH165" s="837"/>
      <c r="BI165" s="837"/>
      <c r="BJ165" s="837"/>
      <c r="BK165" s="837"/>
    </row>
    <row r="166" spans="2:63" x14ac:dyDescent="0.2">
      <c r="B166" s="321"/>
      <c r="C166" s="321"/>
      <c r="D166" s="321"/>
      <c r="E166" s="324"/>
      <c r="F166" s="324"/>
      <c r="G166" s="324"/>
      <c r="H166" s="324"/>
      <c r="I166" s="324"/>
      <c r="J166" s="324"/>
      <c r="K166" s="324"/>
      <c r="L166" s="324"/>
      <c r="M166" s="324"/>
      <c r="N166" s="324"/>
      <c r="O166" s="324"/>
      <c r="P166" s="324"/>
      <c r="Q166" s="324"/>
      <c r="R166" s="324"/>
      <c r="S166" s="324"/>
      <c r="T166" s="321"/>
      <c r="U166" s="324" t="s">
        <v>578</v>
      </c>
      <c r="V166" s="837"/>
      <c r="W166" s="837"/>
      <c r="X166" s="837"/>
      <c r="Y166" s="837"/>
      <c r="Z166" s="837"/>
      <c r="AA166" s="837"/>
      <c r="AB166" s="837"/>
      <c r="AC166" s="837"/>
      <c r="AD166" s="837"/>
      <c r="AE166" s="837"/>
      <c r="AF166" s="837"/>
      <c r="AG166" s="837"/>
      <c r="AH166" s="837"/>
      <c r="AI166" s="837"/>
      <c r="AJ166" s="837"/>
      <c r="AK166" s="837"/>
      <c r="AL166" s="837"/>
      <c r="AM166" s="837"/>
      <c r="AN166" s="837"/>
      <c r="AO166" s="837"/>
      <c r="AP166" s="837"/>
      <c r="AQ166" s="837"/>
      <c r="AR166" s="837"/>
      <c r="AS166" s="837"/>
      <c r="AT166" s="837"/>
      <c r="AU166" s="837"/>
      <c r="AV166" s="837"/>
      <c r="AW166" s="837"/>
      <c r="AX166" s="837"/>
      <c r="AY166" s="837"/>
      <c r="AZ166" s="837"/>
      <c r="BA166" s="837"/>
      <c r="BB166" s="837"/>
      <c r="BC166" s="837"/>
      <c r="BD166" s="837"/>
      <c r="BE166" s="837"/>
      <c r="BF166" s="837"/>
      <c r="BG166" s="837"/>
      <c r="BH166" s="837"/>
      <c r="BI166" s="837"/>
      <c r="BJ166" s="837"/>
      <c r="BK166" s="837"/>
    </row>
    <row r="167" spans="2:63" x14ac:dyDescent="0.2">
      <c r="B167" s="324" t="s">
        <v>578</v>
      </c>
      <c r="C167" s="324" t="s">
        <v>578</v>
      </c>
      <c r="D167" s="324" t="s">
        <v>578</v>
      </c>
      <c r="E167" s="324" t="s">
        <v>578</v>
      </c>
      <c r="F167" s="324" t="s">
        <v>578</v>
      </c>
      <c r="G167" s="324" t="s">
        <v>578</v>
      </c>
      <c r="H167" s="324" t="s">
        <v>578</v>
      </c>
      <c r="I167" s="324" t="s">
        <v>578</v>
      </c>
      <c r="J167" s="324" t="s">
        <v>578</v>
      </c>
      <c r="K167" s="324" t="s">
        <v>578</v>
      </c>
      <c r="L167" s="324" t="s">
        <v>578</v>
      </c>
      <c r="M167" s="324" t="s">
        <v>578</v>
      </c>
      <c r="N167" s="324" t="s">
        <v>578</v>
      </c>
      <c r="O167" s="324" t="s">
        <v>578</v>
      </c>
      <c r="P167" s="324" t="s">
        <v>578</v>
      </c>
      <c r="Q167" s="324" t="s">
        <v>578</v>
      </c>
      <c r="R167" s="324" t="s">
        <v>578</v>
      </c>
      <c r="S167" s="324" t="s">
        <v>578</v>
      </c>
      <c r="T167" s="324" t="s">
        <v>578</v>
      </c>
      <c r="U167" s="324" t="s">
        <v>578</v>
      </c>
      <c r="V167" s="837"/>
      <c r="W167" s="837"/>
      <c r="X167" s="837"/>
      <c r="Y167" s="837"/>
      <c r="Z167" s="837"/>
      <c r="AA167" s="837"/>
      <c r="AB167" s="837"/>
      <c r="AC167" s="837"/>
      <c r="AD167" s="837"/>
      <c r="AE167" s="837"/>
      <c r="AF167" s="837"/>
      <c r="AG167" s="837"/>
      <c r="AH167" s="837"/>
      <c r="AI167" s="837"/>
      <c r="AJ167" s="837"/>
      <c r="AK167" s="837"/>
      <c r="AL167" s="837"/>
      <c r="AM167" s="837"/>
      <c r="AN167" s="837"/>
      <c r="AO167" s="837"/>
      <c r="AP167" s="837"/>
      <c r="AQ167" s="837"/>
      <c r="AR167" s="837"/>
      <c r="AS167" s="837"/>
      <c r="AT167" s="837"/>
      <c r="AU167" s="837"/>
      <c r="AV167" s="837"/>
      <c r="AW167" s="837"/>
      <c r="AX167" s="837"/>
      <c r="AY167" s="837"/>
      <c r="AZ167" s="837"/>
      <c r="BA167" s="837"/>
      <c r="BB167" s="837"/>
      <c r="BC167" s="837"/>
      <c r="BD167" s="837"/>
      <c r="BE167" s="837"/>
      <c r="BF167" s="837"/>
      <c r="BG167" s="837"/>
      <c r="BH167" s="837"/>
      <c r="BI167" s="837"/>
      <c r="BJ167" s="837"/>
      <c r="BK167" s="837"/>
    </row>
    <row r="168" spans="2:63" x14ac:dyDescent="0.2">
      <c r="B168" s="837"/>
      <c r="C168" s="837"/>
      <c r="D168" s="837"/>
      <c r="E168" s="836"/>
      <c r="F168" s="836"/>
      <c r="G168" s="848"/>
      <c r="H168" s="848"/>
      <c r="I168" s="848"/>
      <c r="J168" s="848"/>
      <c r="K168" s="848"/>
      <c r="L168" s="848"/>
      <c r="M168" s="848"/>
      <c r="N168" s="848"/>
      <c r="O168" s="848"/>
      <c r="P168" s="848"/>
      <c r="Q168" s="848"/>
      <c r="R168" s="848"/>
      <c r="S168" s="848"/>
      <c r="T168" s="837"/>
      <c r="U168" s="836"/>
      <c r="V168" s="837"/>
      <c r="W168" s="837"/>
      <c r="X168" s="837"/>
      <c r="Y168" s="837"/>
      <c r="Z168" s="837"/>
      <c r="AA168" s="837"/>
      <c r="AB168" s="837"/>
      <c r="AC168" s="837"/>
      <c r="AD168" s="837"/>
      <c r="AE168" s="837"/>
      <c r="AF168" s="837"/>
      <c r="AG168" s="837"/>
      <c r="AH168" s="837"/>
      <c r="AI168" s="837"/>
      <c r="AJ168" s="837"/>
      <c r="AK168" s="837"/>
      <c r="AL168" s="837"/>
      <c r="AM168" s="837"/>
      <c r="AN168" s="837"/>
      <c r="AO168" s="837"/>
      <c r="AP168" s="837"/>
      <c r="AQ168" s="837"/>
      <c r="AR168" s="837"/>
      <c r="AS168" s="837"/>
      <c r="AT168" s="837"/>
      <c r="AU168" s="837"/>
      <c r="AV168" s="837"/>
      <c r="AW168" s="837"/>
      <c r="AX168" s="837"/>
      <c r="AY168" s="837"/>
      <c r="AZ168" s="837"/>
      <c r="BA168" s="837"/>
      <c r="BB168" s="837"/>
      <c r="BC168" s="837"/>
      <c r="BD168" s="837"/>
      <c r="BE168" s="837"/>
      <c r="BF168" s="837"/>
      <c r="BG168" s="837"/>
      <c r="BH168" s="837"/>
      <c r="BI168" s="837"/>
      <c r="BJ168" s="837"/>
      <c r="BK168" s="837"/>
    </row>
    <row r="169" spans="2:63" x14ac:dyDescent="0.2">
      <c r="B169" s="837"/>
      <c r="C169" s="837"/>
      <c r="D169" s="837"/>
      <c r="E169" s="836"/>
      <c r="F169" s="836"/>
      <c r="G169" s="836"/>
      <c r="H169" s="836"/>
      <c r="I169" s="836"/>
      <c r="J169" s="836"/>
      <c r="K169" s="836"/>
      <c r="L169" s="836"/>
      <c r="M169" s="836"/>
      <c r="N169" s="836"/>
      <c r="O169" s="836"/>
      <c r="P169" s="836"/>
      <c r="Q169" s="836"/>
      <c r="R169" s="836"/>
      <c r="S169" s="836"/>
      <c r="T169" s="837"/>
      <c r="U169" s="836"/>
      <c r="V169" s="837"/>
      <c r="W169" s="837"/>
      <c r="X169" s="837"/>
      <c r="Y169" s="837"/>
      <c r="Z169" s="837"/>
      <c r="AA169" s="837"/>
      <c r="AB169" s="837"/>
      <c r="AC169" s="837"/>
      <c r="AD169" s="837"/>
      <c r="AE169" s="837"/>
      <c r="AF169" s="837"/>
      <c r="AG169" s="837"/>
      <c r="AH169" s="837"/>
      <c r="AI169" s="837"/>
      <c r="AJ169" s="837"/>
      <c r="AK169" s="837"/>
      <c r="AL169" s="837"/>
      <c r="AM169" s="837"/>
      <c r="AN169" s="837"/>
      <c r="AO169" s="837"/>
      <c r="AP169" s="837"/>
      <c r="AQ169" s="837"/>
      <c r="AR169" s="837"/>
      <c r="AS169" s="837"/>
      <c r="AT169" s="837"/>
      <c r="AU169" s="837"/>
      <c r="AV169" s="837"/>
      <c r="AW169" s="837"/>
      <c r="AX169" s="837"/>
      <c r="AY169" s="837"/>
      <c r="AZ169" s="837"/>
      <c r="BA169" s="837"/>
      <c r="BB169" s="837"/>
      <c r="BC169" s="837"/>
      <c r="BD169" s="837"/>
      <c r="BE169" s="837"/>
      <c r="BF169" s="837"/>
      <c r="BG169" s="837"/>
      <c r="BH169" s="837"/>
      <c r="BI169" s="837"/>
      <c r="BJ169" s="837"/>
      <c r="BK169" s="837"/>
    </row>
    <row r="170" spans="2:63" x14ac:dyDescent="0.2">
      <c r="B170" s="837"/>
      <c r="C170" s="837"/>
      <c r="D170" s="837"/>
      <c r="E170" s="836"/>
      <c r="F170" s="836"/>
      <c r="G170" s="836"/>
      <c r="H170" s="836"/>
      <c r="I170" s="836"/>
      <c r="J170" s="836"/>
      <c r="K170" s="836"/>
      <c r="L170" s="836"/>
      <c r="M170" s="836"/>
      <c r="N170" s="836"/>
      <c r="O170" s="836"/>
      <c r="P170" s="836"/>
      <c r="Q170" s="836"/>
      <c r="R170" s="836"/>
      <c r="S170" s="836"/>
      <c r="T170" s="837"/>
      <c r="U170" s="836"/>
      <c r="V170" s="837"/>
      <c r="W170" s="837"/>
      <c r="X170" s="837"/>
      <c r="Y170" s="837"/>
      <c r="Z170" s="837"/>
      <c r="AA170" s="837"/>
      <c r="AB170" s="837"/>
      <c r="AC170" s="837"/>
      <c r="AD170" s="837"/>
      <c r="AE170" s="837"/>
      <c r="AF170" s="837"/>
      <c r="AG170" s="837"/>
      <c r="AH170" s="837"/>
      <c r="AI170" s="837"/>
      <c r="AJ170" s="837"/>
      <c r="AK170" s="837"/>
      <c r="AL170" s="837"/>
      <c r="AM170" s="837"/>
      <c r="AN170" s="837"/>
      <c r="AO170" s="837"/>
      <c r="AP170" s="837"/>
      <c r="AQ170" s="837"/>
      <c r="AR170" s="837"/>
      <c r="AS170" s="837"/>
      <c r="AT170" s="837"/>
      <c r="AU170" s="837"/>
      <c r="AV170" s="837"/>
      <c r="AW170" s="837"/>
      <c r="AX170" s="837"/>
      <c r="AY170" s="837"/>
      <c r="AZ170" s="837"/>
      <c r="BA170" s="837"/>
      <c r="BB170" s="837"/>
      <c r="BC170" s="837"/>
      <c r="BD170" s="837"/>
      <c r="BE170" s="837"/>
      <c r="BF170" s="837"/>
      <c r="BG170" s="837"/>
      <c r="BH170" s="837"/>
      <c r="BI170" s="837"/>
      <c r="BJ170" s="837"/>
      <c r="BK170" s="837"/>
    </row>
    <row r="171" spans="2:63" x14ac:dyDescent="0.2">
      <c r="B171" s="837"/>
      <c r="C171" s="837"/>
      <c r="D171" s="837"/>
      <c r="E171" s="836"/>
      <c r="F171" s="836"/>
      <c r="G171" s="836"/>
      <c r="H171" s="836"/>
      <c r="I171" s="836"/>
      <c r="J171" s="836"/>
      <c r="K171" s="836"/>
      <c r="L171" s="836"/>
      <c r="M171" s="836"/>
      <c r="N171" s="836"/>
      <c r="O171" s="836"/>
      <c r="P171" s="836"/>
      <c r="Q171" s="836"/>
      <c r="R171" s="836"/>
      <c r="S171" s="836"/>
      <c r="T171" s="837"/>
      <c r="U171" s="836"/>
      <c r="V171" s="837"/>
      <c r="W171" s="837"/>
      <c r="X171" s="837"/>
      <c r="Y171" s="837"/>
      <c r="Z171" s="837"/>
      <c r="AA171" s="837"/>
      <c r="AB171" s="837"/>
      <c r="AC171" s="837"/>
      <c r="AD171" s="837"/>
      <c r="AE171" s="837"/>
      <c r="AF171" s="837"/>
      <c r="AG171" s="837"/>
      <c r="AH171" s="837"/>
      <c r="AI171" s="837"/>
      <c r="AJ171" s="837"/>
      <c r="AK171" s="837"/>
      <c r="AL171" s="837"/>
      <c r="AM171" s="837"/>
      <c r="AN171" s="837"/>
      <c r="AO171" s="837"/>
      <c r="AP171" s="837"/>
      <c r="AQ171" s="837"/>
      <c r="AR171" s="837"/>
      <c r="AS171" s="837"/>
      <c r="AT171" s="837"/>
      <c r="AU171" s="837"/>
      <c r="AV171" s="837"/>
      <c r="AW171" s="837"/>
      <c r="AX171" s="837"/>
      <c r="AY171" s="837"/>
      <c r="AZ171" s="837"/>
      <c r="BA171" s="837"/>
      <c r="BB171" s="837"/>
      <c r="BC171" s="837"/>
      <c r="BD171" s="837"/>
      <c r="BE171" s="837"/>
      <c r="BF171" s="837"/>
      <c r="BG171" s="837"/>
      <c r="BH171" s="837"/>
      <c r="BI171" s="837"/>
      <c r="BJ171" s="837"/>
      <c r="BK171" s="837"/>
    </row>
    <row r="172" spans="2:63" x14ac:dyDescent="0.2">
      <c r="B172" s="837"/>
      <c r="C172" s="837"/>
      <c r="D172" s="837"/>
      <c r="E172" s="836"/>
      <c r="F172" s="836"/>
      <c r="G172" s="836"/>
      <c r="H172" s="836"/>
      <c r="I172" s="836"/>
      <c r="J172" s="836"/>
      <c r="K172" s="836"/>
      <c r="L172" s="836"/>
      <c r="M172" s="836"/>
      <c r="N172" s="836"/>
      <c r="O172" s="836"/>
      <c r="P172" s="836"/>
      <c r="Q172" s="836"/>
      <c r="R172" s="836"/>
      <c r="S172" s="836"/>
      <c r="T172" s="837"/>
      <c r="U172" s="836"/>
      <c r="V172" s="837"/>
      <c r="W172" s="837"/>
      <c r="X172" s="837"/>
      <c r="Y172" s="837"/>
      <c r="Z172" s="837"/>
      <c r="AA172" s="837"/>
      <c r="AB172" s="837"/>
      <c r="AC172" s="837"/>
      <c r="AD172" s="837"/>
      <c r="AE172" s="837"/>
      <c r="AF172" s="837"/>
      <c r="AG172" s="837"/>
      <c r="AH172" s="837"/>
      <c r="AI172" s="837"/>
      <c r="AJ172" s="837"/>
      <c r="AK172" s="837"/>
      <c r="AL172" s="837"/>
      <c r="AM172" s="837"/>
      <c r="AN172" s="837"/>
      <c r="AO172" s="837"/>
      <c r="AP172" s="837"/>
      <c r="AQ172" s="837"/>
      <c r="AR172" s="837"/>
      <c r="AS172" s="837"/>
      <c r="AT172" s="837"/>
      <c r="AU172" s="837"/>
      <c r="AV172" s="837"/>
      <c r="AW172" s="837"/>
      <c r="AX172" s="837"/>
      <c r="AY172" s="837"/>
      <c r="AZ172" s="837"/>
      <c r="BA172" s="837"/>
      <c r="BB172" s="837"/>
      <c r="BC172" s="837"/>
      <c r="BD172" s="837"/>
      <c r="BE172" s="837"/>
      <c r="BF172" s="837"/>
      <c r="BG172" s="837"/>
      <c r="BH172" s="837"/>
      <c r="BI172" s="837"/>
      <c r="BJ172" s="837"/>
      <c r="BK172" s="837"/>
    </row>
    <row r="173" spans="2:63" x14ac:dyDescent="0.2">
      <c r="B173" s="837"/>
      <c r="C173" s="837"/>
      <c r="D173" s="837"/>
      <c r="E173" s="836"/>
      <c r="F173" s="836"/>
      <c r="G173" s="836"/>
      <c r="H173" s="836"/>
      <c r="I173" s="836"/>
      <c r="J173" s="836"/>
      <c r="K173" s="836"/>
      <c r="L173" s="836"/>
      <c r="M173" s="836"/>
      <c r="N173" s="836"/>
      <c r="O173" s="836"/>
      <c r="P173" s="836"/>
      <c r="Q173" s="836"/>
      <c r="R173" s="836"/>
      <c r="S173" s="836"/>
      <c r="T173" s="837"/>
      <c r="U173" s="836"/>
      <c r="V173" s="837"/>
      <c r="W173" s="837"/>
      <c r="X173" s="837"/>
      <c r="Y173" s="837"/>
      <c r="Z173" s="837"/>
      <c r="AA173" s="837"/>
      <c r="AB173" s="837"/>
      <c r="AC173" s="837"/>
      <c r="AD173" s="837"/>
      <c r="AE173" s="837"/>
      <c r="AF173" s="837"/>
      <c r="AG173" s="837"/>
      <c r="AH173" s="837"/>
      <c r="AI173" s="837"/>
      <c r="AJ173" s="837"/>
      <c r="AK173" s="837"/>
      <c r="AL173" s="837"/>
      <c r="AM173" s="837"/>
      <c r="AN173" s="837"/>
      <c r="AO173" s="837"/>
      <c r="AP173" s="837"/>
      <c r="AQ173" s="837"/>
      <c r="AR173" s="837"/>
      <c r="AS173" s="837"/>
      <c r="AT173" s="837"/>
      <c r="AU173" s="837"/>
      <c r="AV173" s="837"/>
      <c r="AW173" s="837"/>
      <c r="AX173" s="837"/>
      <c r="AY173" s="837"/>
      <c r="AZ173" s="837"/>
      <c r="BA173" s="837"/>
      <c r="BB173" s="837"/>
      <c r="BC173" s="837"/>
      <c r="BD173" s="837"/>
      <c r="BE173" s="837"/>
      <c r="BF173" s="837"/>
      <c r="BG173" s="837"/>
      <c r="BH173" s="837"/>
      <c r="BI173" s="837"/>
      <c r="BJ173" s="837"/>
      <c r="BK173" s="837"/>
    </row>
    <row r="174" spans="2:63" x14ac:dyDescent="0.2">
      <c r="B174" s="837"/>
      <c r="C174" s="837"/>
      <c r="D174" s="837"/>
      <c r="E174" s="836"/>
      <c r="F174" s="836"/>
      <c r="G174" s="836"/>
      <c r="H174" s="836"/>
      <c r="I174" s="836"/>
      <c r="J174" s="836"/>
      <c r="K174" s="836"/>
      <c r="L174" s="836"/>
      <c r="M174" s="836"/>
      <c r="N174" s="836"/>
      <c r="O174" s="836"/>
      <c r="P174" s="836"/>
      <c r="Q174" s="836"/>
      <c r="R174" s="836"/>
      <c r="S174" s="836"/>
      <c r="T174" s="837"/>
      <c r="U174" s="836"/>
      <c r="V174" s="837"/>
      <c r="W174" s="837"/>
      <c r="X174" s="837"/>
      <c r="Y174" s="837"/>
      <c r="Z174" s="837"/>
      <c r="AA174" s="837"/>
      <c r="AB174" s="837"/>
      <c r="AC174" s="837"/>
      <c r="AD174" s="837"/>
      <c r="AE174" s="837"/>
      <c r="AF174" s="837"/>
      <c r="AG174" s="837"/>
      <c r="AH174" s="837"/>
      <c r="AI174" s="837"/>
      <c r="AJ174" s="837"/>
      <c r="AK174" s="837"/>
      <c r="AL174" s="837"/>
      <c r="AM174" s="837"/>
      <c r="AN174" s="837"/>
      <c r="AO174" s="837"/>
      <c r="AP174" s="837"/>
      <c r="AQ174" s="837"/>
      <c r="AR174" s="837"/>
      <c r="AS174" s="837"/>
      <c r="AT174" s="837"/>
      <c r="AU174" s="837"/>
      <c r="AV174" s="837"/>
      <c r="AW174" s="837"/>
      <c r="AX174" s="837"/>
      <c r="AY174" s="837"/>
      <c r="AZ174" s="837"/>
      <c r="BA174" s="837"/>
      <c r="BB174" s="837"/>
      <c r="BC174" s="837"/>
      <c r="BD174" s="837"/>
      <c r="BE174" s="837"/>
      <c r="BF174" s="837"/>
      <c r="BG174" s="837"/>
      <c r="BH174" s="837"/>
      <c r="BI174" s="837"/>
      <c r="BJ174" s="837"/>
      <c r="BK174" s="837"/>
    </row>
    <row r="175" spans="2:63" x14ac:dyDescent="0.2">
      <c r="B175" s="837"/>
      <c r="C175" s="837"/>
      <c r="D175" s="837"/>
      <c r="E175" s="836"/>
      <c r="F175" s="836"/>
      <c r="G175" s="836"/>
      <c r="H175" s="836"/>
      <c r="I175" s="836"/>
      <c r="J175" s="836"/>
      <c r="K175" s="836"/>
      <c r="L175" s="836"/>
      <c r="M175" s="836"/>
      <c r="N175" s="836"/>
      <c r="O175" s="836"/>
      <c r="P175" s="836"/>
      <c r="Q175" s="836"/>
      <c r="R175" s="836"/>
      <c r="S175" s="836"/>
      <c r="T175" s="837"/>
      <c r="U175" s="836"/>
      <c r="V175" s="837"/>
      <c r="W175" s="837"/>
      <c r="X175" s="837"/>
      <c r="Y175" s="837"/>
      <c r="Z175" s="837"/>
      <c r="AA175" s="837"/>
      <c r="AB175" s="837"/>
      <c r="AC175" s="837"/>
      <c r="AD175" s="837"/>
      <c r="AE175" s="837"/>
      <c r="AF175" s="837"/>
      <c r="AG175" s="837"/>
      <c r="AH175" s="837"/>
      <c r="AI175" s="837"/>
      <c r="AJ175" s="837"/>
      <c r="AK175" s="837"/>
      <c r="AL175" s="837"/>
      <c r="AM175" s="837"/>
      <c r="AN175" s="837"/>
      <c r="AO175" s="837"/>
      <c r="AP175" s="837"/>
      <c r="AQ175" s="837"/>
      <c r="AR175" s="837"/>
      <c r="AS175" s="837"/>
      <c r="AT175" s="837"/>
      <c r="AU175" s="837"/>
      <c r="AV175" s="837"/>
      <c r="AW175" s="837"/>
      <c r="AX175" s="837"/>
      <c r="AY175" s="837"/>
      <c r="AZ175" s="837"/>
      <c r="BA175" s="837"/>
      <c r="BB175" s="837"/>
      <c r="BC175" s="837"/>
      <c r="BD175" s="837"/>
      <c r="BE175" s="837"/>
      <c r="BF175" s="837"/>
      <c r="BG175" s="837"/>
      <c r="BH175" s="837"/>
      <c r="BI175" s="837"/>
      <c r="BJ175" s="837"/>
      <c r="BK175" s="837"/>
    </row>
    <row r="176" spans="2:63" x14ac:dyDescent="0.2">
      <c r="B176" s="837"/>
      <c r="C176" s="837"/>
      <c r="D176" s="837"/>
      <c r="E176" s="836"/>
      <c r="F176" s="836"/>
      <c r="G176" s="836"/>
      <c r="H176" s="836"/>
      <c r="I176" s="836"/>
      <c r="J176" s="836"/>
      <c r="K176" s="836"/>
      <c r="L176" s="836"/>
      <c r="M176" s="836"/>
      <c r="N176" s="836"/>
      <c r="O176" s="836"/>
      <c r="P176" s="836"/>
      <c r="Q176" s="836"/>
      <c r="R176" s="836"/>
      <c r="S176" s="836"/>
      <c r="T176" s="837"/>
      <c r="U176" s="836"/>
      <c r="V176" s="837"/>
      <c r="W176" s="837"/>
      <c r="X176" s="837"/>
      <c r="Y176" s="837"/>
      <c r="Z176" s="837"/>
      <c r="AA176" s="837"/>
      <c r="AB176" s="837"/>
      <c r="AC176" s="837"/>
      <c r="AD176" s="837"/>
      <c r="AE176" s="837"/>
      <c r="AF176" s="837"/>
      <c r="AG176" s="837"/>
      <c r="AH176" s="837"/>
      <c r="AI176" s="837"/>
      <c r="AJ176" s="837"/>
      <c r="AK176" s="837"/>
      <c r="AL176" s="837"/>
      <c r="AM176" s="837"/>
      <c r="AN176" s="837"/>
      <c r="AO176" s="837"/>
      <c r="AP176" s="837"/>
      <c r="AQ176" s="837"/>
      <c r="AR176" s="837"/>
      <c r="AS176" s="837"/>
      <c r="AT176" s="837"/>
      <c r="AU176" s="837"/>
      <c r="AV176" s="837"/>
      <c r="AW176" s="837"/>
      <c r="AX176" s="837"/>
      <c r="AY176" s="837"/>
      <c r="AZ176" s="837"/>
      <c r="BA176" s="837"/>
      <c r="BB176" s="837"/>
      <c r="BC176" s="837"/>
      <c r="BD176" s="837"/>
      <c r="BE176" s="837"/>
      <c r="BF176" s="837"/>
      <c r="BG176" s="837"/>
      <c r="BH176" s="837"/>
      <c r="BI176" s="837"/>
      <c r="BJ176" s="837"/>
      <c r="BK176" s="837"/>
    </row>
    <row r="177" spans="2:63" x14ac:dyDescent="0.2">
      <c r="B177" s="837"/>
      <c r="C177" s="837"/>
      <c r="D177" s="837"/>
      <c r="E177" s="836"/>
      <c r="F177" s="836"/>
      <c r="G177" s="836"/>
      <c r="H177" s="836"/>
      <c r="I177" s="836"/>
      <c r="J177" s="836"/>
      <c r="K177" s="836"/>
      <c r="L177" s="836"/>
      <c r="M177" s="836"/>
      <c r="N177" s="836"/>
      <c r="O177" s="836"/>
      <c r="P177" s="836"/>
      <c r="Q177" s="836"/>
      <c r="R177" s="836"/>
      <c r="S177" s="836"/>
      <c r="T177" s="837"/>
      <c r="U177" s="836"/>
      <c r="V177" s="837"/>
      <c r="W177" s="837"/>
      <c r="X177" s="837"/>
      <c r="Y177" s="837"/>
      <c r="Z177" s="837"/>
      <c r="AA177" s="837"/>
      <c r="AB177" s="837"/>
      <c r="AC177" s="837"/>
      <c r="AD177" s="837"/>
      <c r="AE177" s="837"/>
      <c r="AF177" s="837"/>
      <c r="AG177" s="837"/>
      <c r="AH177" s="837"/>
      <c r="AI177" s="837"/>
      <c r="AJ177" s="837"/>
      <c r="AK177" s="837"/>
      <c r="AL177" s="837"/>
      <c r="AM177" s="837"/>
      <c r="AN177" s="837"/>
      <c r="AO177" s="837"/>
      <c r="AP177" s="837"/>
      <c r="AQ177" s="837"/>
      <c r="AR177" s="837"/>
      <c r="AS177" s="837"/>
      <c r="AT177" s="837"/>
      <c r="AU177" s="837"/>
      <c r="AV177" s="837"/>
      <c r="AW177" s="837"/>
      <c r="AX177" s="837"/>
      <c r="AY177" s="837"/>
      <c r="AZ177" s="837"/>
      <c r="BA177" s="837"/>
      <c r="BB177" s="837"/>
      <c r="BC177" s="837"/>
      <c r="BD177" s="837"/>
      <c r="BE177" s="837"/>
      <c r="BF177" s="837"/>
      <c r="BG177" s="837"/>
      <c r="BH177" s="837"/>
      <c r="BI177" s="837"/>
      <c r="BJ177" s="837"/>
      <c r="BK177" s="837"/>
    </row>
    <row r="178" spans="2:63" x14ac:dyDescent="0.2">
      <c r="B178" s="837"/>
      <c r="C178" s="837"/>
      <c r="D178" s="837"/>
      <c r="E178" s="836"/>
      <c r="F178" s="836"/>
      <c r="G178" s="836"/>
      <c r="H178" s="836"/>
      <c r="I178" s="836"/>
      <c r="J178" s="836"/>
      <c r="K178" s="836"/>
      <c r="L178" s="836"/>
      <c r="M178" s="836"/>
      <c r="N178" s="836"/>
      <c r="O178" s="836"/>
      <c r="P178" s="836"/>
      <c r="Q178" s="836"/>
      <c r="R178" s="836"/>
      <c r="S178" s="836"/>
      <c r="T178" s="837"/>
      <c r="U178" s="836"/>
      <c r="V178" s="837"/>
      <c r="W178" s="837"/>
      <c r="X178" s="837"/>
      <c r="Y178" s="837"/>
      <c r="Z178" s="837"/>
      <c r="AA178" s="837"/>
      <c r="AB178" s="837"/>
      <c r="AC178" s="837"/>
      <c r="AD178" s="837"/>
      <c r="AE178" s="837"/>
      <c r="AF178" s="837"/>
      <c r="AG178" s="837"/>
      <c r="AH178" s="837"/>
      <c r="AI178" s="837"/>
      <c r="AJ178" s="837"/>
      <c r="AK178" s="837"/>
      <c r="AL178" s="837"/>
      <c r="AM178" s="837"/>
      <c r="AN178" s="837"/>
      <c r="AO178" s="837"/>
      <c r="AP178" s="837"/>
      <c r="AQ178" s="837"/>
      <c r="AR178" s="837"/>
      <c r="AS178" s="837"/>
      <c r="AT178" s="837"/>
      <c r="AU178" s="837"/>
      <c r="AV178" s="837"/>
      <c r="AW178" s="837"/>
      <c r="AX178" s="837"/>
      <c r="AY178" s="837"/>
      <c r="AZ178" s="837"/>
      <c r="BA178" s="837"/>
      <c r="BB178" s="837"/>
      <c r="BC178" s="837"/>
      <c r="BD178" s="837"/>
      <c r="BE178" s="837"/>
      <c r="BF178" s="837"/>
      <c r="BG178" s="837"/>
      <c r="BH178" s="837"/>
      <c r="BI178" s="837"/>
      <c r="BJ178" s="837"/>
      <c r="BK178" s="837"/>
    </row>
    <row r="179" spans="2:63" x14ac:dyDescent="0.2">
      <c r="B179" s="837"/>
      <c r="C179" s="837"/>
      <c r="D179" s="837"/>
      <c r="E179" s="836"/>
      <c r="F179" s="836"/>
      <c r="G179" s="836"/>
      <c r="H179" s="836"/>
      <c r="I179" s="836"/>
      <c r="J179" s="836"/>
      <c r="K179" s="836"/>
      <c r="L179" s="836"/>
      <c r="M179" s="836"/>
      <c r="N179" s="836"/>
      <c r="O179" s="836"/>
      <c r="P179" s="836"/>
      <c r="Q179" s="836"/>
      <c r="R179" s="836"/>
      <c r="S179" s="836"/>
      <c r="T179" s="837"/>
      <c r="U179" s="836"/>
      <c r="V179" s="837"/>
      <c r="W179" s="837"/>
      <c r="X179" s="837"/>
      <c r="Y179" s="837"/>
      <c r="Z179" s="837"/>
      <c r="AA179" s="837"/>
      <c r="AB179" s="837"/>
      <c r="AC179" s="837"/>
      <c r="AD179" s="837"/>
      <c r="AE179" s="837"/>
      <c r="AF179" s="837"/>
      <c r="AG179" s="837"/>
      <c r="AH179" s="837"/>
      <c r="AI179" s="837"/>
      <c r="AJ179" s="837"/>
      <c r="AK179" s="837"/>
      <c r="AL179" s="837"/>
      <c r="AM179" s="837"/>
      <c r="AN179" s="837"/>
      <c r="AO179" s="837"/>
      <c r="AP179" s="837"/>
      <c r="AQ179" s="837"/>
      <c r="AR179" s="837"/>
      <c r="AS179" s="837"/>
      <c r="AT179" s="837"/>
      <c r="AU179" s="837"/>
      <c r="AV179" s="837"/>
      <c r="AW179" s="837"/>
      <c r="AX179" s="837"/>
      <c r="AY179" s="837"/>
      <c r="AZ179" s="837"/>
      <c r="BA179" s="837"/>
      <c r="BB179" s="837"/>
      <c r="BC179" s="837"/>
      <c r="BD179" s="837"/>
      <c r="BE179" s="837"/>
      <c r="BF179" s="837"/>
      <c r="BG179" s="837"/>
      <c r="BH179" s="837"/>
      <c r="BI179" s="837"/>
      <c r="BJ179" s="837"/>
      <c r="BK179" s="837"/>
    </row>
    <row r="180" spans="2:63" x14ac:dyDescent="0.2">
      <c r="B180" s="837"/>
      <c r="C180" s="837"/>
      <c r="D180" s="837"/>
      <c r="E180" s="836"/>
      <c r="F180" s="836"/>
      <c r="G180" s="836"/>
      <c r="H180" s="836"/>
      <c r="I180" s="836"/>
      <c r="J180" s="836"/>
      <c r="K180" s="836"/>
      <c r="L180" s="836"/>
      <c r="M180" s="836"/>
      <c r="N180" s="836"/>
      <c r="O180" s="836"/>
      <c r="P180" s="836"/>
      <c r="Q180" s="836"/>
      <c r="R180" s="836"/>
      <c r="S180" s="836"/>
      <c r="T180" s="837"/>
      <c r="U180" s="836"/>
      <c r="V180" s="837"/>
      <c r="W180" s="837"/>
      <c r="X180" s="837"/>
      <c r="Y180" s="837"/>
      <c r="Z180" s="837"/>
      <c r="AA180" s="837"/>
      <c r="AB180" s="837"/>
      <c r="AC180" s="837"/>
      <c r="AD180" s="837"/>
      <c r="AE180" s="837"/>
      <c r="AF180" s="837"/>
      <c r="AG180" s="837"/>
      <c r="AH180" s="837"/>
      <c r="AI180" s="837"/>
      <c r="AJ180" s="837"/>
      <c r="AK180" s="837"/>
      <c r="AL180" s="837"/>
      <c r="AM180" s="837"/>
      <c r="AN180" s="837"/>
      <c r="AO180" s="837"/>
      <c r="AP180" s="837"/>
      <c r="AQ180" s="837"/>
      <c r="AR180" s="837"/>
      <c r="AS180" s="837"/>
      <c r="AT180" s="837"/>
      <c r="AU180" s="837"/>
      <c r="AV180" s="837"/>
      <c r="AW180" s="837"/>
      <c r="AX180" s="837"/>
      <c r="AY180" s="837"/>
      <c r="AZ180" s="837"/>
      <c r="BA180" s="837"/>
      <c r="BB180" s="837"/>
      <c r="BC180" s="837"/>
      <c r="BD180" s="837"/>
      <c r="BE180" s="837"/>
      <c r="BF180" s="837"/>
      <c r="BG180" s="837"/>
      <c r="BH180" s="837"/>
      <c r="BI180" s="837"/>
      <c r="BJ180" s="837"/>
      <c r="BK180" s="837"/>
    </row>
    <row r="181" spans="2:63" x14ac:dyDescent="0.2">
      <c r="B181" s="837"/>
      <c r="C181" s="837"/>
      <c r="D181" s="837"/>
      <c r="E181" s="836"/>
      <c r="F181" s="836"/>
      <c r="G181" s="836"/>
      <c r="H181" s="836"/>
      <c r="I181" s="836"/>
      <c r="J181" s="836"/>
      <c r="K181" s="836"/>
      <c r="L181" s="836"/>
      <c r="M181" s="836"/>
      <c r="N181" s="836"/>
      <c r="O181" s="836"/>
      <c r="P181" s="836"/>
      <c r="Q181" s="836"/>
      <c r="R181" s="836"/>
      <c r="S181" s="836"/>
      <c r="T181" s="837"/>
      <c r="U181" s="836"/>
      <c r="V181" s="837"/>
      <c r="W181" s="837"/>
      <c r="X181" s="837"/>
      <c r="Y181" s="837"/>
      <c r="Z181" s="837"/>
      <c r="AA181" s="837"/>
      <c r="AB181" s="837"/>
      <c r="AC181" s="837"/>
      <c r="AD181" s="837"/>
      <c r="AE181" s="837"/>
      <c r="AF181" s="837"/>
      <c r="AG181" s="837"/>
      <c r="AH181" s="837"/>
      <c r="AI181" s="837"/>
      <c r="AJ181" s="837"/>
      <c r="AK181" s="837"/>
      <c r="AL181" s="837"/>
      <c r="AM181" s="837"/>
      <c r="AN181" s="837"/>
      <c r="AO181" s="837"/>
      <c r="AP181" s="837"/>
      <c r="AQ181" s="837"/>
      <c r="AR181" s="837"/>
      <c r="AS181" s="837"/>
      <c r="AT181" s="837"/>
      <c r="AU181" s="837"/>
      <c r="AV181" s="837"/>
      <c r="AW181" s="837"/>
      <c r="AX181" s="837"/>
      <c r="AY181" s="837"/>
      <c r="AZ181" s="837"/>
      <c r="BA181" s="837"/>
      <c r="BB181" s="837"/>
      <c r="BC181" s="837"/>
      <c r="BD181" s="837"/>
      <c r="BE181" s="837"/>
      <c r="BF181" s="837"/>
      <c r="BG181" s="837"/>
      <c r="BH181" s="837"/>
      <c r="BI181" s="837"/>
      <c r="BJ181" s="837"/>
      <c r="BK181" s="837"/>
    </row>
    <row r="182" spans="2:63" x14ac:dyDescent="0.2">
      <c r="B182" s="837"/>
      <c r="C182" s="837"/>
      <c r="D182" s="837"/>
      <c r="E182" s="836"/>
      <c r="F182" s="836"/>
      <c r="G182" s="836"/>
      <c r="H182" s="836"/>
      <c r="I182" s="836"/>
      <c r="J182" s="836"/>
      <c r="K182" s="836"/>
      <c r="L182" s="836"/>
      <c r="M182" s="836"/>
      <c r="N182" s="836"/>
      <c r="O182" s="836"/>
      <c r="P182" s="836"/>
      <c r="Q182" s="836"/>
      <c r="R182" s="836"/>
      <c r="S182" s="836"/>
      <c r="T182" s="837"/>
      <c r="U182" s="836"/>
      <c r="V182" s="837"/>
      <c r="W182" s="837"/>
      <c r="X182" s="837"/>
      <c r="Y182" s="837"/>
      <c r="Z182" s="837"/>
      <c r="AA182" s="837"/>
      <c r="AB182" s="837"/>
      <c r="AC182" s="837"/>
      <c r="AD182" s="837"/>
      <c r="AE182" s="837"/>
      <c r="AF182" s="837"/>
      <c r="AG182" s="837"/>
      <c r="AH182" s="837"/>
      <c r="AI182" s="837"/>
      <c r="AJ182" s="837"/>
      <c r="AK182" s="837"/>
      <c r="AL182" s="837"/>
      <c r="AM182" s="837"/>
      <c r="AN182" s="837"/>
      <c r="AO182" s="837"/>
      <c r="AP182" s="837"/>
      <c r="AQ182" s="837"/>
      <c r="AR182" s="837"/>
      <c r="AS182" s="837"/>
      <c r="AT182" s="837"/>
      <c r="AU182" s="837"/>
      <c r="AV182" s="837"/>
      <c r="AW182" s="837"/>
      <c r="AX182" s="837"/>
      <c r="AY182" s="837"/>
      <c r="AZ182" s="837"/>
      <c r="BA182" s="837"/>
      <c r="BB182" s="837"/>
      <c r="BC182" s="837"/>
      <c r="BD182" s="837"/>
      <c r="BE182" s="837"/>
      <c r="BF182" s="837"/>
      <c r="BG182" s="837"/>
      <c r="BH182" s="837"/>
      <c r="BI182" s="837"/>
      <c r="BJ182" s="837"/>
      <c r="BK182" s="837"/>
    </row>
    <row r="183" spans="2:63" x14ac:dyDescent="0.2">
      <c r="B183" s="837"/>
      <c r="C183" s="837"/>
      <c r="D183" s="837"/>
      <c r="E183" s="836"/>
      <c r="F183" s="836"/>
      <c r="G183" s="836"/>
      <c r="H183" s="836"/>
      <c r="I183" s="836"/>
      <c r="J183" s="836"/>
      <c r="K183" s="836"/>
      <c r="L183" s="836"/>
      <c r="M183" s="836"/>
      <c r="N183" s="836"/>
      <c r="O183" s="836"/>
      <c r="P183" s="836"/>
      <c r="Q183" s="836"/>
      <c r="R183" s="836"/>
      <c r="S183" s="836"/>
      <c r="T183" s="837"/>
      <c r="U183" s="836"/>
      <c r="V183" s="837"/>
      <c r="W183" s="837"/>
      <c r="X183" s="837"/>
      <c r="Y183" s="837"/>
      <c r="Z183" s="837"/>
      <c r="AA183" s="837"/>
      <c r="AB183" s="837"/>
      <c r="AC183" s="837"/>
      <c r="AD183" s="837"/>
      <c r="AE183" s="837"/>
      <c r="AF183" s="837"/>
      <c r="AG183" s="837"/>
      <c r="AH183" s="837"/>
      <c r="AI183" s="837"/>
      <c r="AJ183" s="837"/>
      <c r="AK183" s="837"/>
      <c r="AL183" s="837"/>
      <c r="AM183" s="837"/>
      <c r="AN183" s="837"/>
      <c r="AO183" s="837"/>
      <c r="AP183" s="837"/>
      <c r="AQ183" s="837"/>
      <c r="AR183" s="837"/>
      <c r="AS183" s="837"/>
      <c r="AT183" s="837"/>
      <c r="AU183" s="837"/>
      <c r="AV183" s="837"/>
      <c r="AW183" s="837"/>
      <c r="AX183" s="837"/>
      <c r="AY183" s="837"/>
      <c r="AZ183" s="837"/>
      <c r="BA183" s="837"/>
      <c r="BB183" s="837"/>
      <c r="BC183" s="837"/>
      <c r="BD183" s="837"/>
      <c r="BE183" s="837"/>
      <c r="BF183" s="837"/>
      <c r="BG183" s="837"/>
      <c r="BH183" s="837"/>
      <c r="BI183" s="837"/>
      <c r="BJ183" s="837"/>
      <c r="BK183" s="837"/>
    </row>
    <row r="184" spans="2:63" x14ac:dyDescent="0.2">
      <c r="B184" s="837"/>
      <c r="C184" s="837"/>
      <c r="D184" s="837"/>
      <c r="E184" s="836"/>
      <c r="F184" s="836"/>
      <c r="G184" s="836"/>
      <c r="H184" s="836"/>
      <c r="I184" s="836"/>
      <c r="J184" s="836"/>
      <c r="K184" s="836"/>
      <c r="L184" s="836"/>
      <c r="M184" s="836"/>
      <c r="N184" s="836"/>
      <c r="O184" s="836"/>
      <c r="P184" s="836"/>
      <c r="Q184" s="836"/>
      <c r="R184" s="836"/>
      <c r="S184" s="836"/>
      <c r="T184" s="837"/>
      <c r="U184" s="836"/>
      <c r="V184" s="837"/>
      <c r="W184" s="837"/>
      <c r="X184" s="837"/>
      <c r="Y184" s="837"/>
      <c r="Z184" s="837"/>
      <c r="AA184" s="837"/>
      <c r="AB184" s="837"/>
      <c r="AC184" s="837"/>
      <c r="AD184" s="837"/>
      <c r="AE184" s="837"/>
      <c r="AF184" s="837"/>
      <c r="AG184" s="837"/>
      <c r="AH184" s="837"/>
      <c r="AI184" s="837"/>
      <c r="AJ184" s="837"/>
      <c r="AK184" s="837"/>
      <c r="AL184" s="837"/>
      <c r="AM184" s="837"/>
      <c r="AN184" s="837"/>
      <c r="AO184" s="837"/>
      <c r="AP184" s="837"/>
      <c r="AQ184" s="837"/>
      <c r="AR184" s="837"/>
      <c r="AS184" s="837"/>
      <c r="AT184" s="837"/>
      <c r="AU184" s="837"/>
      <c r="AV184" s="837"/>
      <c r="AW184" s="837"/>
      <c r="AX184" s="837"/>
      <c r="AY184" s="837"/>
      <c r="AZ184" s="837"/>
      <c r="BA184" s="837"/>
      <c r="BB184" s="837"/>
      <c r="BC184" s="837"/>
      <c r="BD184" s="837"/>
      <c r="BE184" s="837"/>
      <c r="BF184" s="837"/>
      <c r="BG184" s="837"/>
      <c r="BH184" s="837"/>
      <c r="BI184" s="837"/>
      <c r="BJ184" s="837"/>
      <c r="BK184" s="837"/>
    </row>
    <row r="185" spans="2:63" x14ac:dyDescent="0.2">
      <c r="B185" s="837"/>
      <c r="C185" s="837"/>
      <c r="D185" s="837"/>
      <c r="E185" s="836"/>
      <c r="F185" s="836"/>
      <c r="G185" s="836"/>
      <c r="H185" s="836"/>
      <c r="I185" s="836"/>
      <c r="J185" s="836"/>
      <c r="K185" s="836"/>
      <c r="L185" s="836"/>
      <c r="M185" s="836"/>
      <c r="N185" s="836"/>
      <c r="O185" s="836"/>
      <c r="P185" s="836"/>
      <c r="Q185" s="836"/>
      <c r="R185" s="836"/>
      <c r="S185" s="836"/>
      <c r="T185" s="837"/>
      <c r="U185" s="836"/>
      <c r="V185" s="837"/>
      <c r="W185" s="837"/>
      <c r="X185" s="837"/>
      <c r="Y185" s="837"/>
      <c r="Z185" s="837"/>
      <c r="AA185" s="837"/>
      <c r="AB185" s="837"/>
      <c r="AC185" s="837"/>
      <c r="AD185" s="837"/>
      <c r="AE185" s="837"/>
      <c r="AF185" s="837"/>
      <c r="AG185" s="837"/>
      <c r="AH185" s="837"/>
      <c r="AI185" s="837"/>
      <c r="AJ185" s="837"/>
      <c r="AK185" s="837"/>
      <c r="AL185" s="837"/>
      <c r="AM185" s="837"/>
      <c r="AN185" s="837"/>
      <c r="AO185" s="837"/>
      <c r="AP185" s="837"/>
      <c r="AQ185" s="837"/>
      <c r="AR185" s="837"/>
      <c r="AS185" s="837"/>
      <c r="AT185" s="837"/>
      <c r="AU185" s="837"/>
      <c r="AV185" s="837"/>
      <c r="AW185" s="837"/>
      <c r="AX185" s="837"/>
      <c r="AY185" s="837"/>
      <c r="AZ185" s="837"/>
      <c r="BA185" s="837"/>
      <c r="BB185" s="837"/>
      <c r="BC185" s="837"/>
      <c r="BD185" s="837"/>
      <c r="BE185" s="837"/>
      <c r="BF185" s="837"/>
      <c r="BG185" s="837"/>
      <c r="BH185" s="837"/>
      <c r="BI185" s="837"/>
      <c r="BJ185" s="837"/>
      <c r="BK185" s="837"/>
    </row>
    <row r="186" spans="2:63" x14ac:dyDescent="0.2">
      <c r="B186" s="837"/>
      <c r="C186" s="837"/>
      <c r="D186" s="837"/>
      <c r="E186" s="836"/>
      <c r="F186" s="836"/>
      <c r="G186" s="836"/>
      <c r="H186" s="836"/>
      <c r="I186" s="836"/>
      <c r="J186" s="836"/>
      <c r="K186" s="836"/>
      <c r="L186" s="836"/>
      <c r="M186" s="836"/>
      <c r="N186" s="836"/>
      <c r="O186" s="836"/>
      <c r="P186" s="836"/>
      <c r="Q186" s="836"/>
      <c r="R186" s="836"/>
      <c r="S186" s="836"/>
      <c r="T186" s="837"/>
      <c r="U186" s="836"/>
      <c r="V186" s="837"/>
      <c r="W186" s="837"/>
      <c r="X186" s="837"/>
      <c r="Y186" s="837"/>
      <c r="Z186" s="837"/>
      <c r="AA186" s="837"/>
      <c r="AB186" s="837"/>
      <c r="AC186" s="837"/>
      <c r="AD186" s="837"/>
      <c r="AE186" s="837"/>
      <c r="AF186" s="837"/>
      <c r="AG186" s="837"/>
      <c r="AH186" s="837"/>
      <c r="AI186" s="837"/>
      <c r="AJ186" s="837"/>
      <c r="AK186" s="837"/>
      <c r="AL186" s="837"/>
      <c r="AM186" s="837"/>
      <c r="AN186" s="837"/>
      <c r="AO186" s="837"/>
      <c r="AP186" s="837"/>
      <c r="AQ186" s="837"/>
      <c r="AR186" s="837"/>
      <c r="AS186" s="837"/>
      <c r="AT186" s="837"/>
      <c r="AU186" s="837"/>
      <c r="AV186" s="837"/>
      <c r="AW186" s="837"/>
      <c r="AX186" s="837"/>
      <c r="AY186" s="837"/>
      <c r="AZ186" s="837"/>
      <c r="BA186" s="837"/>
      <c r="BB186" s="837"/>
      <c r="BC186" s="837"/>
      <c r="BD186" s="837"/>
      <c r="BE186" s="837"/>
      <c r="BF186" s="837"/>
      <c r="BG186" s="837"/>
      <c r="BH186" s="837"/>
      <c r="BI186" s="837"/>
      <c r="BJ186" s="837"/>
      <c r="BK186" s="837"/>
    </row>
    <row r="187" spans="2:63" x14ac:dyDescent="0.2">
      <c r="B187" s="837"/>
      <c r="C187" s="837"/>
      <c r="D187" s="837"/>
      <c r="E187" s="836"/>
      <c r="F187" s="836"/>
      <c r="G187" s="836"/>
      <c r="H187" s="836"/>
      <c r="I187" s="836"/>
      <c r="J187" s="836"/>
      <c r="K187" s="836"/>
      <c r="L187" s="836"/>
      <c r="M187" s="836"/>
      <c r="N187" s="836"/>
      <c r="O187" s="836"/>
      <c r="P187" s="836"/>
      <c r="Q187" s="836"/>
      <c r="R187" s="836"/>
      <c r="S187" s="836"/>
      <c r="T187" s="837"/>
      <c r="U187" s="836"/>
      <c r="V187" s="837"/>
      <c r="W187" s="837"/>
      <c r="X187" s="837"/>
      <c r="Y187" s="837"/>
      <c r="Z187" s="837"/>
      <c r="AA187" s="837"/>
      <c r="AB187" s="837"/>
      <c r="AC187" s="837"/>
      <c r="AD187" s="837"/>
      <c r="AE187" s="837"/>
      <c r="AF187" s="837"/>
      <c r="AG187" s="837"/>
      <c r="AH187" s="837"/>
      <c r="AI187" s="837"/>
      <c r="AJ187" s="837"/>
      <c r="AK187" s="837"/>
      <c r="AL187" s="837"/>
      <c r="AM187" s="837"/>
      <c r="AN187" s="837"/>
      <c r="AO187" s="837"/>
      <c r="AP187" s="837"/>
      <c r="AQ187" s="837"/>
      <c r="AR187" s="837"/>
      <c r="AS187" s="837"/>
      <c r="AT187" s="837"/>
      <c r="AU187" s="837"/>
      <c r="AV187" s="837"/>
      <c r="AW187" s="837"/>
      <c r="AX187" s="837"/>
      <c r="AY187" s="837"/>
      <c r="AZ187" s="837"/>
      <c r="BA187" s="837"/>
      <c r="BB187" s="837"/>
      <c r="BC187" s="837"/>
      <c r="BD187" s="837"/>
      <c r="BE187" s="837"/>
      <c r="BF187" s="837"/>
      <c r="BG187" s="837"/>
      <c r="BH187" s="837"/>
      <c r="BI187" s="837"/>
      <c r="BJ187" s="837"/>
      <c r="BK187" s="837"/>
    </row>
    <row r="188" spans="2:63" x14ac:dyDescent="0.2">
      <c r="B188" s="837"/>
      <c r="C188" s="837"/>
      <c r="D188" s="837"/>
      <c r="E188" s="836"/>
      <c r="F188" s="836"/>
      <c r="G188" s="836"/>
      <c r="H188" s="836"/>
      <c r="I188" s="836"/>
      <c r="J188" s="836"/>
      <c r="K188" s="836"/>
      <c r="L188" s="836"/>
      <c r="M188" s="836"/>
      <c r="N188" s="836"/>
      <c r="O188" s="836"/>
      <c r="P188" s="836"/>
      <c r="Q188" s="836"/>
      <c r="R188" s="836"/>
      <c r="S188" s="836"/>
      <c r="T188" s="837"/>
      <c r="U188" s="836"/>
      <c r="V188" s="837"/>
      <c r="W188" s="837"/>
      <c r="X188" s="837"/>
      <c r="Y188" s="837"/>
      <c r="Z188" s="837"/>
      <c r="AA188" s="837"/>
      <c r="AB188" s="837"/>
      <c r="AC188" s="837"/>
      <c r="AD188" s="837"/>
      <c r="AE188" s="837"/>
      <c r="AF188" s="837"/>
      <c r="AG188" s="837"/>
      <c r="AH188" s="837"/>
      <c r="AI188" s="837"/>
      <c r="AJ188" s="837"/>
      <c r="AK188" s="837"/>
      <c r="AL188" s="837"/>
      <c r="AM188" s="837"/>
      <c r="AN188" s="837"/>
      <c r="AO188" s="837"/>
      <c r="AP188" s="837"/>
      <c r="AQ188" s="837"/>
      <c r="AR188" s="837"/>
      <c r="AS188" s="837"/>
      <c r="AT188" s="837"/>
      <c r="AU188" s="837"/>
      <c r="AV188" s="837"/>
      <c r="AW188" s="837"/>
      <c r="AX188" s="837"/>
      <c r="AY188" s="837"/>
      <c r="AZ188" s="837"/>
      <c r="BA188" s="837"/>
      <c r="BB188" s="837"/>
      <c r="BC188" s="837"/>
      <c r="BD188" s="837"/>
      <c r="BE188" s="837"/>
      <c r="BF188" s="837"/>
      <c r="BG188" s="837"/>
      <c r="BH188" s="837"/>
      <c r="BI188" s="837"/>
      <c r="BJ188" s="837"/>
      <c r="BK188" s="837"/>
    </row>
    <row r="189" spans="2:63" x14ac:dyDescent="0.2">
      <c r="B189" s="837"/>
      <c r="C189" s="837"/>
      <c r="D189" s="837"/>
      <c r="E189" s="836"/>
      <c r="F189" s="836"/>
      <c r="G189" s="836"/>
      <c r="H189" s="836"/>
      <c r="I189" s="836"/>
      <c r="J189" s="836"/>
      <c r="K189" s="836"/>
      <c r="L189" s="836"/>
      <c r="M189" s="836"/>
      <c r="N189" s="836"/>
      <c r="O189" s="836"/>
      <c r="P189" s="836"/>
      <c r="Q189" s="836"/>
      <c r="R189" s="836"/>
      <c r="S189" s="836"/>
      <c r="T189" s="837"/>
      <c r="U189" s="836"/>
      <c r="V189" s="837"/>
      <c r="W189" s="837"/>
      <c r="X189" s="837"/>
      <c r="Y189" s="837"/>
      <c r="Z189" s="837"/>
      <c r="AA189" s="837"/>
      <c r="AB189" s="837"/>
      <c r="AC189" s="837"/>
      <c r="AD189" s="837"/>
      <c r="AE189" s="837"/>
      <c r="AF189" s="837"/>
      <c r="AG189" s="837"/>
      <c r="AH189" s="837"/>
      <c r="AI189" s="837"/>
      <c r="AJ189" s="837"/>
      <c r="AK189" s="837"/>
      <c r="AL189" s="837"/>
      <c r="AM189" s="837"/>
      <c r="AN189" s="837"/>
      <c r="AO189" s="837"/>
      <c r="AP189" s="837"/>
      <c r="AQ189" s="837"/>
      <c r="AR189" s="837"/>
      <c r="AS189" s="837"/>
      <c r="AT189" s="837"/>
      <c r="AU189" s="837"/>
      <c r="AV189" s="837"/>
      <c r="AW189" s="837"/>
      <c r="AX189" s="837"/>
      <c r="AY189" s="837"/>
      <c r="AZ189" s="837"/>
      <c r="BA189" s="837"/>
      <c r="BB189" s="837"/>
      <c r="BC189" s="837"/>
      <c r="BD189" s="837"/>
      <c r="BE189" s="837"/>
      <c r="BF189" s="837"/>
      <c r="BG189" s="837"/>
      <c r="BH189" s="837"/>
      <c r="BI189" s="837"/>
      <c r="BJ189" s="837"/>
      <c r="BK189" s="837"/>
    </row>
    <row r="190" spans="2:63" x14ac:dyDescent="0.2">
      <c r="B190" s="837"/>
      <c r="C190" s="837"/>
      <c r="D190" s="837"/>
      <c r="E190" s="836"/>
      <c r="F190" s="836"/>
      <c r="G190" s="836"/>
      <c r="H190" s="836"/>
      <c r="I190" s="836"/>
      <c r="J190" s="836"/>
      <c r="K190" s="836"/>
      <c r="L190" s="836"/>
      <c r="M190" s="836"/>
      <c r="N190" s="836"/>
      <c r="O190" s="836"/>
      <c r="P190" s="836"/>
      <c r="Q190" s="836"/>
      <c r="R190" s="836"/>
      <c r="S190" s="836"/>
      <c r="T190" s="837"/>
      <c r="U190" s="836"/>
      <c r="V190" s="837"/>
      <c r="W190" s="837"/>
      <c r="X190" s="837"/>
      <c r="Y190" s="837"/>
      <c r="Z190" s="837"/>
      <c r="AA190" s="837"/>
      <c r="AB190" s="837"/>
      <c r="AC190" s="837"/>
      <c r="AD190" s="837"/>
      <c r="AE190" s="837"/>
      <c r="AF190" s="837"/>
      <c r="AG190" s="837"/>
      <c r="AH190" s="837"/>
      <c r="AI190" s="837"/>
      <c r="AJ190" s="837"/>
      <c r="AK190" s="837"/>
      <c r="AL190" s="837"/>
      <c r="AM190" s="837"/>
      <c r="AN190" s="837"/>
      <c r="AO190" s="837"/>
      <c r="AP190" s="837"/>
      <c r="AQ190" s="837"/>
      <c r="AR190" s="837"/>
      <c r="AS190" s="837"/>
      <c r="AT190" s="837"/>
      <c r="AU190" s="837"/>
      <c r="AV190" s="837"/>
      <c r="AW190" s="837"/>
      <c r="AX190" s="837"/>
      <c r="AY190" s="837"/>
      <c r="AZ190" s="837"/>
      <c r="BA190" s="837"/>
      <c r="BB190" s="837"/>
      <c r="BC190" s="837"/>
      <c r="BD190" s="837"/>
      <c r="BE190" s="837"/>
      <c r="BF190" s="837"/>
      <c r="BG190" s="837"/>
      <c r="BH190" s="837"/>
      <c r="BI190" s="837"/>
      <c r="BJ190" s="837"/>
      <c r="BK190" s="837"/>
    </row>
    <row r="191" spans="2:63" x14ac:dyDescent="0.2">
      <c r="B191" s="837"/>
      <c r="C191" s="837"/>
      <c r="D191" s="837"/>
      <c r="E191" s="836"/>
      <c r="F191" s="836"/>
      <c r="G191" s="836"/>
      <c r="H191" s="836"/>
      <c r="I191" s="836"/>
      <c r="J191" s="836"/>
      <c r="K191" s="836"/>
      <c r="L191" s="836"/>
      <c r="M191" s="836"/>
      <c r="N191" s="836"/>
      <c r="O191" s="836"/>
      <c r="P191" s="836"/>
      <c r="Q191" s="836"/>
      <c r="R191" s="836"/>
      <c r="S191" s="836"/>
      <c r="T191" s="837"/>
      <c r="U191" s="836"/>
      <c r="V191" s="837"/>
      <c r="W191" s="837"/>
      <c r="X191" s="837"/>
      <c r="Y191" s="837"/>
      <c r="Z191" s="837"/>
      <c r="AA191" s="837"/>
      <c r="AB191" s="837"/>
      <c r="AC191" s="837"/>
      <c r="AD191" s="837"/>
      <c r="AE191" s="837"/>
      <c r="AF191" s="837"/>
      <c r="AG191" s="837"/>
      <c r="AH191" s="837"/>
      <c r="AI191" s="837"/>
      <c r="AJ191" s="837"/>
      <c r="AK191" s="837"/>
      <c r="AL191" s="837"/>
      <c r="AM191" s="837"/>
      <c r="AN191" s="837"/>
      <c r="AO191" s="837"/>
      <c r="AP191" s="837"/>
      <c r="AQ191" s="837"/>
      <c r="AR191" s="837"/>
      <c r="AS191" s="837"/>
      <c r="AT191" s="837"/>
      <c r="AU191" s="837"/>
      <c r="AV191" s="837"/>
      <c r="AW191" s="837"/>
      <c r="AX191" s="837"/>
      <c r="AY191" s="837"/>
      <c r="AZ191" s="837"/>
      <c r="BA191" s="837"/>
      <c r="BB191" s="837"/>
      <c r="BC191" s="837"/>
      <c r="BD191" s="837"/>
      <c r="BE191" s="837"/>
      <c r="BF191" s="837"/>
      <c r="BG191" s="837"/>
      <c r="BH191" s="837"/>
      <c r="BI191" s="837"/>
      <c r="BJ191" s="837"/>
      <c r="BK191" s="837"/>
    </row>
    <row r="192" spans="2:63" x14ac:dyDescent="0.2">
      <c r="B192" s="837"/>
      <c r="C192" s="837"/>
      <c r="D192" s="837"/>
      <c r="E192" s="836"/>
      <c r="F192" s="836"/>
      <c r="G192" s="836"/>
      <c r="H192" s="836"/>
      <c r="I192" s="836"/>
      <c r="J192" s="836"/>
      <c r="K192" s="836"/>
      <c r="L192" s="836"/>
      <c r="M192" s="836"/>
      <c r="N192" s="836"/>
      <c r="O192" s="836"/>
      <c r="P192" s="836"/>
      <c r="Q192" s="836"/>
      <c r="R192" s="836"/>
      <c r="S192" s="836"/>
      <c r="T192" s="837"/>
      <c r="U192" s="836"/>
      <c r="V192" s="837"/>
      <c r="W192" s="837"/>
      <c r="X192" s="837"/>
      <c r="Y192" s="837"/>
      <c r="Z192" s="837"/>
      <c r="AA192" s="837"/>
      <c r="AB192" s="837"/>
      <c r="AC192" s="837"/>
      <c r="AD192" s="837"/>
      <c r="AE192" s="837"/>
      <c r="AF192" s="837"/>
      <c r="AG192" s="837"/>
      <c r="AH192" s="837"/>
      <c r="AI192" s="837"/>
      <c r="AJ192" s="837"/>
      <c r="AK192" s="837"/>
      <c r="AL192" s="837"/>
      <c r="AM192" s="837"/>
      <c r="AN192" s="837"/>
      <c r="AO192" s="837"/>
      <c r="AP192" s="837"/>
      <c r="AQ192" s="837"/>
      <c r="AR192" s="837"/>
      <c r="AS192" s="837"/>
      <c r="AT192" s="837"/>
      <c r="AU192" s="837"/>
      <c r="AV192" s="837"/>
      <c r="AW192" s="837"/>
      <c r="AX192" s="837"/>
      <c r="AY192" s="837"/>
      <c r="AZ192" s="837"/>
      <c r="BA192" s="837"/>
      <c r="BB192" s="837"/>
      <c r="BC192" s="837"/>
      <c r="BD192" s="837"/>
      <c r="BE192" s="837"/>
      <c r="BF192" s="837"/>
      <c r="BG192" s="837"/>
      <c r="BH192" s="837"/>
      <c r="BI192" s="837"/>
      <c r="BJ192" s="837"/>
      <c r="BK192" s="837"/>
    </row>
    <row r="193" spans="2:63" x14ac:dyDescent="0.2">
      <c r="B193" s="837"/>
      <c r="C193" s="837"/>
      <c r="D193" s="837"/>
      <c r="E193" s="836"/>
      <c r="F193" s="836"/>
      <c r="G193" s="836"/>
      <c r="H193" s="836"/>
      <c r="I193" s="836"/>
      <c r="J193" s="836"/>
      <c r="K193" s="836"/>
      <c r="L193" s="836"/>
      <c r="M193" s="836"/>
      <c r="N193" s="836"/>
      <c r="O193" s="836"/>
      <c r="P193" s="836"/>
      <c r="Q193" s="836"/>
      <c r="R193" s="836"/>
      <c r="S193" s="836"/>
      <c r="T193" s="837"/>
      <c r="U193" s="836"/>
      <c r="V193" s="837"/>
      <c r="W193" s="837"/>
      <c r="X193" s="837"/>
      <c r="Y193" s="837"/>
      <c r="Z193" s="837"/>
      <c r="AA193" s="837"/>
      <c r="AB193" s="837"/>
      <c r="AC193" s="837"/>
      <c r="AD193" s="837"/>
      <c r="AE193" s="837"/>
      <c r="AF193" s="837"/>
      <c r="AG193" s="837"/>
      <c r="AH193" s="837"/>
      <c r="AI193" s="837"/>
      <c r="AJ193" s="837"/>
      <c r="AK193" s="837"/>
      <c r="AL193" s="837"/>
      <c r="AM193" s="837"/>
      <c r="AN193" s="837"/>
      <c r="AO193" s="837"/>
      <c r="AP193" s="837"/>
      <c r="AQ193" s="837"/>
      <c r="AR193" s="837"/>
      <c r="AS193" s="837"/>
      <c r="AT193" s="837"/>
      <c r="AU193" s="837"/>
      <c r="AV193" s="837"/>
      <c r="AW193" s="837"/>
      <c r="AX193" s="837"/>
      <c r="AY193" s="837"/>
      <c r="AZ193" s="837"/>
      <c r="BA193" s="837"/>
      <c r="BB193" s="837"/>
      <c r="BC193" s="837"/>
      <c r="BD193" s="837"/>
      <c r="BE193" s="837"/>
      <c r="BF193" s="837"/>
      <c r="BG193" s="837"/>
      <c r="BH193" s="837"/>
      <c r="BI193" s="837"/>
      <c r="BJ193" s="837"/>
      <c r="BK193" s="837"/>
    </row>
  </sheetData>
  <sheetProtection algorithmName="SHA-512" hashValue="oy5MKAIun5KwyEeNGwRPAFnP8UysEzMaZOGrquJQnIWnzJpzwYQBq1uDUsDK6eJB/Nbe0l1OVcz1QWeuA6Rkpg==" saltValue="EBwjIQuNBqpyyDz7qv+Kmg==" spinCount="100000" sheet="1" objects="1" scenarios="1"/>
  <mergeCells count="1">
    <mergeCell ref="A6:A20"/>
  </mergeCells>
  <hyperlinks>
    <hyperlink ref="A6" r:id="rId1"/>
  </hyperlinks>
  <pageMargins left="0" right="0" top="0" bottom="0" header="0.11811023622047245" footer="0"/>
  <pageSetup paperSize="9" scale="29" orientation="portrait" r:id="rId2"/>
  <headerFooter alignWithMargins="0"/>
  <ignoredErrors>
    <ignoredError sqref="E23" formulaRange="1"/>
  </ignoredError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K56"/>
  <sheetViews>
    <sheetView showGridLines="0" zoomScaleNormal="100" workbookViewId="0">
      <pane xSplit="1" ySplit="1" topLeftCell="B22" activePane="bottomRight" state="frozen"/>
      <selection activeCell="B2" sqref="B2"/>
      <selection pane="topRight" activeCell="B2" sqref="B2"/>
      <selection pane="bottomLeft" activeCell="B2" sqref="B2"/>
      <selection pane="bottomRight" activeCell="B2" sqref="B2"/>
    </sheetView>
  </sheetViews>
  <sheetFormatPr defaultColWidth="12.28515625" defaultRowHeight="14.25" x14ac:dyDescent="0.2"/>
  <cols>
    <col min="1" max="1" width="11.42578125" style="721" customWidth="1"/>
    <col min="2" max="2" width="2.140625" style="321" customWidth="1"/>
    <col min="3" max="3" width="3.7109375" style="321" customWidth="1"/>
    <col min="4" max="4" width="53.42578125" style="321" customWidth="1"/>
    <col min="5" max="5" width="8.5703125" style="324" bestFit="1" customWidth="1"/>
    <col min="6" max="6" width="25.7109375" style="411" bestFit="1" customWidth="1"/>
    <col min="7" max="7" width="16.5703125" style="324" bestFit="1" customWidth="1"/>
    <col min="8" max="8" width="14.85546875" style="324" bestFit="1" customWidth="1"/>
    <col min="9" max="9" width="15" style="324" bestFit="1" customWidth="1"/>
    <col min="10" max="10" width="14.85546875" style="325" customWidth="1"/>
    <col min="11" max="19" width="14.85546875" style="324" customWidth="1"/>
    <col min="20" max="20" width="16.28515625" style="324" bestFit="1" customWidth="1"/>
    <col min="21" max="21" width="12.28515625" style="79"/>
    <col min="22" max="16384" width="12.28515625" style="321"/>
  </cols>
  <sheetData>
    <row r="1" spans="1:21" s="721" customFormat="1" ht="60" customHeight="1" x14ac:dyDescent="0.2">
      <c r="C1" s="755" t="s">
        <v>577</v>
      </c>
      <c r="E1" s="724"/>
      <c r="F1" s="725"/>
      <c r="G1" s="724"/>
      <c r="H1" s="724"/>
      <c r="I1" s="724"/>
      <c r="J1" s="726"/>
      <c r="K1" s="724"/>
      <c r="L1" s="724"/>
      <c r="M1" s="724"/>
      <c r="N1" s="724"/>
      <c r="O1" s="724"/>
      <c r="P1" s="724"/>
      <c r="Q1" s="724"/>
      <c r="R1" s="724"/>
      <c r="S1" s="724"/>
      <c r="T1" s="724"/>
      <c r="U1" s="714"/>
    </row>
    <row r="2" spans="1:21" ht="15" thickBot="1" x14ac:dyDescent="0.25">
      <c r="E2" s="322"/>
      <c r="F2" s="323"/>
      <c r="G2" s="322"/>
    </row>
    <row r="3" spans="1:21" x14ac:dyDescent="0.2">
      <c r="B3" s="321" t="s">
        <v>559</v>
      </c>
      <c r="C3" s="326"/>
      <c r="D3" s="327"/>
      <c r="E3" s="328"/>
      <c r="F3" s="329" t="s">
        <v>181</v>
      </c>
      <c r="G3" s="330">
        <v>1</v>
      </c>
      <c r="H3" s="330">
        <v>2</v>
      </c>
      <c r="I3" s="330">
        <v>3</v>
      </c>
      <c r="J3" s="330">
        <v>4</v>
      </c>
      <c r="K3" s="330">
        <v>5</v>
      </c>
      <c r="L3" s="330">
        <v>6</v>
      </c>
      <c r="M3" s="330">
        <v>7</v>
      </c>
      <c r="N3" s="330">
        <v>8</v>
      </c>
      <c r="O3" s="330">
        <v>9</v>
      </c>
      <c r="P3" s="330">
        <v>10</v>
      </c>
      <c r="Q3" s="330">
        <v>11</v>
      </c>
      <c r="R3" s="330">
        <v>12</v>
      </c>
      <c r="S3" s="330">
        <v>13</v>
      </c>
      <c r="T3" s="331">
        <v>14</v>
      </c>
    </row>
    <row r="4" spans="1:21" x14ac:dyDescent="0.2">
      <c r="C4" s="332"/>
      <c r="D4" s="333"/>
      <c r="E4" s="325"/>
      <c r="F4" s="334"/>
      <c r="G4" s="325"/>
      <c r="H4" s="325"/>
      <c r="I4" s="325"/>
      <c r="K4" s="325"/>
      <c r="L4" s="325"/>
      <c r="M4" s="325"/>
      <c r="N4" s="325"/>
      <c r="O4" s="325"/>
      <c r="P4" s="325"/>
      <c r="Q4" s="325"/>
      <c r="R4" s="325"/>
      <c r="S4" s="325"/>
      <c r="T4" s="335"/>
    </row>
    <row r="5" spans="1:21" ht="15" thickBot="1" x14ac:dyDescent="0.25">
      <c r="B5" s="321" t="s">
        <v>559</v>
      </c>
      <c r="C5" s="336" t="s">
        <v>182</v>
      </c>
      <c r="D5" s="337"/>
      <c r="E5" s="338"/>
      <c r="F5" s="339"/>
      <c r="G5" s="338"/>
      <c r="H5" s="338"/>
      <c r="I5" s="338"/>
      <c r="J5" s="338"/>
      <c r="K5" s="338"/>
      <c r="L5" s="338"/>
      <c r="M5" s="338"/>
      <c r="N5" s="338"/>
      <c r="O5" s="338"/>
      <c r="P5" s="338"/>
      <c r="Q5" s="338"/>
      <c r="R5" s="338"/>
      <c r="S5" s="338"/>
      <c r="T5" s="340"/>
    </row>
    <row r="6" spans="1:21" ht="15" thickTop="1" x14ac:dyDescent="0.2">
      <c r="A6" s="856" t="s">
        <v>572</v>
      </c>
      <c r="C6" s="332"/>
      <c r="D6" s="333" t="s">
        <v>161</v>
      </c>
      <c r="E6" s="325"/>
      <c r="F6" s="334"/>
      <c r="G6" s="343">
        <f>'9.5.i'!F89</f>
        <v>286418</v>
      </c>
      <c r="H6" s="343">
        <f>'9.5.i'!G89</f>
        <v>286418</v>
      </c>
      <c r="I6" s="343">
        <f>'9.5.i'!H89</f>
        <v>289640.20250000001</v>
      </c>
      <c r="J6" s="343">
        <f>'9.5.i'!I89</f>
        <v>289640.20250000001</v>
      </c>
      <c r="K6" s="343">
        <f>'9.5.i'!J89</f>
        <v>292681.42462624999</v>
      </c>
      <c r="L6" s="343">
        <f>'9.5.i'!K89</f>
        <v>292681.42462624999</v>
      </c>
      <c r="M6" s="343">
        <f>'9.5.i'!L89</f>
        <v>297071.64599564375</v>
      </c>
      <c r="N6" s="343">
        <f>'9.5.i'!M89</f>
        <v>297071.64599564375</v>
      </c>
      <c r="O6" s="343">
        <f>'9.5.i'!N89</f>
        <v>302591.89286234998</v>
      </c>
      <c r="P6" s="343">
        <f>'9.5.i'!O89</f>
        <v>302591.89286234998</v>
      </c>
      <c r="Q6" s="343">
        <f>'9.5.i'!P89</f>
        <v>307130.77125528519</v>
      </c>
      <c r="R6" s="343">
        <f>'9.5.i'!Q89</f>
        <v>307130.77125528519</v>
      </c>
      <c r="S6" s="343">
        <f>'9.5.i'!R89</f>
        <v>311737.73282411444</v>
      </c>
      <c r="T6" s="364">
        <f>'9.5.i'!S89</f>
        <v>311737.73282411444</v>
      </c>
    </row>
    <row r="7" spans="1:21" x14ac:dyDescent="0.2">
      <c r="A7" s="857"/>
      <c r="C7" s="332"/>
      <c r="D7" s="333" t="s">
        <v>162</v>
      </c>
      <c r="E7" s="325"/>
      <c r="F7" s="334"/>
      <c r="G7" s="343">
        <f>'9.5.i'!F90</f>
        <v>154774.5</v>
      </c>
      <c r="H7" s="343">
        <f>'9.5.i'!G90</f>
        <v>154774.5</v>
      </c>
      <c r="I7" s="343">
        <f>'9.5.i'!H90</f>
        <v>156515.71312500001</v>
      </c>
      <c r="J7" s="343">
        <f>'9.5.i'!I90</f>
        <v>156515.71312500001</v>
      </c>
      <c r="K7" s="343">
        <f>'9.5.i'!J90</f>
        <v>158159.1281128125</v>
      </c>
      <c r="L7" s="343">
        <f>'9.5.i'!K90</f>
        <v>158159.1281128125</v>
      </c>
      <c r="M7" s="343">
        <f>'9.5.i'!L90</f>
        <v>160531.51503450467</v>
      </c>
      <c r="N7" s="343">
        <f>'9.5.i'!M90</f>
        <v>160531.51503450467</v>
      </c>
      <c r="O7" s="343">
        <f>'9.5.i'!N90</f>
        <v>162939.48776002225</v>
      </c>
      <c r="P7" s="343">
        <f>'9.5.i'!O90</f>
        <v>162939.48776002225</v>
      </c>
      <c r="Q7" s="343">
        <f>'9.5.i'!P90</f>
        <v>165383.58007642263</v>
      </c>
      <c r="R7" s="343">
        <f>'9.5.i'!Q90</f>
        <v>165383.58007642263</v>
      </c>
      <c r="S7" s="343">
        <f>'9.5.i'!R90</f>
        <v>176472.48335006746</v>
      </c>
      <c r="T7" s="364">
        <f>'9.5.i'!S90</f>
        <v>176472.48335006746</v>
      </c>
    </row>
    <row r="8" spans="1:21" x14ac:dyDescent="0.2">
      <c r="A8" s="857"/>
      <c r="C8" s="332"/>
      <c r="D8" s="333" t="s">
        <v>163</v>
      </c>
      <c r="E8" s="325"/>
      <c r="F8" s="334"/>
      <c r="G8" s="343">
        <f>'9.5.i'!F91</f>
        <v>170751.5</v>
      </c>
      <c r="H8" s="343">
        <f>'9.5.i'!G91</f>
        <v>170751.5</v>
      </c>
      <c r="I8" s="343">
        <f>'9.5.i'!H91</f>
        <v>172672.454375</v>
      </c>
      <c r="J8" s="343">
        <f>'9.5.i'!I91</f>
        <v>158831.27940696696</v>
      </c>
      <c r="K8" s="343">
        <f>'9.5.i'!J91</f>
        <v>158831.27940696696</v>
      </c>
      <c r="L8" s="343">
        <f>'9.5.i'!K91</f>
        <v>160855.98123873721</v>
      </c>
      <c r="M8" s="343">
        <f>'9.5.i'!L91</f>
        <v>160855.98123873721</v>
      </c>
      <c r="N8" s="343">
        <f>'9.5.i'!M91</f>
        <v>163268.82095731824</v>
      </c>
      <c r="O8" s="343">
        <f>'9.5.i'!N91</f>
        <v>163268.82095731824</v>
      </c>
      <c r="P8" s="343">
        <f>'9.5.i'!O91</f>
        <v>165717.85327167803</v>
      </c>
      <c r="Q8" s="343">
        <f>'9.5.i'!P91</f>
        <v>165717.85327167803</v>
      </c>
      <c r="R8" s="343">
        <f>'9.5.i'!Q91</f>
        <v>168203.62107075323</v>
      </c>
      <c r="S8" s="343">
        <f>'9.5.i'!R91</f>
        <v>168203.62107075323</v>
      </c>
      <c r="T8" s="364">
        <f>'9.5.i'!S91</f>
        <v>170726.67538681452</v>
      </c>
    </row>
    <row r="9" spans="1:21" x14ac:dyDescent="0.2">
      <c r="A9" s="857"/>
      <c r="C9" s="332"/>
      <c r="D9" s="333" t="s">
        <v>164</v>
      </c>
      <c r="E9" s="325"/>
      <c r="F9" s="334"/>
      <c r="G9" s="343">
        <f>'9.5.i'!F92</f>
        <v>295721.25</v>
      </c>
      <c r="H9" s="343">
        <f>'9.5.i'!G92</f>
        <v>295721.25</v>
      </c>
      <c r="I9" s="343">
        <f>'9.5.i'!H92</f>
        <v>299048.11406250001</v>
      </c>
      <c r="J9" s="343">
        <f>'9.5.i'!I92</f>
        <v>299048.11406250001</v>
      </c>
      <c r="K9" s="343">
        <f>'9.5.i'!J92</f>
        <v>302188.11926015624</v>
      </c>
      <c r="L9" s="343">
        <f>'9.5.i'!K92</f>
        <v>302188.11926015624</v>
      </c>
      <c r="M9" s="343">
        <f>'9.5.i'!L92</f>
        <v>306720.94104905857</v>
      </c>
      <c r="N9" s="343">
        <f>'9.5.i'!M92</f>
        <v>306720.94104905857</v>
      </c>
      <c r="O9" s="343">
        <f>'9.5.i'!N92</f>
        <v>311321.75516479451</v>
      </c>
      <c r="P9" s="343">
        <f>'9.5.i'!O92</f>
        <v>323608.89044643962</v>
      </c>
      <c r="Q9" s="343">
        <f>'9.5.i'!P92</f>
        <v>323608.89044643962</v>
      </c>
      <c r="R9" s="343">
        <f>'9.5.i'!Q92</f>
        <v>328463.0238031362</v>
      </c>
      <c r="S9" s="343">
        <f>'9.5.i'!R92</f>
        <v>328463.0238031362</v>
      </c>
      <c r="T9" s="364">
        <f>'9.5.i'!S92</f>
        <v>333389.96916018316</v>
      </c>
    </row>
    <row r="10" spans="1:21" x14ac:dyDescent="0.2">
      <c r="A10" s="857"/>
      <c r="C10" s="332"/>
      <c r="D10" s="333" t="s">
        <v>183</v>
      </c>
      <c r="E10" s="325"/>
      <c r="F10" s="334"/>
      <c r="G10" s="343">
        <f>'9.5.i'!F93</f>
        <v>0</v>
      </c>
      <c r="H10" s="343">
        <f>'9.5.i'!G93</f>
        <v>295998.44662373164</v>
      </c>
      <c r="I10" s="343">
        <f>'9.5.i'!H93</f>
        <v>295998.44662373164</v>
      </c>
      <c r="J10" s="343">
        <f>'9.5.i'!I93</f>
        <v>299217.40914227307</v>
      </c>
      <c r="K10" s="343">
        <f>'9.5.i'!J93</f>
        <v>299217.40914227307</v>
      </c>
      <c r="L10" s="343">
        <f>'9.5.i'!K93</f>
        <v>303031.6832490479</v>
      </c>
      <c r="M10" s="343">
        <f>'9.5.i'!L93</f>
        <v>303031.6832490479</v>
      </c>
      <c r="N10" s="343">
        <f>'9.5.i'!M93</f>
        <v>307577.15849778365</v>
      </c>
      <c r="O10" s="343">
        <f>'9.5.i'!N93</f>
        <v>307577.15849778365</v>
      </c>
      <c r="P10" s="343">
        <f>'9.5.i'!O93</f>
        <v>312190.81587525044</v>
      </c>
      <c r="Q10" s="343">
        <f>'9.5.i'!P93</f>
        <v>312190.81587525044</v>
      </c>
      <c r="R10" s="343">
        <f>'9.5.i'!Q93</f>
        <v>316873.67811337922</v>
      </c>
      <c r="S10" s="343">
        <f>'9.5.i'!R93</f>
        <v>316873.67811337922</v>
      </c>
      <c r="T10" s="364">
        <f>'9.5.i'!S93</f>
        <v>321626.78328507993</v>
      </c>
    </row>
    <row r="11" spans="1:21" ht="15" thickBot="1" x14ac:dyDescent="0.25">
      <c r="A11" s="857"/>
      <c r="C11" s="354"/>
      <c r="D11" s="337" t="s">
        <v>184</v>
      </c>
      <c r="E11" s="338"/>
      <c r="F11" s="339"/>
      <c r="G11" s="355">
        <f>'9.5.i'!F94</f>
        <v>0</v>
      </c>
      <c r="H11" s="355">
        <f>'9.5.i'!G94</f>
        <v>0</v>
      </c>
      <c r="I11" s="355">
        <f>'9.5.i'!H94</f>
        <v>298210.17187500006</v>
      </c>
      <c r="J11" s="355">
        <f>'9.5.i'!I94</f>
        <v>298210.17187500006</v>
      </c>
      <c r="K11" s="355">
        <f>'9.5.i'!J94</f>
        <v>301341.37867968756</v>
      </c>
      <c r="L11" s="355">
        <f>'9.5.i'!K94</f>
        <v>301341.37867968756</v>
      </c>
      <c r="M11" s="355">
        <f>'9.5.i'!L94</f>
        <v>305861.49935988284</v>
      </c>
      <c r="N11" s="355">
        <f>'9.5.i'!M94</f>
        <v>305861.49935988284</v>
      </c>
      <c r="O11" s="355">
        <f>'9.5.i'!N94</f>
        <v>310449.42185028107</v>
      </c>
      <c r="P11" s="355">
        <f>'9.5.i'!O94</f>
        <v>310449.42185028107</v>
      </c>
      <c r="Q11" s="355">
        <f>'9.5.i'!P94</f>
        <v>315106.16317803529</v>
      </c>
      <c r="R11" s="355">
        <f>'9.5.i'!Q94</f>
        <v>315106.16317803529</v>
      </c>
      <c r="S11" s="355">
        <f>'9.5.i'!R94</f>
        <v>319832.75562570587</v>
      </c>
      <c r="T11" s="383">
        <f>'9.5.i'!S94</f>
        <v>319832.75562570587</v>
      </c>
    </row>
    <row r="12" spans="1:21" ht="15" thickTop="1" x14ac:dyDescent="0.2">
      <c r="A12" s="857"/>
      <c r="C12" s="357" t="s">
        <v>80</v>
      </c>
      <c r="D12" s="353"/>
      <c r="E12" s="325"/>
      <c r="F12" s="334"/>
      <c r="G12" s="361">
        <f>SUM(G6:G11)</f>
        <v>907665.25</v>
      </c>
      <c r="H12" s="361">
        <f t="shared" ref="H12:T12" si="0">SUM(H6:H11)</f>
        <v>1203663.6966237316</v>
      </c>
      <c r="I12" s="361">
        <f t="shared" si="0"/>
        <v>1512085.1025612317</v>
      </c>
      <c r="J12" s="361">
        <f t="shared" si="0"/>
        <v>1501462.89011174</v>
      </c>
      <c r="K12" s="361">
        <f t="shared" si="0"/>
        <v>1512418.7392281464</v>
      </c>
      <c r="L12" s="361">
        <f t="shared" si="0"/>
        <v>1518257.7151666915</v>
      </c>
      <c r="M12" s="361">
        <f t="shared" si="0"/>
        <v>1534073.2659268749</v>
      </c>
      <c r="N12" s="361">
        <f t="shared" si="0"/>
        <v>1541031.5808941917</v>
      </c>
      <c r="O12" s="361">
        <f t="shared" si="0"/>
        <v>1558148.5370925497</v>
      </c>
      <c r="P12" s="361">
        <f t="shared" si="0"/>
        <v>1577498.3620660214</v>
      </c>
      <c r="Q12" s="361">
        <f t="shared" si="0"/>
        <v>1589138.0741031112</v>
      </c>
      <c r="R12" s="361">
        <f t="shared" si="0"/>
        <v>1601160.8374970118</v>
      </c>
      <c r="S12" s="361">
        <f t="shared" si="0"/>
        <v>1621583.2947871564</v>
      </c>
      <c r="T12" s="384">
        <f t="shared" si="0"/>
        <v>1633786.3996319654</v>
      </c>
    </row>
    <row r="13" spans="1:21" x14ac:dyDescent="0.2">
      <c r="A13" s="857"/>
      <c r="C13" s="332"/>
      <c r="D13" s="353"/>
      <c r="E13" s="325"/>
      <c r="F13" s="334"/>
      <c r="G13" s="343"/>
      <c r="H13" s="343"/>
      <c r="I13" s="343"/>
      <c r="J13" s="343"/>
      <c r="K13" s="343"/>
      <c r="L13" s="343"/>
      <c r="M13" s="343"/>
      <c r="N13" s="343"/>
      <c r="O13" s="343"/>
      <c r="P13" s="343"/>
      <c r="Q13" s="343"/>
      <c r="R13" s="343"/>
      <c r="S13" s="343"/>
      <c r="T13" s="346"/>
    </row>
    <row r="14" spans="1:21" x14ac:dyDescent="0.2">
      <c r="A14" s="857"/>
      <c r="B14" s="321" t="s">
        <v>559</v>
      </c>
      <c r="C14" s="332" t="s">
        <v>559</v>
      </c>
      <c r="D14" s="333" t="s">
        <v>185</v>
      </c>
      <c r="E14" s="325" t="s">
        <v>559</v>
      </c>
      <c r="F14" s="334"/>
      <c r="G14" s="343">
        <f>'9.5.i'!F125</f>
        <v>0</v>
      </c>
      <c r="H14" s="343">
        <f>'9.5.i'!G125</f>
        <v>0</v>
      </c>
      <c r="I14" s="343">
        <f>'9.5.i'!H125</f>
        <v>0</v>
      </c>
      <c r="J14" s="343">
        <f>'9.5.i'!I125</f>
        <v>0</v>
      </c>
      <c r="K14" s="343">
        <f>'9.5.i'!J125</f>
        <v>0</v>
      </c>
      <c r="L14" s="343">
        <f>'9.5.i'!K125</f>
        <v>0</v>
      </c>
      <c r="M14" s="343">
        <f>'9.5.i'!L125</f>
        <v>0</v>
      </c>
      <c r="N14" s="343">
        <f>'9.5.i'!M125</f>
        <v>297071.64599564375</v>
      </c>
      <c r="O14" s="343">
        <f>'9.5.i'!N125</f>
        <v>311321.75516479451</v>
      </c>
      <c r="P14" s="343">
        <f>'9.5.i'!O125</f>
        <v>0</v>
      </c>
      <c r="Q14" s="343">
        <f>'9.5.i'!P125</f>
        <v>0</v>
      </c>
      <c r="R14" s="343">
        <f>'9.5.i'!Q125</f>
        <v>165383.58007642263</v>
      </c>
      <c r="S14" s="343">
        <f>'9.5.i'!R125</f>
        <v>0</v>
      </c>
      <c r="T14" s="364">
        <f>'9.5.i'!S125</f>
        <v>0</v>
      </c>
    </row>
    <row r="15" spans="1:21" ht="15" thickBot="1" x14ac:dyDescent="0.25">
      <c r="A15" s="857"/>
      <c r="B15" s="321" t="s">
        <v>559</v>
      </c>
      <c r="C15" s="354" t="s">
        <v>559</v>
      </c>
      <c r="D15" s="337" t="s">
        <v>559</v>
      </c>
      <c r="E15" s="338" t="s">
        <v>559</v>
      </c>
      <c r="F15" s="339"/>
      <c r="G15" s="355" t="s">
        <v>559</v>
      </c>
      <c r="H15" s="355" t="s">
        <v>559</v>
      </c>
      <c r="I15" s="355" t="s">
        <v>559</v>
      </c>
      <c r="J15" s="355" t="s">
        <v>559</v>
      </c>
      <c r="K15" s="355" t="s">
        <v>559</v>
      </c>
      <c r="L15" s="355" t="s">
        <v>559</v>
      </c>
      <c r="M15" s="355" t="s">
        <v>559</v>
      </c>
      <c r="N15" s="355" t="s">
        <v>559</v>
      </c>
      <c r="O15" s="355" t="s">
        <v>559</v>
      </c>
      <c r="P15" s="355" t="s">
        <v>559</v>
      </c>
      <c r="Q15" s="355" t="s">
        <v>559</v>
      </c>
      <c r="R15" s="355" t="s">
        <v>559</v>
      </c>
      <c r="S15" s="355" t="s">
        <v>559</v>
      </c>
      <c r="T15" s="356" t="s">
        <v>559</v>
      </c>
    </row>
    <row r="16" spans="1:21" ht="15" thickTop="1" x14ac:dyDescent="0.2">
      <c r="A16" s="857"/>
      <c r="B16" s="321" t="s">
        <v>559</v>
      </c>
      <c r="C16" s="357" t="s">
        <v>83</v>
      </c>
      <c r="D16" s="358"/>
      <c r="E16" s="359" t="s">
        <v>559</v>
      </c>
      <c r="F16" s="360"/>
      <c r="G16" s="361">
        <f>G12-G14</f>
        <v>907665.25</v>
      </c>
      <c r="H16" s="361">
        <f t="shared" ref="H16:T16" si="1">H12-H14</f>
        <v>1203663.6966237316</v>
      </c>
      <c r="I16" s="361">
        <f t="shared" si="1"/>
        <v>1512085.1025612317</v>
      </c>
      <c r="J16" s="361">
        <f t="shared" si="1"/>
        <v>1501462.89011174</v>
      </c>
      <c r="K16" s="361">
        <f t="shared" si="1"/>
        <v>1512418.7392281464</v>
      </c>
      <c r="L16" s="361">
        <f t="shared" si="1"/>
        <v>1518257.7151666915</v>
      </c>
      <c r="M16" s="361">
        <f t="shared" si="1"/>
        <v>1534073.2659268749</v>
      </c>
      <c r="N16" s="361">
        <f t="shared" si="1"/>
        <v>1243959.9348985481</v>
      </c>
      <c r="O16" s="361">
        <f t="shared" si="1"/>
        <v>1246826.7819277551</v>
      </c>
      <c r="P16" s="361">
        <f t="shared" si="1"/>
        <v>1577498.3620660214</v>
      </c>
      <c r="Q16" s="361">
        <f t="shared" si="1"/>
        <v>1589138.0741031112</v>
      </c>
      <c r="R16" s="361">
        <f t="shared" si="1"/>
        <v>1435777.2574205892</v>
      </c>
      <c r="S16" s="361">
        <f t="shared" si="1"/>
        <v>1621583.2947871564</v>
      </c>
      <c r="T16" s="384">
        <f t="shared" si="1"/>
        <v>1633786.3996319654</v>
      </c>
      <c r="U16" s="363"/>
    </row>
    <row r="17" spans="1:20" x14ac:dyDescent="0.2">
      <c r="A17" s="857"/>
      <c r="B17" s="321" t="s">
        <v>559</v>
      </c>
      <c r="C17" s="332" t="s">
        <v>559</v>
      </c>
      <c r="D17" s="333" t="s">
        <v>559</v>
      </c>
      <c r="E17" s="325" t="s">
        <v>559</v>
      </c>
      <c r="F17" s="334"/>
      <c r="G17" s="343" t="s">
        <v>559</v>
      </c>
      <c r="H17" s="343" t="s">
        <v>559</v>
      </c>
      <c r="I17" s="343" t="s">
        <v>559</v>
      </c>
      <c r="J17" s="343" t="s">
        <v>559</v>
      </c>
      <c r="K17" s="343" t="s">
        <v>559</v>
      </c>
      <c r="L17" s="343" t="s">
        <v>559</v>
      </c>
      <c r="M17" s="343" t="s">
        <v>559</v>
      </c>
      <c r="N17" s="343" t="s">
        <v>559</v>
      </c>
      <c r="O17" s="343" t="s">
        <v>559</v>
      </c>
      <c r="P17" s="343" t="s">
        <v>559</v>
      </c>
      <c r="Q17" s="343" t="s">
        <v>559</v>
      </c>
      <c r="R17" s="343" t="s">
        <v>559</v>
      </c>
      <c r="S17" s="343" t="s">
        <v>559</v>
      </c>
      <c r="T17" s="364" t="s">
        <v>559</v>
      </c>
    </row>
    <row r="18" spans="1:20" x14ac:dyDescent="0.2">
      <c r="A18" s="857"/>
      <c r="B18" s="321" t="s">
        <v>559</v>
      </c>
      <c r="C18" s="446" t="s">
        <v>186</v>
      </c>
      <c r="D18" s="447"/>
      <c r="E18" s="448"/>
      <c r="F18" s="449"/>
      <c r="G18" s="450"/>
      <c r="H18" s="450"/>
      <c r="I18" s="450"/>
      <c r="J18" s="450"/>
      <c r="K18" s="450"/>
      <c r="L18" s="450"/>
      <c r="M18" s="450"/>
      <c r="N18" s="450"/>
      <c r="O18" s="450"/>
      <c r="P18" s="450"/>
      <c r="Q18" s="450"/>
      <c r="R18" s="450"/>
      <c r="S18" s="450"/>
      <c r="T18" s="451"/>
    </row>
    <row r="19" spans="1:20" x14ac:dyDescent="0.2">
      <c r="A19" s="857"/>
      <c r="B19" s="321" t="s">
        <v>559</v>
      </c>
      <c r="C19" s="332" t="s">
        <v>559</v>
      </c>
      <c r="D19" s="333" t="s">
        <v>84</v>
      </c>
      <c r="E19" s="371">
        <f>'9.5.i'!E129</f>
        <v>140000</v>
      </c>
      <c r="F19" s="372" t="s">
        <v>537</v>
      </c>
      <c r="G19" s="343">
        <f>'9.5.i'!F129</f>
        <v>70000</v>
      </c>
      <c r="H19" s="343">
        <f>'9.5.i'!G129</f>
        <v>70000</v>
      </c>
      <c r="I19" s="343">
        <f>'9.5.i'!H129</f>
        <v>71050.000000000015</v>
      </c>
      <c r="J19" s="343">
        <f>'9.5.i'!I129</f>
        <v>71050.000000000015</v>
      </c>
      <c r="K19" s="343">
        <f>'9.5.i'!J129</f>
        <v>72044.7</v>
      </c>
      <c r="L19" s="343">
        <f>'9.5.i'!K129</f>
        <v>72044.7</v>
      </c>
      <c r="M19" s="343">
        <f>'9.5.i'!L129</f>
        <v>73485.593999999997</v>
      </c>
      <c r="N19" s="343">
        <f>'9.5.i'!M129</f>
        <v>73485.593999999997</v>
      </c>
      <c r="O19" s="343">
        <f>'9.5.i'!N129</f>
        <v>74955.30588</v>
      </c>
      <c r="P19" s="343">
        <f>'9.5.i'!O129</f>
        <v>74955.30588</v>
      </c>
      <c r="Q19" s="343">
        <f>'9.5.i'!P129</f>
        <v>76454.411997600007</v>
      </c>
      <c r="R19" s="343">
        <f>'9.5.i'!Q129</f>
        <v>76454.411997600007</v>
      </c>
      <c r="S19" s="343">
        <f>'9.5.i'!R129</f>
        <v>77983.500237551998</v>
      </c>
      <c r="T19" s="364"/>
    </row>
    <row r="20" spans="1:20" x14ac:dyDescent="0.2">
      <c r="A20" s="857"/>
      <c r="B20" s="321" t="s">
        <v>559</v>
      </c>
      <c r="C20" s="332" t="s">
        <v>559</v>
      </c>
      <c r="D20" s="333" t="s">
        <v>85</v>
      </c>
      <c r="E20" s="371">
        <f>'9.5.i'!E130</f>
        <v>27500</v>
      </c>
      <c r="F20" s="372" t="s">
        <v>537</v>
      </c>
      <c r="G20" s="343">
        <f>'9.5.i'!F130</f>
        <v>13750</v>
      </c>
      <c r="H20" s="343">
        <f>'9.5.i'!G130</f>
        <v>13750</v>
      </c>
      <c r="I20" s="343">
        <f>'9.5.i'!H130</f>
        <v>13956.250000000002</v>
      </c>
      <c r="J20" s="343">
        <f>'9.5.i'!I130</f>
        <v>13956.250000000002</v>
      </c>
      <c r="K20" s="343">
        <f>'9.5.i'!J130</f>
        <v>14151.637499999999</v>
      </c>
      <c r="L20" s="343">
        <f>'9.5.i'!K130</f>
        <v>14151.637499999999</v>
      </c>
      <c r="M20" s="343">
        <f>'9.5.i'!L130</f>
        <v>14434.670250000001</v>
      </c>
      <c r="N20" s="343">
        <f>'9.5.i'!M130</f>
        <v>14434.670250000001</v>
      </c>
      <c r="O20" s="343">
        <f>'9.5.i'!N130</f>
        <v>14723.363654999999</v>
      </c>
      <c r="P20" s="343">
        <f>'9.5.i'!O130</f>
        <v>14723.363654999999</v>
      </c>
      <c r="Q20" s="343">
        <f>'9.5.i'!P130</f>
        <v>15017.830928100002</v>
      </c>
      <c r="R20" s="343">
        <f>'9.5.i'!Q130</f>
        <v>15017.830928100002</v>
      </c>
      <c r="S20" s="343">
        <f>'9.5.i'!R130</f>
        <v>15318.187546662</v>
      </c>
      <c r="T20" s="364"/>
    </row>
    <row r="21" spans="1:20" x14ac:dyDescent="0.2">
      <c r="C21" s="332"/>
      <c r="D21" s="333" t="s">
        <v>92</v>
      </c>
      <c r="E21" s="373">
        <f>'9.5.i'!E131</f>
        <v>5.0000000000000001E-3</v>
      </c>
      <c r="F21" s="374" t="s">
        <v>187</v>
      </c>
      <c r="G21" s="343">
        <f>'9.5.i'!F131</f>
        <v>4538.3262500000001</v>
      </c>
      <c r="H21" s="343">
        <f>'9.5.i'!G131</f>
        <v>6018.3184831186582</v>
      </c>
      <c r="I21" s="343">
        <f>'9.5.i'!H131</f>
        <v>7560.4255128061586</v>
      </c>
      <c r="J21" s="343">
        <f>'9.5.i'!I131</f>
        <v>7507.3144505586997</v>
      </c>
      <c r="K21" s="343">
        <f>'9.5.i'!J131</f>
        <v>7562.0936961407324</v>
      </c>
      <c r="L21" s="343">
        <f>'9.5.i'!K131</f>
        <v>7591.2885758334578</v>
      </c>
      <c r="M21" s="343">
        <f>'9.5.i'!L131</f>
        <v>7670.3663296343748</v>
      </c>
      <c r="N21" s="343">
        <f>'9.5.i'!M131</f>
        <v>6219.7996744927405</v>
      </c>
      <c r="O21" s="343">
        <f>'9.5.i'!N131</f>
        <v>6234.1339096387755</v>
      </c>
      <c r="P21" s="343">
        <f>'9.5.i'!O131</f>
        <v>7887.491810330107</v>
      </c>
      <c r="Q21" s="343">
        <f>'9.5.i'!P131</f>
        <v>7945.6903705155564</v>
      </c>
      <c r="R21" s="343">
        <f>'9.5.i'!Q131</f>
        <v>7178.886287102946</v>
      </c>
      <c r="S21" s="343">
        <f>'9.5.i'!R131</f>
        <v>8107.9164739357821</v>
      </c>
      <c r="T21" s="364"/>
    </row>
    <row r="22" spans="1:20" x14ac:dyDescent="0.2">
      <c r="B22" s="321" t="s">
        <v>559</v>
      </c>
      <c r="C22" s="332" t="s">
        <v>559</v>
      </c>
      <c r="D22" s="333" t="s">
        <v>86</v>
      </c>
      <c r="E22" s="373">
        <f>'9.5.i'!E132</f>
        <v>5.0000000000000001E-3</v>
      </c>
      <c r="F22" s="374" t="s">
        <v>188</v>
      </c>
      <c r="G22" s="343">
        <f>'9.5.i'!F132</f>
        <v>44096.25</v>
      </c>
      <c r="H22" s="343">
        <f>'9.5.i'!G132</f>
        <v>44425.740883224869</v>
      </c>
      <c r="I22" s="343">
        <f>'9.5.i'!H132</f>
        <v>44757.693750000006</v>
      </c>
      <c r="J22" s="343">
        <f>'9.5.i'!I132</f>
        <v>45069.908652184466</v>
      </c>
      <c r="K22" s="343">
        <f>'9.5.i'!J132</f>
        <v>45384.3014625</v>
      </c>
      <c r="L22" s="343">
        <f>'9.5.i'!K132</f>
        <v>45835.897674463202</v>
      </c>
      <c r="M22" s="343">
        <f>'9.5.i'!L132</f>
        <v>46291.987491749998</v>
      </c>
      <c r="N22" s="343">
        <f>'9.5.i'!M132</f>
        <v>46752.615627952466</v>
      </c>
      <c r="O22" s="343">
        <f>'9.5.i'!N132</f>
        <v>47217.827241585001</v>
      </c>
      <c r="P22" s="343">
        <f>'9.5.i'!O132</f>
        <v>47687.667940511514</v>
      </c>
      <c r="Q22" s="343">
        <f>'9.5.i'!P132</f>
        <v>48162.183786416703</v>
      </c>
      <c r="R22" s="343">
        <f>'9.5.i'!Q132</f>
        <v>48641.421299321752</v>
      </c>
      <c r="S22" s="343">
        <f>'9.5.i'!R132</f>
        <v>49125.427462145039</v>
      </c>
      <c r="T22" s="364"/>
    </row>
    <row r="23" spans="1:20" ht="15" thickBot="1" x14ac:dyDescent="0.25">
      <c r="B23" s="321" t="s">
        <v>559</v>
      </c>
      <c r="C23" s="354" t="s">
        <v>559</v>
      </c>
      <c r="D23" s="337" t="s">
        <v>8</v>
      </c>
      <c r="E23" s="375">
        <f>'9.5.i'!E133</f>
        <v>0.02</v>
      </c>
      <c r="F23" s="376" t="s">
        <v>187</v>
      </c>
      <c r="G23" s="355">
        <f>'9.5.i'!F133</f>
        <v>18153.305</v>
      </c>
      <c r="H23" s="355">
        <f>'9.5.i'!G133</f>
        <v>24073.273932474633</v>
      </c>
      <c r="I23" s="355">
        <f>'9.5.i'!H133</f>
        <v>30241.702051224634</v>
      </c>
      <c r="J23" s="355">
        <f>'9.5.i'!I133</f>
        <v>30029.257802234799</v>
      </c>
      <c r="K23" s="355">
        <f>'9.5.i'!J133</f>
        <v>30248.37478456293</v>
      </c>
      <c r="L23" s="355">
        <f>'9.5.i'!K133</f>
        <v>30365.154303333831</v>
      </c>
      <c r="M23" s="355">
        <f>'9.5.i'!L133</f>
        <v>30681.465318537499</v>
      </c>
      <c r="N23" s="355">
        <f>'9.5.i'!M133</f>
        <v>24879.198697970962</v>
      </c>
      <c r="O23" s="355">
        <f>'9.5.i'!N133</f>
        <v>24936.535638555102</v>
      </c>
      <c r="P23" s="355">
        <f>'9.5.i'!O133</f>
        <v>31549.967241320428</v>
      </c>
      <c r="Q23" s="355">
        <f>'9.5.i'!P133</f>
        <v>31782.761482062226</v>
      </c>
      <c r="R23" s="355">
        <f>'9.5.i'!Q133</f>
        <v>28715.545148411784</v>
      </c>
      <c r="S23" s="355">
        <f>'9.5.i'!R133</f>
        <v>32431.665895743128</v>
      </c>
      <c r="T23" s="383"/>
    </row>
    <row r="24" spans="1:20" ht="15" thickTop="1" x14ac:dyDescent="0.2">
      <c r="B24" s="321" t="s">
        <v>559</v>
      </c>
      <c r="C24" s="357" t="s">
        <v>189</v>
      </c>
      <c r="D24" s="358"/>
      <c r="E24" s="359" t="s">
        <v>559</v>
      </c>
      <c r="F24" s="360"/>
      <c r="G24" s="361">
        <f>SUM(G19:G23)</f>
        <v>150537.88124999998</v>
      </c>
      <c r="H24" s="361">
        <f t="shared" ref="H24:S24" si="2">SUM(H19:H23)</f>
        <v>158267.33329881815</v>
      </c>
      <c r="I24" s="361">
        <f t="shared" si="2"/>
        <v>167566.07131403082</v>
      </c>
      <c r="J24" s="361">
        <f t="shared" si="2"/>
        <v>167612.73090497797</v>
      </c>
      <c r="K24" s="361">
        <f t="shared" si="2"/>
        <v>169391.10744320365</v>
      </c>
      <c r="L24" s="361">
        <f t="shared" si="2"/>
        <v>169988.67805363049</v>
      </c>
      <c r="M24" s="361">
        <f t="shared" si="2"/>
        <v>172564.08338992187</v>
      </c>
      <c r="N24" s="361">
        <f t="shared" si="2"/>
        <v>165771.87825041614</v>
      </c>
      <c r="O24" s="361">
        <f t="shared" si="2"/>
        <v>168067.16632477887</v>
      </c>
      <c r="P24" s="361">
        <f t="shared" si="2"/>
        <v>176803.79652716205</v>
      </c>
      <c r="Q24" s="361">
        <f t="shared" si="2"/>
        <v>179362.87856469449</v>
      </c>
      <c r="R24" s="361">
        <f t="shared" si="2"/>
        <v>176008.09566053649</v>
      </c>
      <c r="S24" s="361">
        <f t="shared" si="2"/>
        <v>182966.69761603794</v>
      </c>
      <c r="T24" s="384"/>
    </row>
    <row r="25" spans="1:20" x14ac:dyDescent="0.2">
      <c r="B25" s="321" t="s">
        <v>559</v>
      </c>
      <c r="C25" s="332" t="s">
        <v>559</v>
      </c>
      <c r="D25" s="333" t="s">
        <v>559</v>
      </c>
      <c r="E25" s="325" t="s">
        <v>559</v>
      </c>
      <c r="F25" s="334"/>
      <c r="G25" s="343" t="s">
        <v>559</v>
      </c>
      <c r="H25" s="343" t="s">
        <v>559</v>
      </c>
      <c r="I25" s="343" t="s">
        <v>559</v>
      </c>
      <c r="J25" s="343" t="s">
        <v>559</v>
      </c>
      <c r="K25" s="343" t="s">
        <v>559</v>
      </c>
      <c r="L25" s="343" t="s">
        <v>559</v>
      </c>
      <c r="M25" s="343" t="s">
        <v>559</v>
      </c>
      <c r="N25" s="343" t="s">
        <v>559</v>
      </c>
      <c r="O25" s="343" t="s">
        <v>559</v>
      </c>
      <c r="P25" s="343" t="s">
        <v>559</v>
      </c>
      <c r="Q25" s="343" t="s">
        <v>559</v>
      </c>
      <c r="R25" s="343" t="s">
        <v>559</v>
      </c>
      <c r="S25" s="343" t="s">
        <v>559</v>
      </c>
      <c r="T25" s="364"/>
    </row>
    <row r="26" spans="1:20" x14ac:dyDescent="0.2">
      <c r="B26" s="321" t="s">
        <v>559</v>
      </c>
      <c r="C26" s="357" t="s">
        <v>206</v>
      </c>
      <c r="D26" s="358"/>
      <c r="E26" s="359"/>
      <c r="F26" s="360"/>
      <c r="G26" s="361">
        <f>G16-G24</f>
        <v>757127.36875000002</v>
      </c>
      <c r="H26" s="361">
        <f t="shared" ref="H26:S26" si="3">H16-H24</f>
        <v>1045396.3633249134</v>
      </c>
      <c r="I26" s="361">
        <f t="shared" si="3"/>
        <v>1344519.0312472009</v>
      </c>
      <c r="J26" s="361">
        <f t="shared" si="3"/>
        <v>1333850.159206762</v>
      </c>
      <c r="K26" s="361">
        <f t="shared" si="3"/>
        <v>1343027.6317849427</v>
      </c>
      <c r="L26" s="361">
        <f t="shared" si="3"/>
        <v>1348269.0371130609</v>
      </c>
      <c r="M26" s="361">
        <f t="shared" si="3"/>
        <v>1361509.1825369531</v>
      </c>
      <c r="N26" s="361">
        <f t="shared" si="3"/>
        <v>1078188.0566481319</v>
      </c>
      <c r="O26" s="361">
        <f t="shared" si="3"/>
        <v>1078759.6156029762</v>
      </c>
      <c r="P26" s="361">
        <f t="shared" si="3"/>
        <v>1400694.5655388595</v>
      </c>
      <c r="Q26" s="361">
        <f t="shared" si="3"/>
        <v>1409775.1955384167</v>
      </c>
      <c r="R26" s="361">
        <f t="shared" si="3"/>
        <v>1259769.1617600527</v>
      </c>
      <c r="S26" s="361">
        <f t="shared" si="3"/>
        <v>1438616.5971711185</v>
      </c>
      <c r="T26" s="384"/>
    </row>
    <row r="27" spans="1:20" x14ac:dyDescent="0.2">
      <c r="B27" s="321" t="s">
        <v>559</v>
      </c>
      <c r="C27" s="332" t="s">
        <v>559</v>
      </c>
      <c r="D27" s="333" t="s">
        <v>559</v>
      </c>
      <c r="E27" s="325" t="s">
        <v>559</v>
      </c>
      <c r="F27" s="334"/>
      <c r="G27" s="343"/>
      <c r="H27" s="343"/>
      <c r="I27" s="343"/>
      <c r="J27" s="343"/>
      <c r="K27" s="343"/>
      <c r="L27" s="343"/>
      <c r="M27" s="343"/>
      <c r="N27" s="343"/>
      <c r="O27" s="343"/>
      <c r="P27" s="343"/>
      <c r="Q27" s="343"/>
      <c r="R27" s="343"/>
      <c r="S27" s="343"/>
      <c r="T27" s="364"/>
    </row>
    <row r="28" spans="1:20" x14ac:dyDescent="0.2">
      <c r="B28" s="321" t="s">
        <v>559</v>
      </c>
      <c r="C28" s="446" t="s">
        <v>104</v>
      </c>
      <c r="D28" s="447"/>
      <c r="E28" s="448"/>
      <c r="F28" s="449"/>
      <c r="G28" s="450"/>
      <c r="H28" s="450"/>
      <c r="I28" s="450"/>
      <c r="J28" s="450"/>
      <c r="K28" s="450"/>
      <c r="L28" s="450"/>
      <c r="M28" s="450"/>
      <c r="N28" s="450"/>
      <c r="O28" s="450"/>
      <c r="P28" s="450"/>
      <c r="Q28" s="450"/>
      <c r="R28" s="450"/>
      <c r="S28" s="450"/>
      <c r="T28" s="451"/>
    </row>
    <row r="29" spans="1:20" x14ac:dyDescent="0.2">
      <c r="B29" s="321" t="s">
        <v>559</v>
      </c>
      <c r="C29" s="332"/>
      <c r="D29" s="333" t="s">
        <v>48</v>
      </c>
      <c r="E29" s="452"/>
      <c r="F29" s="453"/>
      <c r="G29" s="343">
        <f>'9.5.i'!F139</f>
        <v>300000</v>
      </c>
      <c r="H29" s="343">
        <f>'9.5.i'!G139</f>
        <v>0</v>
      </c>
      <c r="I29" s="343">
        <f>'9.5.i'!H139</f>
        <v>0</v>
      </c>
      <c r="J29" s="343">
        <f>'9.5.i'!I139</f>
        <v>0</v>
      </c>
      <c r="K29" s="343">
        <f>'9.5.i'!J139</f>
        <v>0</v>
      </c>
      <c r="L29" s="343">
        <f>'9.5.i'!K139</f>
        <v>0</v>
      </c>
      <c r="M29" s="343">
        <f>'9.5.i'!L139</f>
        <v>0</v>
      </c>
      <c r="N29" s="343">
        <f>'9.5.i'!M139</f>
        <v>0</v>
      </c>
      <c r="O29" s="343">
        <f>'9.5.i'!N139</f>
        <v>0</v>
      </c>
      <c r="P29" s="343">
        <f>'9.5.i'!O139</f>
        <v>0</v>
      </c>
      <c r="Q29" s="343">
        <f>'9.5.i'!P139</f>
        <v>0</v>
      </c>
      <c r="R29" s="343">
        <f>'9.5.i'!Q139</f>
        <v>0</v>
      </c>
      <c r="S29" s="343">
        <f>'9.5.i'!R139</f>
        <v>0</v>
      </c>
      <c r="T29" s="364"/>
    </row>
    <row r="30" spans="1:20" x14ac:dyDescent="0.2">
      <c r="C30" s="332"/>
      <c r="D30" s="333" t="s">
        <v>9</v>
      </c>
      <c r="E30" s="452"/>
      <c r="F30" s="453"/>
      <c r="G30" s="343">
        <f>'9.5.i'!F140</f>
        <v>158812.5</v>
      </c>
      <c r="H30" s="343">
        <f>'9.5.i'!G140</f>
        <v>159999.16033715225</v>
      </c>
      <c r="I30" s="343">
        <f>'9.5.i'!H140</f>
        <v>0</v>
      </c>
      <c r="J30" s="343">
        <f>'9.5.i'!I140</f>
        <v>0</v>
      </c>
      <c r="K30" s="343">
        <f>'9.5.i'!J140</f>
        <v>0</v>
      </c>
      <c r="L30" s="343">
        <f>'9.5.i'!K140</f>
        <v>0</v>
      </c>
      <c r="M30" s="343">
        <f>'9.5.i'!L140</f>
        <v>0</v>
      </c>
      <c r="N30" s="343">
        <f>'9.5.i'!M140</f>
        <v>161951.68607692808</v>
      </c>
      <c r="O30" s="343">
        <f>'9.5.i'!N140</f>
        <v>173200.296087</v>
      </c>
      <c r="P30" s="343">
        <f>'9.5.i'!O140</f>
        <v>0</v>
      </c>
      <c r="Q30" s="343">
        <f>'9.5.i'!P140</f>
        <v>0</v>
      </c>
      <c r="R30" s="343">
        <f>'9.5.i'!Q140</f>
        <v>94450.700428141266</v>
      </c>
      <c r="S30" s="343">
        <f>'9.5.i'!R140</f>
        <v>0</v>
      </c>
      <c r="T30" s="364"/>
    </row>
    <row r="31" spans="1:20" ht="15" thickBot="1" x14ac:dyDescent="0.25">
      <c r="B31" s="321" t="s">
        <v>559</v>
      </c>
      <c r="C31" s="354" t="s">
        <v>559</v>
      </c>
      <c r="D31" s="337" t="s">
        <v>87</v>
      </c>
      <c r="E31" s="377" t="s">
        <v>559</v>
      </c>
      <c r="F31" s="454"/>
      <c r="G31" s="355">
        <f>'9.5.i'!F141</f>
        <v>0</v>
      </c>
      <c r="H31" s="355">
        <f>'9.5.i'!G141</f>
        <v>59199.68932474633</v>
      </c>
      <c r="I31" s="355">
        <f>'9.5.i'!H141</f>
        <v>59642.034375000017</v>
      </c>
      <c r="J31" s="355">
        <f>'9.5.i'!I141</f>
        <v>0</v>
      </c>
      <c r="K31" s="355">
        <f>'9.5.i'!J141</f>
        <v>0</v>
      </c>
      <c r="L31" s="355">
        <f>'9.5.i'!K141</f>
        <v>0</v>
      </c>
      <c r="M31" s="355">
        <f>'9.5.i'!L141</f>
        <v>0</v>
      </c>
      <c r="N31" s="355">
        <f>'9.5.i'!M141</f>
        <v>0</v>
      </c>
      <c r="O31" s="355">
        <f>'9.5.i'!N141</f>
        <v>60518.378572469999</v>
      </c>
      <c r="P31" s="355">
        <f>'9.5.i'!O141</f>
        <v>64721.778089287924</v>
      </c>
      <c r="Q31" s="355">
        <f>'9.5.i'!P141</f>
        <v>0</v>
      </c>
      <c r="R31" s="355">
        <f>'9.5.i'!Q141</f>
        <v>0</v>
      </c>
      <c r="S31" s="355">
        <f>'9.5.i'!R141</f>
        <v>35294.49667001349</v>
      </c>
      <c r="T31" s="383"/>
    </row>
    <row r="32" spans="1:20" ht="15" thickTop="1" x14ac:dyDescent="0.2">
      <c r="C32" s="357" t="s">
        <v>190</v>
      </c>
      <c r="D32" s="358"/>
      <c r="E32" s="359"/>
      <c r="F32" s="360"/>
      <c r="G32" s="361">
        <f>SUM(G29:G31)</f>
        <v>458812.5</v>
      </c>
      <c r="H32" s="361">
        <f t="shared" ref="H32:S32" si="4">SUM(H29:H31)</f>
        <v>219198.84966189857</v>
      </c>
      <c r="I32" s="361">
        <f t="shared" si="4"/>
        <v>59642.034375000017</v>
      </c>
      <c r="J32" s="361">
        <f t="shared" si="4"/>
        <v>0</v>
      </c>
      <c r="K32" s="361">
        <f t="shared" si="4"/>
        <v>0</v>
      </c>
      <c r="L32" s="361">
        <f t="shared" si="4"/>
        <v>0</v>
      </c>
      <c r="M32" s="361">
        <f t="shared" si="4"/>
        <v>0</v>
      </c>
      <c r="N32" s="361">
        <f t="shared" si="4"/>
        <v>161951.68607692808</v>
      </c>
      <c r="O32" s="361">
        <f t="shared" si="4"/>
        <v>233718.67465946998</v>
      </c>
      <c r="P32" s="361">
        <f t="shared" si="4"/>
        <v>64721.778089287924</v>
      </c>
      <c r="Q32" s="361">
        <f t="shared" si="4"/>
        <v>0</v>
      </c>
      <c r="R32" s="361">
        <f t="shared" si="4"/>
        <v>94450.700428141266</v>
      </c>
      <c r="S32" s="361">
        <f t="shared" si="4"/>
        <v>35294.49667001349</v>
      </c>
      <c r="T32" s="384"/>
    </row>
    <row r="33" spans="1:63" x14ac:dyDescent="0.2">
      <c r="C33" s="332"/>
      <c r="D33" s="333"/>
      <c r="E33" s="325"/>
      <c r="F33" s="334"/>
      <c r="G33" s="343"/>
      <c r="H33" s="343"/>
      <c r="I33" s="343"/>
      <c r="J33" s="343"/>
      <c r="K33" s="343"/>
      <c r="L33" s="343"/>
      <c r="M33" s="343"/>
      <c r="N33" s="343"/>
      <c r="O33" s="343"/>
      <c r="P33" s="343"/>
      <c r="Q33" s="343"/>
      <c r="R33" s="343"/>
      <c r="S33" s="343"/>
      <c r="T33" s="364"/>
    </row>
    <row r="34" spans="1:63" x14ac:dyDescent="0.2">
      <c r="C34" s="357" t="s">
        <v>191</v>
      </c>
      <c r="D34" s="358"/>
      <c r="E34" s="359"/>
      <c r="F34" s="360"/>
      <c r="G34" s="361">
        <f>G26-G32</f>
        <v>298314.86875000002</v>
      </c>
      <c r="H34" s="361">
        <f t="shared" ref="H34:S34" si="5">H26-H32</f>
        <v>826197.51366301486</v>
      </c>
      <c r="I34" s="361">
        <f t="shared" si="5"/>
        <v>1284876.9968722009</v>
      </c>
      <c r="J34" s="361">
        <f t="shared" si="5"/>
        <v>1333850.159206762</v>
      </c>
      <c r="K34" s="361">
        <f t="shared" si="5"/>
        <v>1343027.6317849427</v>
      </c>
      <c r="L34" s="361">
        <f t="shared" si="5"/>
        <v>1348269.0371130609</v>
      </c>
      <c r="M34" s="361">
        <f t="shared" si="5"/>
        <v>1361509.1825369531</v>
      </c>
      <c r="N34" s="361">
        <f t="shared" si="5"/>
        <v>916236.37057120388</v>
      </c>
      <c r="O34" s="361">
        <f t="shared" si="5"/>
        <v>845040.9409435062</v>
      </c>
      <c r="P34" s="361">
        <f t="shared" si="5"/>
        <v>1335972.7874495715</v>
      </c>
      <c r="Q34" s="361">
        <f t="shared" si="5"/>
        <v>1409775.1955384167</v>
      </c>
      <c r="R34" s="361">
        <f t="shared" si="5"/>
        <v>1165318.4613319114</v>
      </c>
      <c r="S34" s="361">
        <f t="shared" si="5"/>
        <v>1403322.100501105</v>
      </c>
      <c r="T34" s="384"/>
    </row>
    <row r="35" spans="1:63" x14ac:dyDescent="0.2">
      <c r="C35" s="332"/>
      <c r="D35" s="333"/>
      <c r="E35" s="325"/>
      <c r="F35" s="334"/>
      <c r="G35" s="343"/>
      <c r="H35" s="343"/>
      <c r="I35" s="343"/>
      <c r="J35" s="343"/>
      <c r="K35" s="343"/>
      <c r="L35" s="343"/>
      <c r="M35" s="343"/>
      <c r="N35" s="343"/>
      <c r="O35" s="343"/>
      <c r="P35" s="343"/>
      <c r="Q35" s="343"/>
      <c r="R35" s="343"/>
      <c r="S35" s="343"/>
      <c r="T35" s="364"/>
    </row>
    <row r="36" spans="1:63" x14ac:dyDescent="0.2">
      <c r="B36" s="321" t="s">
        <v>559</v>
      </c>
      <c r="C36" s="446" t="s">
        <v>49</v>
      </c>
      <c r="D36" s="447"/>
      <c r="E36" s="448"/>
      <c r="F36" s="449"/>
      <c r="G36" s="450"/>
      <c r="H36" s="450"/>
      <c r="I36" s="450"/>
      <c r="J36" s="450"/>
      <c r="K36" s="450"/>
      <c r="L36" s="450"/>
      <c r="M36" s="450"/>
      <c r="N36" s="450"/>
      <c r="O36" s="450"/>
      <c r="P36" s="450"/>
      <c r="Q36" s="450"/>
      <c r="R36" s="450"/>
      <c r="S36" s="450"/>
      <c r="T36" s="451"/>
    </row>
    <row r="37" spans="1:63" s="79" customFormat="1" x14ac:dyDescent="0.2">
      <c r="A37" s="714"/>
      <c r="B37" s="321" t="s">
        <v>559</v>
      </c>
      <c r="C37" s="332"/>
      <c r="D37" s="333" t="s">
        <v>192</v>
      </c>
      <c r="E37" s="379">
        <f>'9.5.i'!E147</f>
        <v>7.2499999999999995E-2</v>
      </c>
      <c r="F37" s="380" t="s">
        <v>12</v>
      </c>
      <c r="G37" s="343">
        <f>'9.5.i'!F147</f>
        <v>0</v>
      </c>
      <c r="H37" s="343">
        <f>'9.5.i'!G147</f>
        <v>0</v>
      </c>
      <c r="I37" s="343">
        <f>'9.5.i'!H147</f>
        <v>0</v>
      </c>
      <c r="J37" s="343">
        <f>'9.5.i'!I147</f>
        <v>0</v>
      </c>
      <c r="K37" s="343">
        <f>'9.5.i'!J147</f>
        <v>0</v>
      </c>
      <c r="L37" s="343">
        <f>'9.5.i'!K147</f>
        <v>0</v>
      </c>
      <c r="M37" s="343">
        <f>'9.5.i'!L147</f>
        <v>0</v>
      </c>
      <c r="N37" s="343">
        <f>'9.5.i'!M147</f>
        <v>0</v>
      </c>
      <c r="O37" s="343">
        <f>'9.5.i'!N147</f>
        <v>0</v>
      </c>
      <c r="P37" s="343">
        <f>'9.5.i'!O147</f>
        <v>0</v>
      </c>
      <c r="Q37" s="343">
        <f>'9.5.i'!P147</f>
        <v>0</v>
      </c>
      <c r="R37" s="343">
        <f>'9.5.i'!Q147</f>
        <v>0</v>
      </c>
      <c r="S37" s="343">
        <f>'9.5.i'!R147</f>
        <v>0</v>
      </c>
      <c r="T37" s="364">
        <f>'9.5.i'!S147</f>
        <v>45069969.64501974</v>
      </c>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row>
    <row r="38" spans="1:63" s="79" customFormat="1" ht="15" thickBot="1" x14ac:dyDescent="0.25">
      <c r="A38" s="714"/>
      <c r="B38" s="321" t="s">
        <v>559</v>
      </c>
      <c r="C38" s="354" t="s">
        <v>559</v>
      </c>
      <c r="D38" s="337" t="s">
        <v>193</v>
      </c>
      <c r="E38" s="381">
        <f>'9.5.i'!E148</f>
        <v>5.0000000000000001E-3</v>
      </c>
      <c r="F38" s="382" t="s">
        <v>27</v>
      </c>
      <c r="G38" s="355">
        <f>'9.5.i'!F148</f>
        <v>0</v>
      </c>
      <c r="H38" s="355">
        <f>'9.5.i'!G148</f>
        <v>0</v>
      </c>
      <c r="I38" s="355">
        <f>'9.5.i'!H148</f>
        <v>0</v>
      </c>
      <c r="J38" s="355">
        <f>'9.5.i'!I148</f>
        <v>0</v>
      </c>
      <c r="K38" s="355">
        <f>'9.5.i'!J148</f>
        <v>0</v>
      </c>
      <c r="L38" s="355">
        <f>'9.5.i'!K148</f>
        <v>0</v>
      </c>
      <c r="M38" s="355">
        <f>'9.5.i'!L148</f>
        <v>0</v>
      </c>
      <c r="N38" s="355">
        <f>'9.5.i'!M148</f>
        <v>0</v>
      </c>
      <c r="O38" s="355">
        <f>'9.5.i'!N148</f>
        <v>0</v>
      </c>
      <c r="P38" s="355">
        <f>'9.5.i'!O148</f>
        <v>0</v>
      </c>
      <c r="Q38" s="355">
        <f>'9.5.i'!P148</f>
        <v>0</v>
      </c>
      <c r="R38" s="355">
        <f>'9.5.i'!Q148</f>
        <v>0</v>
      </c>
      <c r="S38" s="355">
        <f>'9.5.i'!R148</f>
        <v>0</v>
      </c>
      <c r="T38" s="383">
        <f>'9.5.i'!S148</f>
        <v>225349.84822509871</v>
      </c>
      <c r="V38" s="321"/>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1"/>
    </row>
    <row r="39" spans="1:63" s="79" customFormat="1" ht="15" thickTop="1" x14ac:dyDescent="0.2">
      <c r="A39" s="714"/>
      <c r="B39" s="321" t="s">
        <v>559</v>
      </c>
      <c r="C39" s="357" t="s">
        <v>109</v>
      </c>
      <c r="D39" s="358"/>
      <c r="E39" s="359" t="s">
        <v>559</v>
      </c>
      <c r="F39" s="360"/>
      <c r="G39" s="361">
        <f>G37-G38</f>
        <v>0</v>
      </c>
      <c r="H39" s="361">
        <f t="shared" ref="H39:T39" si="6">H37-H38</f>
        <v>0</v>
      </c>
      <c r="I39" s="361">
        <f t="shared" si="6"/>
        <v>0</v>
      </c>
      <c r="J39" s="361">
        <f t="shared" si="6"/>
        <v>0</v>
      </c>
      <c r="K39" s="361">
        <f t="shared" si="6"/>
        <v>0</v>
      </c>
      <c r="L39" s="361">
        <f t="shared" si="6"/>
        <v>0</v>
      </c>
      <c r="M39" s="361">
        <f t="shared" si="6"/>
        <v>0</v>
      </c>
      <c r="N39" s="361">
        <f t="shared" si="6"/>
        <v>0</v>
      </c>
      <c r="O39" s="361">
        <f t="shared" si="6"/>
        <v>0</v>
      </c>
      <c r="P39" s="361">
        <f t="shared" si="6"/>
        <v>0</v>
      </c>
      <c r="Q39" s="361">
        <f t="shared" si="6"/>
        <v>0</v>
      </c>
      <c r="R39" s="361">
        <f t="shared" si="6"/>
        <v>0</v>
      </c>
      <c r="S39" s="361">
        <f t="shared" si="6"/>
        <v>0</v>
      </c>
      <c r="T39" s="384">
        <f t="shared" si="6"/>
        <v>44844619.796794638</v>
      </c>
      <c r="V39" s="321"/>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row>
    <row r="40" spans="1:63" x14ac:dyDescent="0.2">
      <c r="C40" s="332"/>
      <c r="D40" s="333"/>
      <c r="E40" s="325"/>
      <c r="F40" s="334"/>
      <c r="G40" s="343"/>
      <c r="H40" s="343"/>
      <c r="I40" s="343"/>
      <c r="J40" s="343"/>
      <c r="K40" s="343"/>
      <c r="L40" s="343"/>
      <c r="M40" s="343"/>
      <c r="N40" s="343"/>
      <c r="O40" s="343"/>
      <c r="P40" s="343"/>
      <c r="Q40" s="343"/>
      <c r="R40" s="343"/>
      <c r="S40" s="343"/>
      <c r="T40" s="364"/>
    </row>
    <row r="41" spans="1:63" x14ac:dyDescent="0.2">
      <c r="C41" s="357" t="s">
        <v>194</v>
      </c>
      <c r="D41" s="333"/>
      <c r="E41" s="325"/>
      <c r="F41" s="334"/>
      <c r="G41" s="361">
        <f>G34+G39</f>
        <v>298314.86875000002</v>
      </c>
      <c r="H41" s="361">
        <f t="shared" ref="H41:T41" si="7">H34+H39</f>
        <v>826197.51366301486</v>
      </c>
      <c r="I41" s="361">
        <f t="shared" si="7"/>
        <v>1284876.9968722009</v>
      </c>
      <c r="J41" s="361">
        <f t="shared" si="7"/>
        <v>1333850.159206762</v>
      </c>
      <c r="K41" s="361">
        <f t="shared" si="7"/>
        <v>1343027.6317849427</v>
      </c>
      <c r="L41" s="361">
        <f t="shared" si="7"/>
        <v>1348269.0371130609</v>
      </c>
      <c r="M41" s="361">
        <f t="shared" si="7"/>
        <v>1361509.1825369531</v>
      </c>
      <c r="N41" s="361">
        <f t="shared" si="7"/>
        <v>916236.37057120388</v>
      </c>
      <c r="O41" s="361">
        <f t="shared" si="7"/>
        <v>845040.9409435062</v>
      </c>
      <c r="P41" s="361">
        <f t="shared" si="7"/>
        <v>1335972.7874495715</v>
      </c>
      <c r="Q41" s="361">
        <f t="shared" si="7"/>
        <v>1409775.1955384167</v>
      </c>
      <c r="R41" s="361">
        <f t="shared" si="7"/>
        <v>1165318.4613319114</v>
      </c>
      <c r="S41" s="361">
        <f t="shared" si="7"/>
        <v>1403322.100501105</v>
      </c>
      <c r="T41" s="384">
        <f t="shared" si="7"/>
        <v>44844619.796794638</v>
      </c>
    </row>
    <row r="42" spans="1:63" x14ac:dyDescent="0.2">
      <c r="C42" s="332"/>
      <c r="D42" s="333"/>
      <c r="E42" s="325"/>
      <c r="F42" s="334"/>
      <c r="G42" s="325"/>
      <c r="H42" s="325"/>
      <c r="I42" s="325"/>
      <c r="K42" s="325"/>
      <c r="L42" s="325"/>
      <c r="M42" s="325"/>
      <c r="N42" s="325"/>
      <c r="O42" s="325"/>
      <c r="P42" s="325"/>
      <c r="Q42" s="325"/>
      <c r="R42" s="325"/>
      <c r="S42" s="325"/>
      <c r="T42" s="335"/>
    </row>
    <row r="43" spans="1:63" x14ac:dyDescent="0.2">
      <c r="B43" s="321" t="s">
        <v>559</v>
      </c>
      <c r="C43" s="332" t="s">
        <v>559</v>
      </c>
      <c r="D43" s="353" t="s">
        <v>371</v>
      </c>
      <c r="E43" s="334" t="s">
        <v>559</v>
      </c>
      <c r="F43" s="334"/>
      <c r="G43" s="334">
        <f>'9.5.i'!F153</f>
        <v>0.25</v>
      </c>
      <c r="H43" s="334">
        <f>'9.5.i'!G153</f>
        <v>0.75</v>
      </c>
      <c r="I43" s="334">
        <f>'9.5.i'!H153</f>
        <v>1.25</v>
      </c>
      <c r="J43" s="334">
        <f>'9.5.i'!I153</f>
        <v>1.75</v>
      </c>
      <c r="K43" s="334">
        <f>'9.5.i'!J153</f>
        <v>2.25</v>
      </c>
      <c r="L43" s="334">
        <f>'9.5.i'!K153</f>
        <v>2.75</v>
      </c>
      <c r="M43" s="334">
        <f>'9.5.i'!L153</f>
        <v>3.25</v>
      </c>
      <c r="N43" s="334">
        <f>'9.5.i'!M153</f>
        <v>3.75</v>
      </c>
      <c r="O43" s="334">
        <f>'9.5.i'!N153</f>
        <v>4.25</v>
      </c>
      <c r="P43" s="334">
        <f>'9.5.i'!O153</f>
        <v>4.75</v>
      </c>
      <c r="Q43" s="334">
        <f>'9.5.i'!P153</f>
        <v>5.25</v>
      </c>
      <c r="R43" s="334">
        <f>'9.5.i'!Q153</f>
        <v>5.75</v>
      </c>
      <c r="S43" s="334">
        <f>'9.5.i'!R153</f>
        <v>6.25</v>
      </c>
      <c r="T43" s="385">
        <f>'9.5.i'!S153</f>
        <v>6.5</v>
      </c>
    </row>
    <row r="44" spans="1:63" x14ac:dyDescent="0.2">
      <c r="B44" s="321" t="s">
        <v>559</v>
      </c>
      <c r="C44" s="332" t="s">
        <v>559</v>
      </c>
      <c r="D44" s="353" t="s">
        <v>195</v>
      </c>
      <c r="E44" s="386">
        <f>'9.5.i'!E154</f>
        <v>7.8170000000000003E-2</v>
      </c>
      <c r="F44" s="386"/>
      <c r="G44" s="387">
        <f>'9.5.i'!F154</f>
        <v>0.98135963138496096</v>
      </c>
      <c r="H44" s="387">
        <f>'9.5.i'!G154</f>
        <v>0.94511480733641928</v>
      </c>
      <c r="I44" s="387">
        <f>'9.5.i'!H154</f>
        <v>0.91020862330148389</v>
      </c>
      <c r="J44" s="387">
        <f>'9.5.i'!I154</f>
        <v>0.87659163892189473</v>
      </c>
      <c r="K44" s="387">
        <f>'9.5.i'!J154</f>
        <v>0.84421623983368466</v>
      </c>
      <c r="L44" s="387">
        <f>'9.5.i'!K154</f>
        <v>0.81303657022723186</v>
      </c>
      <c r="M44" s="387">
        <f>'9.5.i'!L154</f>
        <v>0.78300846789809075</v>
      </c>
      <c r="N44" s="387">
        <f>'9.5.i'!M154</f>
        <v>0.7540894016966081</v>
      </c>
      <c r="O44" s="387">
        <f>'9.5.i'!N154</f>
        <v>0.72623841128772904</v>
      </c>
      <c r="P44" s="387">
        <f>'9.5.i'!O154</f>
        <v>0.69941604913567246</v>
      </c>
      <c r="Q44" s="387">
        <f>'9.5.i'!P154</f>
        <v>0.67358432463130025</v>
      </c>
      <c r="R44" s="387">
        <f>'9.5.i'!Q154</f>
        <v>0.64870665028304664</v>
      </c>
      <c r="S44" s="387">
        <f>'9.5.i'!R154</f>
        <v>0.62474778989519297</v>
      </c>
      <c r="T44" s="388">
        <f>'9.5.i'!S154</f>
        <v>0.61310226080011554</v>
      </c>
    </row>
    <row r="45" spans="1:63" s="79" customFormat="1" ht="15" thickBot="1" x14ac:dyDescent="0.25">
      <c r="A45" s="714"/>
      <c r="B45" s="321" t="s">
        <v>559</v>
      </c>
      <c r="C45" s="389" t="s">
        <v>559</v>
      </c>
      <c r="D45" s="390" t="s">
        <v>559</v>
      </c>
      <c r="E45" s="391" t="s">
        <v>559</v>
      </c>
      <c r="F45" s="392"/>
      <c r="G45" s="393" t="s">
        <v>559</v>
      </c>
      <c r="H45" s="393" t="s">
        <v>559</v>
      </c>
      <c r="I45" s="393" t="s">
        <v>559</v>
      </c>
      <c r="J45" s="393" t="s">
        <v>559</v>
      </c>
      <c r="K45" s="393" t="s">
        <v>559</v>
      </c>
      <c r="L45" s="393" t="s">
        <v>559</v>
      </c>
      <c r="M45" s="393" t="s">
        <v>559</v>
      </c>
      <c r="N45" s="393" t="s">
        <v>559</v>
      </c>
      <c r="O45" s="393" t="s">
        <v>559</v>
      </c>
      <c r="P45" s="393" t="s">
        <v>559</v>
      </c>
      <c r="Q45" s="393" t="s">
        <v>559</v>
      </c>
      <c r="R45" s="393" t="s">
        <v>559</v>
      </c>
      <c r="S45" s="393" t="s">
        <v>559</v>
      </c>
      <c r="T45" s="394" t="s">
        <v>559</v>
      </c>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row>
    <row r="46" spans="1:63" s="79" customFormat="1" x14ac:dyDescent="0.2">
      <c r="A46" s="714"/>
      <c r="B46" s="321" t="s">
        <v>559</v>
      </c>
      <c r="C46" s="357" t="s">
        <v>101</v>
      </c>
      <c r="D46" s="358"/>
      <c r="E46" s="359" t="s">
        <v>559</v>
      </c>
      <c r="F46" s="360"/>
      <c r="G46" s="361">
        <f>G41*G44</f>
        <v>292754.16963315301</v>
      </c>
      <c r="H46" s="361">
        <f t="shared" ref="H46:T46" si="8">H41*H44</f>
        <v>780851.50394744892</v>
      </c>
      <c r="I46" s="361">
        <f t="shared" si="8"/>
        <v>1169506.1224347909</v>
      </c>
      <c r="J46" s="361">
        <f t="shared" si="8"/>
        <v>1169241.8971352857</v>
      </c>
      <c r="K46" s="361">
        <f t="shared" si="8"/>
        <v>1133805.7372982227</v>
      </c>
      <c r="L46" s="361">
        <f t="shared" si="8"/>
        <v>1096192.0336779754</v>
      </c>
      <c r="M46" s="361">
        <f t="shared" si="8"/>
        <v>1066073.2190474416</v>
      </c>
      <c r="N46" s="361">
        <f t="shared" si="8"/>
        <v>690924.13649671082</v>
      </c>
      <c r="O46" s="361">
        <f t="shared" si="8"/>
        <v>613701.19042389956</v>
      </c>
      <c r="P46" s="361">
        <f t="shared" si="8"/>
        <v>934400.80875075085</v>
      </c>
      <c r="Q46" s="361">
        <f t="shared" si="8"/>
        <v>949602.47296870372</v>
      </c>
      <c r="R46" s="361">
        <f t="shared" si="8"/>
        <v>755949.83556361822</v>
      </c>
      <c r="S46" s="361">
        <f t="shared" si="8"/>
        <v>876722.3807991452</v>
      </c>
      <c r="T46" s="384">
        <f t="shared" si="8"/>
        <v>27494337.78213641</v>
      </c>
      <c r="V46" s="321"/>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row>
    <row r="47" spans="1:63" s="395" customFormat="1" x14ac:dyDescent="0.2">
      <c r="A47" s="722"/>
      <c r="B47" s="333" t="s">
        <v>559</v>
      </c>
      <c r="C47" s="332" t="s">
        <v>559</v>
      </c>
      <c r="D47" s="333"/>
      <c r="E47" s="325" t="s">
        <v>559</v>
      </c>
      <c r="F47" s="325" t="s">
        <v>559</v>
      </c>
      <c r="H47" s="325" t="s">
        <v>559</v>
      </c>
      <c r="I47" s="325" t="s">
        <v>559</v>
      </c>
      <c r="J47" s="325" t="s">
        <v>559</v>
      </c>
      <c r="K47" s="325" t="s">
        <v>559</v>
      </c>
      <c r="L47" s="325" t="s">
        <v>559</v>
      </c>
      <c r="M47" s="325" t="s">
        <v>559</v>
      </c>
      <c r="N47" s="325" t="s">
        <v>559</v>
      </c>
      <c r="O47" s="325" t="s">
        <v>559</v>
      </c>
      <c r="P47" s="325" t="s">
        <v>559</v>
      </c>
      <c r="Q47" s="325" t="s">
        <v>559</v>
      </c>
      <c r="R47" s="325" t="s">
        <v>559</v>
      </c>
      <c r="S47" s="325" t="s">
        <v>559</v>
      </c>
      <c r="T47" s="335" t="s">
        <v>559</v>
      </c>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row>
    <row r="48" spans="1:63" s="395" customFormat="1" x14ac:dyDescent="0.2">
      <c r="A48" s="722"/>
      <c r="B48" s="333" t="s">
        <v>559</v>
      </c>
      <c r="C48" s="357" t="s">
        <v>196</v>
      </c>
      <c r="D48" s="358"/>
      <c r="E48" s="396">
        <f>F48/$F$50</f>
        <v>0.2954516914961805</v>
      </c>
      <c r="F48" s="361">
        <f>'9.5.i'!F161</f>
        <v>11529725.508177144</v>
      </c>
      <c r="H48" s="325" t="s">
        <v>559</v>
      </c>
      <c r="I48" s="325" t="s">
        <v>559</v>
      </c>
      <c r="J48" s="325" t="s">
        <v>559</v>
      </c>
      <c r="K48" s="325" t="s">
        <v>559</v>
      </c>
      <c r="L48" s="325" t="s">
        <v>559</v>
      </c>
      <c r="M48" s="325" t="s">
        <v>559</v>
      </c>
      <c r="N48" s="325" t="s">
        <v>559</v>
      </c>
      <c r="O48" s="325" t="s">
        <v>559</v>
      </c>
      <c r="P48" s="325" t="s">
        <v>559</v>
      </c>
      <c r="Q48" s="325" t="s">
        <v>559</v>
      </c>
      <c r="R48" s="325" t="s">
        <v>559</v>
      </c>
      <c r="S48" s="325" t="s">
        <v>559</v>
      </c>
      <c r="T48" s="335" t="s">
        <v>559</v>
      </c>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row>
    <row r="49" spans="1:63" s="395" customFormat="1" x14ac:dyDescent="0.2">
      <c r="A49" s="722"/>
      <c r="B49" s="333" t="s">
        <v>559</v>
      </c>
      <c r="C49" s="446" t="s">
        <v>197</v>
      </c>
      <c r="D49" s="455"/>
      <c r="E49" s="456">
        <f>F49/$F$50</f>
        <v>0.70454830850381944</v>
      </c>
      <c r="F49" s="457">
        <f>'9.5.i'!F162</f>
        <v>27494337.78213641</v>
      </c>
      <c r="H49" s="325" t="s">
        <v>559</v>
      </c>
      <c r="I49" s="325" t="s">
        <v>559</v>
      </c>
      <c r="J49" s="325" t="s">
        <v>559</v>
      </c>
      <c r="K49" s="325" t="s">
        <v>559</v>
      </c>
      <c r="L49" s="325" t="s">
        <v>559</v>
      </c>
      <c r="M49" s="325" t="s">
        <v>559</v>
      </c>
      <c r="N49" s="325" t="s">
        <v>559</v>
      </c>
      <c r="O49" s="325" t="s">
        <v>559</v>
      </c>
      <c r="P49" s="325" t="s">
        <v>559</v>
      </c>
      <c r="Q49" s="325" t="s">
        <v>559</v>
      </c>
      <c r="R49" s="325" t="s">
        <v>559</v>
      </c>
      <c r="S49" s="325" t="s">
        <v>559</v>
      </c>
      <c r="T49" s="335" t="s">
        <v>559</v>
      </c>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row>
    <row r="50" spans="1:63" s="395" customFormat="1" x14ac:dyDescent="0.2">
      <c r="A50" s="722"/>
      <c r="B50" s="333" t="s">
        <v>559</v>
      </c>
      <c r="C50" s="400" t="s">
        <v>198</v>
      </c>
      <c r="D50" s="358"/>
      <c r="E50" s="359" t="s">
        <v>559</v>
      </c>
      <c r="F50" s="361">
        <f>SUM(F48:F49)</f>
        <v>39024063.290313557</v>
      </c>
      <c r="H50" s="341"/>
      <c r="I50" s="341"/>
      <c r="J50" s="341"/>
      <c r="K50" s="341" t="s">
        <v>559</v>
      </c>
      <c r="L50" s="341" t="s">
        <v>559</v>
      </c>
      <c r="M50" s="341" t="s">
        <v>559</v>
      </c>
      <c r="N50" s="341" t="s">
        <v>559</v>
      </c>
      <c r="O50" s="341" t="s">
        <v>559</v>
      </c>
      <c r="P50" s="341" t="s">
        <v>559</v>
      </c>
      <c r="Q50" s="341" t="s">
        <v>559</v>
      </c>
      <c r="R50" s="341" t="s">
        <v>559</v>
      </c>
      <c r="S50" s="341" t="s">
        <v>559</v>
      </c>
      <c r="T50" s="401" t="s">
        <v>559</v>
      </c>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row>
    <row r="51" spans="1:63" s="395" customFormat="1" ht="7.5" customHeight="1" thickBot="1" x14ac:dyDescent="0.25">
      <c r="A51" s="722"/>
      <c r="B51" s="333"/>
      <c r="C51" s="402"/>
      <c r="D51" s="403"/>
      <c r="E51" s="404"/>
      <c r="F51" s="405"/>
      <c r="H51" s="341"/>
      <c r="I51" s="341"/>
      <c r="J51" s="341"/>
      <c r="K51" s="341"/>
      <c r="L51" s="341"/>
      <c r="M51" s="341"/>
      <c r="N51" s="341"/>
      <c r="O51" s="341"/>
      <c r="P51" s="341"/>
      <c r="Q51" s="341"/>
      <c r="R51" s="341"/>
      <c r="S51" s="341"/>
      <c r="T51" s="401"/>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row>
    <row r="52" spans="1:63" s="395" customFormat="1" ht="15.75" thickTop="1" thickBot="1" x14ac:dyDescent="0.25">
      <c r="A52" s="722"/>
      <c r="B52" s="333"/>
      <c r="C52" s="406" t="s">
        <v>199</v>
      </c>
      <c r="D52" s="407"/>
      <c r="E52" s="408"/>
      <c r="F52" s="409">
        <f>ROUND(F50/10000,0)*10000</f>
        <v>39020000</v>
      </c>
      <c r="G52" s="410"/>
      <c r="H52" s="393"/>
      <c r="I52" s="393"/>
      <c r="J52" s="393"/>
      <c r="K52" s="393"/>
      <c r="L52" s="393"/>
      <c r="M52" s="393"/>
      <c r="N52" s="393"/>
      <c r="O52" s="393"/>
      <c r="P52" s="393"/>
      <c r="Q52" s="393"/>
      <c r="R52" s="393"/>
      <c r="S52" s="393"/>
      <c r="T52" s="394"/>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row>
    <row r="53" spans="1:63" s="395" customFormat="1" x14ac:dyDescent="0.2">
      <c r="A53" s="722"/>
      <c r="B53" s="333" t="s">
        <v>559</v>
      </c>
      <c r="C53" s="333" t="s">
        <v>559</v>
      </c>
      <c r="D53" s="333"/>
      <c r="E53" s="325" t="s">
        <v>559</v>
      </c>
      <c r="F53" s="325" t="s">
        <v>559</v>
      </c>
      <c r="H53" s="325" t="s">
        <v>559</v>
      </c>
      <c r="I53" s="325" t="s">
        <v>559</v>
      </c>
      <c r="J53" s="325" t="s">
        <v>559</v>
      </c>
      <c r="K53" s="325" t="s">
        <v>559</v>
      </c>
      <c r="L53" s="325" t="s">
        <v>559</v>
      </c>
      <c r="M53" s="325" t="s">
        <v>559</v>
      </c>
      <c r="N53" s="325" t="s">
        <v>559</v>
      </c>
      <c r="O53" s="325" t="s">
        <v>559</v>
      </c>
      <c r="P53" s="325" t="s">
        <v>559</v>
      </c>
      <c r="Q53" s="325" t="s">
        <v>559</v>
      </c>
      <c r="R53" s="325" t="s">
        <v>559</v>
      </c>
      <c r="S53" s="325" t="s">
        <v>559</v>
      </c>
      <c r="T53" s="325" t="s">
        <v>559</v>
      </c>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row>
    <row r="54" spans="1:63" s="333" customFormat="1" x14ac:dyDescent="0.2">
      <c r="A54" s="723"/>
      <c r="E54" s="325"/>
      <c r="F54" s="334"/>
      <c r="G54" s="325"/>
      <c r="H54" s="325"/>
      <c r="I54" s="325"/>
      <c r="J54" s="325"/>
      <c r="K54" s="325"/>
      <c r="L54" s="325"/>
      <c r="M54" s="325"/>
      <c r="N54" s="325"/>
      <c r="O54" s="325"/>
      <c r="P54" s="325"/>
      <c r="Q54" s="325"/>
      <c r="R54" s="325"/>
      <c r="S54" s="325"/>
      <c r="T54" s="325"/>
      <c r="U54" s="395"/>
    </row>
    <row r="55" spans="1:63" s="333" customFormat="1" x14ac:dyDescent="0.2">
      <c r="A55" s="723"/>
      <c r="E55" s="325"/>
      <c r="F55" s="334"/>
      <c r="G55" s="325"/>
      <c r="H55" s="325"/>
      <c r="I55" s="325"/>
      <c r="J55" s="325"/>
      <c r="K55" s="325"/>
      <c r="L55" s="325"/>
      <c r="M55" s="325"/>
      <c r="N55" s="325"/>
      <c r="O55" s="325"/>
      <c r="P55" s="325"/>
      <c r="Q55" s="325"/>
      <c r="R55" s="325"/>
      <c r="S55" s="325"/>
      <c r="T55" s="325"/>
      <c r="U55" s="395"/>
    </row>
    <row r="56" spans="1:63" s="333" customFormat="1" x14ac:dyDescent="0.2">
      <c r="A56" s="723"/>
      <c r="E56" s="325"/>
      <c r="F56" s="334"/>
      <c r="G56" s="325"/>
      <c r="H56" s="325"/>
      <c r="I56" s="325"/>
      <c r="J56" s="325"/>
      <c r="K56" s="325"/>
      <c r="L56" s="325"/>
      <c r="M56" s="325"/>
      <c r="N56" s="325"/>
      <c r="O56" s="325"/>
      <c r="P56" s="325"/>
      <c r="Q56" s="325"/>
      <c r="R56" s="325"/>
      <c r="S56" s="325"/>
      <c r="T56" s="325"/>
      <c r="U56" s="395"/>
    </row>
  </sheetData>
  <sheetProtection algorithmName="SHA-512" hashValue="duBHAW/mHcuYxPx1nPdiSREUQINLT9FfyuRq5TXLfVXtA97KAROBMHSVY3+5hhGDcv4OjyXbqRKMyC/B6ayv1g==" saltValue="MUF/uUjtFI8RegBH0Wnusg==" spinCount="100000" sheet="1" objects="1" scenarios="1"/>
  <mergeCells count="1">
    <mergeCell ref="A6:A20"/>
  </mergeCells>
  <conditionalFormatting sqref="G37:O39">
    <cfRule type="cellIs" dxfId="5" priority="5" stopIfTrue="1" operator="equal">
      <formula>0</formula>
    </cfRule>
  </conditionalFormatting>
  <conditionalFormatting sqref="P37:Q39">
    <cfRule type="cellIs" dxfId="4" priority="3" stopIfTrue="1" operator="equal">
      <formula>0</formula>
    </cfRule>
  </conditionalFormatting>
  <conditionalFormatting sqref="T37:T39">
    <cfRule type="cellIs" dxfId="3" priority="2" stopIfTrue="1" operator="equal">
      <formula>0</formula>
    </cfRule>
  </conditionalFormatting>
  <conditionalFormatting sqref="R37:S39">
    <cfRule type="cellIs" dxfId="2" priority="1" stopIfTrue="1" operator="equal">
      <formula>0</formula>
    </cfRule>
  </conditionalFormatting>
  <hyperlinks>
    <hyperlink ref="A6" r:id="rId1"/>
  </hyperlinks>
  <pageMargins left="0.70866141732283472" right="0.70866141732283472" top="0.74803149606299213" bottom="0.74803149606299213" header="0.31496062992125984" footer="0.31496062992125984"/>
  <pageSetup paperSize="8" scale="58" orientation="landscape"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13.140625" style="12" bestFit="1" customWidth="1"/>
    <col min="4" max="4" width="20.85546875" style="12" bestFit="1" customWidth="1"/>
    <col min="5" max="5" width="16.42578125" style="12" bestFit="1" customWidth="1"/>
    <col min="6" max="6" width="15" style="12" bestFit="1" customWidth="1"/>
    <col min="7" max="7" width="14.7109375" style="12" bestFit="1" customWidth="1"/>
    <col min="8" max="8" width="15.85546875" style="12" bestFit="1" customWidth="1"/>
    <col min="9" max="9" width="10.7109375" style="12" bestFit="1" customWidth="1"/>
    <col min="10" max="16384" width="9.140625" style="12"/>
  </cols>
  <sheetData>
    <row r="1" spans="1:10" s="711" customFormat="1" ht="60" customHeight="1" x14ac:dyDescent="0.25">
      <c r="C1" s="755" t="s">
        <v>577</v>
      </c>
    </row>
    <row r="2" spans="1:10" ht="15" thickBot="1" x14ac:dyDescent="0.3"/>
    <row r="3" spans="1:10" ht="42.75" x14ac:dyDescent="0.25">
      <c r="C3" s="432" t="s">
        <v>175</v>
      </c>
      <c r="D3" s="433" t="s">
        <v>226</v>
      </c>
      <c r="E3" s="414" t="s">
        <v>334</v>
      </c>
      <c r="F3" s="415" t="s">
        <v>488</v>
      </c>
      <c r="G3" s="415" t="s">
        <v>400</v>
      </c>
      <c r="H3" s="415" t="s">
        <v>558</v>
      </c>
      <c r="I3" s="428" t="s">
        <v>227</v>
      </c>
    </row>
    <row r="4" spans="1:10" x14ac:dyDescent="0.25">
      <c r="C4" s="434" t="s">
        <v>228</v>
      </c>
      <c r="D4" s="435" t="s">
        <v>229</v>
      </c>
      <c r="E4" s="826">
        <v>489</v>
      </c>
      <c r="F4" s="829">
        <v>0.6</v>
      </c>
      <c r="G4" s="436">
        <f>E4*F4</f>
        <v>293.39999999999998</v>
      </c>
      <c r="H4" s="437">
        <f>G4/$G$8</f>
        <v>0.207584547898684</v>
      </c>
      <c r="I4" s="832">
        <v>6</v>
      </c>
    </row>
    <row r="5" spans="1:10" x14ac:dyDescent="0.25">
      <c r="C5" s="434" t="s">
        <v>230</v>
      </c>
      <c r="D5" s="435" t="s">
        <v>229</v>
      </c>
      <c r="E5" s="826">
        <v>673</v>
      </c>
      <c r="F5" s="829">
        <v>1</v>
      </c>
      <c r="G5" s="436">
        <f t="shared" ref="G5:G7" si="0">E5*F5</f>
        <v>673</v>
      </c>
      <c r="H5" s="437">
        <f t="shared" ref="H5:H8" si="1">G5/$G$8</f>
        <v>0.47615678505730857</v>
      </c>
      <c r="I5" s="832">
        <v>8</v>
      </c>
    </row>
    <row r="6" spans="1:10" x14ac:dyDescent="0.25">
      <c r="A6" s="856" t="s">
        <v>572</v>
      </c>
      <c r="C6" s="434" t="s">
        <v>561</v>
      </c>
      <c r="D6" s="435" t="s">
        <v>229</v>
      </c>
      <c r="E6" s="827">
        <v>750</v>
      </c>
      <c r="F6" s="830">
        <v>0.5</v>
      </c>
      <c r="G6" s="436">
        <f t="shared" si="0"/>
        <v>375</v>
      </c>
      <c r="H6" s="437">
        <f t="shared" si="1"/>
        <v>0.26531767369463705</v>
      </c>
      <c r="I6" s="832" t="s">
        <v>1</v>
      </c>
    </row>
    <row r="7" spans="1:10" ht="15" thickBot="1" x14ac:dyDescent="0.3">
      <c r="A7" s="857"/>
      <c r="C7" s="438" t="s">
        <v>561</v>
      </c>
      <c r="D7" s="439" t="s">
        <v>231</v>
      </c>
      <c r="E7" s="828">
        <v>240</v>
      </c>
      <c r="F7" s="831">
        <v>0.3</v>
      </c>
      <c r="G7" s="440">
        <f t="shared" si="0"/>
        <v>72</v>
      </c>
      <c r="H7" s="441">
        <f t="shared" si="1"/>
        <v>5.0940993349370307E-2</v>
      </c>
      <c r="I7" s="833" t="s">
        <v>1</v>
      </c>
    </row>
    <row r="8" spans="1:10" ht="15.75" thickTop="1" thickBot="1" x14ac:dyDescent="0.3">
      <c r="A8" s="857"/>
      <c r="C8" s="424"/>
      <c r="D8" s="426" t="s">
        <v>174</v>
      </c>
      <c r="E8" s="442">
        <f>SUM(E4:E7)</f>
        <v>2152</v>
      </c>
      <c r="F8" s="443">
        <f t="shared" ref="F8:I8" si="2">SUM(F4:F7)</f>
        <v>2.4</v>
      </c>
      <c r="G8" s="442">
        <f t="shared" si="2"/>
        <v>1413.4</v>
      </c>
      <c r="H8" s="443">
        <f t="shared" si="1"/>
        <v>1</v>
      </c>
      <c r="I8" s="444">
        <f t="shared" si="2"/>
        <v>14</v>
      </c>
      <c r="J8" s="445"/>
    </row>
    <row r="9" spans="1:10" x14ac:dyDescent="0.25">
      <c r="A9" s="857"/>
    </row>
    <row r="10" spans="1:10" x14ac:dyDescent="0.25">
      <c r="A10" s="857"/>
    </row>
    <row r="11" spans="1:10" x14ac:dyDescent="0.25">
      <c r="A11" s="857"/>
    </row>
    <row r="12" spans="1:10" x14ac:dyDescent="0.25">
      <c r="A12" s="857"/>
    </row>
    <row r="13" spans="1:10" x14ac:dyDescent="0.25">
      <c r="A13" s="857"/>
    </row>
    <row r="14" spans="1:10" x14ac:dyDescent="0.25">
      <c r="A14" s="857"/>
    </row>
    <row r="15" spans="1:10" x14ac:dyDescent="0.25">
      <c r="A15" s="857"/>
    </row>
    <row r="16" spans="1:10"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pg9HWvcuuqlAtgP4Ug0s4wb0IoCPNNiiRBK3+wKYaB0u4NdHGMStOAiiR8Reyt7RrZcSwe0GNK258JcpAvx7DA==" saltValue="6zNFW0BNhMyzJ5QNL28vzw=="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8" orientation="landscape" r:id="rId2"/>
  <ignoredErrors>
    <ignoredError sqref="E4:I7 E8:G8 I8" unlockedFormula="1"/>
    <ignoredError sqref="H8" formula="1" unlockedFormula="1"/>
  </ignoredError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42.7109375" style="12" bestFit="1" customWidth="1"/>
    <col min="4" max="5" width="16.7109375" style="12" customWidth="1"/>
    <col min="6" max="16384" width="9.140625" style="12"/>
  </cols>
  <sheetData>
    <row r="1" spans="1:5" s="711" customFormat="1" ht="60" customHeight="1" x14ac:dyDescent="0.25">
      <c r="C1" s="755" t="s">
        <v>577</v>
      </c>
    </row>
    <row r="2" spans="1:5" ht="15" thickBot="1" x14ac:dyDescent="0.3"/>
    <row r="3" spans="1:5" ht="28.5" x14ac:dyDescent="0.25">
      <c r="C3" s="427" t="s">
        <v>484</v>
      </c>
      <c r="D3" s="414" t="s">
        <v>482</v>
      </c>
      <c r="E3" s="428" t="s">
        <v>489</v>
      </c>
    </row>
    <row r="4" spans="1:5" x14ac:dyDescent="0.25">
      <c r="C4" s="429" t="s">
        <v>480</v>
      </c>
      <c r="D4" s="1151">
        <f>'10.1'!E5/'10.1'!E8</f>
        <v>0.31273234200743494</v>
      </c>
      <c r="E4" s="1152">
        <f>'10.1'!G5/'10.1'!G8</f>
        <v>0.47615678505730857</v>
      </c>
    </row>
    <row r="5" spans="1:5" x14ac:dyDescent="0.25">
      <c r="C5" s="430" t="s">
        <v>481</v>
      </c>
      <c r="D5" s="1153">
        <f>'10.1'!E7/'10.1'!E8</f>
        <v>0.11152416356877323</v>
      </c>
      <c r="E5" s="1154">
        <f>'10.1'!G7/'10.1'!G8</f>
        <v>5.0940993349370307E-2</v>
      </c>
    </row>
    <row r="6" spans="1:5" ht="15" thickBot="1" x14ac:dyDescent="0.3">
      <c r="A6" s="856" t="s">
        <v>572</v>
      </c>
      <c r="C6" s="431" t="s">
        <v>483</v>
      </c>
      <c r="D6" s="1155">
        <f>'10.1'!E8/'10.1'!I8</f>
        <v>153.71428571428572</v>
      </c>
      <c r="E6" s="1156">
        <f>'10.1'!G8/'10.1'!I8</f>
        <v>100.95714285714287</v>
      </c>
    </row>
    <row r="7" spans="1:5" x14ac:dyDescent="0.25">
      <c r="A7" s="857"/>
    </row>
    <row r="8" spans="1:5" x14ac:dyDescent="0.25">
      <c r="A8" s="857"/>
    </row>
    <row r="9" spans="1:5" x14ac:dyDescent="0.25">
      <c r="A9" s="857"/>
    </row>
    <row r="10" spans="1:5" x14ac:dyDescent="0.25">
      <c r="A10" s="857"/>
    </row>
    <row r="11" spans="1:5" x14ac:dyDescent="0.25">
      <c r="A11" s="857"/>
    </row>
    <row r="12" spans="1:5" x14ac:dyDescent="0.25">
      <c r="A12" s="857"/>
    </row>
    <row r="13" spans="1:5" x14ac:dyDescent="0.25">
      <c r="A13" s="857"/>
    </row>
    <row r="14" spans="1:5" x14ac:dyDescent="0.25">
      <c r="A14" s="857"/>
    </row>
    <row r="15" spans="1:5" x14ac:dyDescent="0.25">
      <c r="A15" s="857"/>
    </row>
    <row r="16" spans="1:5"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POB6aq5k5/Y8Un2O/TlFt4iBrhTzWmulQMVpJaaPC/lzl6/EuJenB+Xw8gDRsy1QNFlhW0706vjfzqu3KsTS6g==" saltValue="NVIuf+DbNCjSbdqsKO5++A=="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5"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5" x14ac:dyDescent="0.25"/>
  <cols>
    <col min="1" max="1" width="11.42578125" style="727" customWidth="1"/>
    <col min="2" max="2" width="2.140625" style="412" customWidth="1"/>
    <col min="3" max="3" width="14.42578125" style="12" bestFit="1" customWidth="1"/>
    <col min="4" max="4" width="13.140625" style="12" bestFit="1" customWidth="1"/>
    <col min="5" max="5" width="20.85546875" style="12" bestFit="1" customWidth="1"/>
    <col min="6" max="6" width="16.42578125" style="12" customWidth="1"/>
    <col min="7" max="7" width="15" style="12" bestFit="1" customWidth="1"/>
    <col min="8" max="8" width="14.7109375" style="12" bestFit="1" customWidth="1"/>
    <col min="9" max="9" width="10.7109375" style="12" bestFit="1" customWidth="1"/>
    <col min="10" max="10" width="9.140625" style="412" customWidth="1"/>
    <col min="11" max="16384" width="9.140625" style="412"/>
  </cols>
  <sheetData>
    <row r="1" spans="1:9" s="727" customFormat="1" ht="60" customHeight="1" x14ac:dyDescent="0.25">
      <c r="C1" s="755" t="s">
        <v>577</v>
      </c>
      <c r="D1" s="711"/>
      <c r="E1" s="711"/>
      <c r="F1" s="711"/>
      <c r="G1" s="711"/>
      <c r="H1" s="711"/>
      <c r="I1" s="711"/>
    </row>
    <row r="2" spans="1:9" ht="15.75" thickBot="1" x14ac:dyDescent="0.3"/>
    <row r="3" spans="1:9" ht="42.75" x14ac:dyDescent="0.25">
      <c r="C3" s="413" t="s">
        <v>232</v>
      </c>
      <c r="D3" s="843" t="s">
        <v>175</v>
      </c>
      <c r="E3" s="844" t="s">
        <v>226</v>
      </c>
      <c r="F3" s="414" t="s">
        <v>493</v>
      </c>
      <c r="G3" s="415" t="s">
        <v>488</v>
      </c>
      <c r="H3" s="415" t="s">
        <v>494</v>
      </c>
      <c r="I3" s="842" t="s">
        <v>227</v>
      </c>
    </row>
    <row r="4" spans="1:9" x14ac:dyDescent="0.25">
      <c r="C4" s="116" t="s">
        <v>490</v>
      </c>
      <c r="D4" s="25" t="s">
        <v>228</v>
      </c>
      <c r="E4" s="26" t="s">
        <v>229</v>
      </c>
      <c r="F4" s="883">
        <v>150</v>
      </c>
      <c r="G4" s="1157">
        <v>0.6</v>
      </c>
      <c r="H4" s="272">
        <f>G4*F4</f>
        <v>90</v>
      </c>
      <c r="I4" s="1158">
        <v>2</v>
      </c>
    </row>
    <row r="5" spans="1:9" x14ac:dyDescent="0.25">
      <c r="C5" s="116"/>
      <c r="D5" s="25" t="s">
        <v>230</v>
      </c>
      <c r="E5" s="26" t="s">
        <v>229</v>
      </c>
      <c r="F5" s="802">
        <v>350</v>
      </c>
      <c r="G5" s="1159">
        <v>1</v>
      </c>
      <c r="H5" s="272">
        <f>G5*F5</f>
        <v>350</v>
      </c>
      <c r="I5" s="1158">
        <v>2</v>
      </c>
    </row>
    <row r="6" spans="1:9" ht="15.75" thickBot="1" x14ac:dyDescent="0.3">
      <c r="A6" s="856" t="s">
        <v>572</v>
      </c>
      <c r="C6" s="119"/>
      <c r="D6" s="94" t="s">
        <v>561</v>
      </c>
      <c r="E6" s="416" t="s">
        <v>231</v>
      </c>
      <c r="F6" s="810">
        <v>60</v>
      </c>
      <c r="G6" s="1160">
        <v>0.3</v>
      </c>
      <c r="H6" s="273">
        <f>G6*F6</f>
        <v>18</v>
      </c>
      <c r="I6" s="1161" t="s">
        <v>1</v>
      </c>
    </row>
    <row r="7" spans="1:9" ht="15.75" thickTop="1" x14ac:dyDescent="0.25">
      <c r="A7" s="857"/>
      <c r="C7" s="417"/>
      <c r="D7" s="418"/>
      <c r="E7" s="419" t="s">
        <v>174</v>
      </c>
      <c r="F7" s="1162">
        <f>SUM(F4:F6)</f>
        <v>560</v>
      </c>
      <c r="G7" s="1163">
        <f>H7/F7</f>
        <v>0.81785714285714284</v>
      </c>
      <c r="H7" s="1162">
        <f>SUM(H4:H6)</f>
        <v>458</v>
      </c>
      <c r="I7" s="1164"/>
    </row>
    <row r="8" spans="1:9" ht="15.75" thickBot="1" x14ac:dyDescent="0.3">
      <c r="A8" s="857"/>
      <c r="C8" s="420" t="s">
        <v>491</v>
      </c>
      <c r="D8" s="421" t="s">
        <v>230</v>
      </c>
      <c r="E8" s="824" t="s">
        <v>229</v>
      </c>
      <c r="F8" s="798">
        <v>70</v>
      </c>
      <c r="G8" s="1165">
        <v>1</v>
      </c>
      <c r="H8" s="1166">
        <f>G8*F8</f>
        <v>70</v>
      </c>
      <c r="I8" s="1167">
        <v>1</v>
      </c>
    </row>
    <row r="9" spans="1:9" ht="15.75" thickTop="1" x14ac:dyDescent="0.25">
      <c r="A9" s="857"/>
      <c r="C9" s="417"/>
      <c r="D9" s="418"/>
      <c r="E9" s="419" t="s">
        <v>174</v>
      </c>
      <c r="F9" s="1162">
        <f>F8</f>
        <v>70</v>
      </c>
      <c r="G9" s="1163">
        <f>H9/F9</f>
        <v>1</v>
      </c>
      <c r="H9" s="1162">
        <f>H8</f>
        <v>70</v>
      </c>
      <c r="I9" s="1164"/>
    </row>
    <row r="10" spans="1:9" x14ac:dyDescent="0.25">
      <c r="A10" s="857"/>
      <c r="C10" s="422" t="s">
        <v>492</v>
      </c>
      <c r="D10" s="423" t="s">
        <v>230</v>
      </c>
      <c r="E10" s="26" t="s">
        <v>229</v>
      </c>
      <c r="F10" s="1168">
        <v>600</v>
      </c>
      <c r="G10" s="1169">
        <v>1</v>
      </c>
      <c r="H10" s="1170">
        <f t="shared" ref="H10:H11" si="0">G10*F10</f>
        <v>600</v>
      </c>
      <c r="I10" s="1171">
        <v>5</v>
      </c>
    </row>
    <row r="11" spans="1:9" ht="15.75" thickBot="1" x14ac:dyDescent="0.3">
      <c r="A11" s="857"/>
      <c r="C11" s="420"/>
      <c r="D11" s="421" t="s">
        <v>561</v>
      </c>
      <c r="E11" s="416" t="s">
        <v>231</v>
      </c>
      <c r="F11" s="798">
        <v>400</v>
      </c>
      <c r="G11" s="1165">
        <v>0.3</v>
      </c>
      <c r="H11" s="1166">
        <f t="shared" si="0"/>
        <v>120</v>
      </c>
      <c r="I11" s="1167" t="s">
        <v>1</v>
      </c>
    </row>
    <row r="12" spans="1:9" ht="16.5" thickTop="1" thickBot="1" x14ac:dyDescent="0.3">
      <c r="A12" s="857"/>
      <c r="C12" s="424"/>
      <c r="D12" s="425"/>
      <c r="E12" s="426" t="s">
        <v>174</v>
      </c>
      <c r="F12" s="1172">
        <f>SUM(F10:F11)</f>
        <v>1000</v>
      </c>
      <c r="G12" s="1173">
        <f>H12/F12</f>
        <v>0.72</v>
      </c>
      <c r="H12" s="1172">
        <f>SUM(H10:H11)</f>
        <v>720</v>
      </c>
      <c r="I12" s="1174"/>
    </row>
    <row r="13" spans="1:9" x14ac:dyDescent="0.25">
      <c r="A13" s="857"/>
    </row>
    <row r="14" spans="1:9" x14ac:dyDescent="0.25">
      <c r="A14" s="857"/>
    </row>
    <row r="15" spans="1:9" x14ac:dyDescent="0.25">
      <c r="A15" s="857"/>
    </row>
    <row r="16" spans="1:9"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lug3iLs9qNQDS9AxEdzbTC7vE9uAz9kB15PsaJbzCCoPQDe3iLpUaWFwCd54IfC7vOEu26ywb7rGZ5XtabgYJw==" saltValue="Hr7X5cN17rGHGlVURk3/9g=="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9" orientation="landscape" r:id="rId2"/>
  <ignoredErrors>
    <ignoredError sqref="G7:H12"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10" customWidth="1"/>
    <col min="2" max="2" width="2.140625" style="9" customWidth="1"/>
    <col min="3" max="3" width="27.28515625" style="9" bestFit="1" customWidth="1"/>
    <col min="4" max="5" width="10.85546875" style="9" customWidth="1"/>
    <col min="6" max="6" width="10.85546875" style="699" customWidth="1"/>
    <col min="7" max="8" width="10.85546875" style="9" customWidth="1"/>
    <col min="9" max="16384" width="8.85546875" style="9"/>
  </cols>
  <sheetData>
    <row r="1" spans="1:8" s="710" customFormat="1" ht="60" customHeight="1" x14ac:dyDescent="0.2">
      <c r="C1" s="755" t="s">
        <v>577</v>
      </c>
      <c r="F1" s="743"/>
    </row>
    <row r="3" spans="1:8" x14ac:dyDescent="0.2">
      <c r="C3" s="700"/>
      <c r="D3" s="701" t="s">
        <v>212</v>
      </c>
      <c r="E3" s="701" t="s">
        <v>209</v>
      </c>
      <c r="F3" s="702" t="s">
        <v>201</v>
      </c>
      <c r="G3" s="701" t="s">
        <v>210</v>
      </c>
      <c r="H3" s="701" t="s">
        <v>211</v>
      </c>
    </row>
    <row r="4" spans="1:8" x14ac:dyDescent="0.2">
      <c r="C4" s="700" t="s">
        <v>485</v>
      </c>
      <c r="D4" s="744">
        <v>80</v>
      </c>
      <c r="E4" s="744">
        <v>90</v>
      </c>
      <c r="F4" s="745">
        <v>100</v>
      </c>
      <c r="G4" s="744">
        <v>110</v>
      </c>
      <c r="H4" s="744">
        <v>120</v>
      </c>
    </row>
    <row r="5" spans="1:8" x14ac:dyDescent="0.2">
      <c r="C5" s="703" t="s">
        <v>486</v>
      </c>
      <c r="D5" s="704">
        <f>D4/$F$4-1</f>
        <v>-0.19999999999999996</v>
      </c>
      <c r="E5" s="704">
        <f>E4/$F$4-1</f>
        <v>-9.9999999999999978E-2</v>
      </c>
      <c r="F5" s="705"/>
      <c r="G5" s="704">
        <f t="shared" ref="G5:H5" si="0">G4/$F$4-1</f>
        <v>0.10000000000000009</v>
      </c>
      <c r="H5" s="704">
        <f t="shared" si="0"/>
        <v>0.19999999999999996</v>
      </c>
    </row>
    <row r="6" spans="1:8" x14ac:dyDescent="0.2">
      <c r="A6" s="856" t="s">
        <v>572</v>
      </c>
      <c r="C6" s="700" t="s">
        <v>207</v>
      </c>
      <c r="D6" s="706">
        <f>$F$6</f>
        <v>75</v>
      </c>
      <c r="E6" s="706">
        <f>$F$6</f>
        <v>75</v>
      </c>
      <c r="F6" s="746">
        <v>75</v>
      </c>
      <c r="G6" s="706">
        <f t="shared" ref="G6:H6" si="1">$F$6</f>
        <v>75</v>
      </c>
      <c r="H6" s="706">
        <f t="shared" si="1"/>
        <v>75</v>
      </c>
    </row>
    <row r="7" spans="1:8" x14ac:dyDescent="0.2">
      <c r="A7" s="857"/>
      <c r="C7" s="700" t="s">
        <v>208</v>
      </c>
      <c r="D7" s="706">
        <f>D4-D6</f>
        <v>5</v>
      </c>
      <c r="E7" s="706">
        <f t="shared" ref="E7:H7" si="2">E4-E6</f>
        <v>15</v>
      </c>
      <c r="F7" s="707">
        <f t="shared" si="2"/>
        <v>25</v>
      </c>
      <c r="G7" s="706">
        <f t="shared" si="2"/>
        <v>35</v>
      </c>
      <c r="H7" s="706">
        <f t="shared" si="2"/>
        <v>45</v>
      </c>
    </row>
    <row r="8" spans="1:8" x14ac:dyDescent="0.2">
      <c r="A8" s="857"/>
      <c r="C8" s="703" t="s">
        <v>213</v>
      </c>
      <c r="D8" s="708">
        <f>D7/$F$7-1</f>
        <v>-0.8</v>
      </c>
      <c r="E8" s="708">
        <f>E7/$F$7-1</f>
        <v>-0.4</v>
      </c>
      <c r="F8" s="709"/>
      <c r="G8" s="708">
        <f t="shared" ref="G8:H8" si="3">G7/$F$7-1</f>
        <v>0.39999999999999991</v>
      </c>
      <c r="H8" s="708">
        <f t="shared" si="3"/>
        <v>0.8</v>
      </c>
    </row>
    <row r="9" spans="1:8" x14ac:dyDescent="0.2">
      <c r="A9" s="857"/>
    </row>
    <row r="10" spans="1:8" x14ac:dyDescent="0.2">
      <c r="A10" s="857"/>
    </row>
    <row r="11" spans="1:8" x14ac:dyDescent="0.2">
      <c r="A11" s="857"/>
    </row>
    <row r="12" spans="1:8" x14ac:dyDescent="0.2">
      <c r="A12" s="857"/>
    </row>
    <row r="13" spans="1:8" x14ac:dyDescent="0.2">
      <c r="A13" s="857"/>
    </row>
    <row r="14" spans="1:8" x14ac:dyDescent="0.2">
      <c r="A14" s="857"/>
    </row>
    <row r="15" spans="1:8" x14ac:dyDescent="0.2">
      <c r="A15" s="857"/>
    </row>
    <row r="16" spans="1:8"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2EmSy2w0VVZIeBYtrolkpWI8hR1MODytThAvSpi6K2WPn2Hpk+XuGKyZSDgDdAMWhvE8BtfLdl9BA1vVuJBBug==" saltValue="jKO02jFZurLhuF2nAGCiXw=="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94" orientation="landscape" r:id="rId2"/>
  <ignoredErrors>
    <ignoredError sqref="D5:H8" unlockedFormula="1"/>
  </ignoredError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K170"/>
  <sheetViews>
    <sheetView showGridLines="0" workbookViewId="0">
      <pane xSplit="5" ySplit="3" topLeftCell="F104" activePane="bottomRight" state="frozen"/>
      <selection activeCell="B2" sqref="B2"/>
      <selection pane="topRight" activeCell="B2" sqref="B2"/>
      <selection pane="bottomLeft" activeCell="B2" sqref="B2"/>
      <selection pane="bottomRight" activeCell="B2" sqref="B2"/>
    </sheetView>
  </sheetViews>
  <sheetFormatPr defaultColWidth="12.28515625" defaultRowHeight="14.25" outlineLevelRow="1" x14ac:dyDescent="0.2"/>
  <cols>
    <col min="1" max="1" width="11.42578125" style="721" customWidth="1"/>
    <col min="2" max="3" width="2.140625" style="834" customWidth="1"/>
    <col min="4" max="4" width="49.7109375" style="834" bestFit="1" customWidth="1"/>
    <col min="5" max="5" width="17.5703125" style="835" customWidth="1"/>
    <col min="6" max="6" width="17.85546875" style="835" bestFit="1" customWidth="1"/>
    <col min="7" max="9" width="15" style="835" bestFit="1" customWidth="1"/>
    <col min="10" max="11" width="15.7109375" style="835" bestFit="1" customWidth="1"/>
    <col min="12" max="12" width="14.85546875" style="835" bestFit="1" customWidth="1"/>
    <col min="13" max="13" width="17.85546875" style="835" bestFit="1" customWidth="1"/>
    <col min="14" max="14" width="12.28515625" style="834"/>
    <col min="15" max="15" width="2.140625" style="834" bestFit="1" customWidth="1"/>
    <col min="16" max="16384" width="12.28515625" style="834"/>
  </cols>
  <sheetData>
    <row r="1" spans="1:36" s="721" customFormat="1" ht="60" customHeight="1" x14ac:dyDescent="0.2">
      <c r="E1" s="755" t="s">
        <v>577</v>
      </c>
      <c r="G1" s="724"/>
      <c r="H1" s="725"/>
      <c r="I1" s="724"/>
      <c r="J1" s="724"/>
      <c r="K1" s="724"/>
      <c r="L1" s="726"/>
      <c r="M1" s="724"/>
    </row>
    <row r="2" spans="1:36" x14ac:dyDescent="0.2">
      <c r="B2" s="1111"/>
      <c r="C2" s="1111"/>
      <c r="D2" s="1111"/>
      <c r="E2" s="1066"/>
      <c r="F2" s="1066"/>
      <c r="G2" s="1066"/>
      <c r="H2" s="1066"/>
      <c r="I2" s="1066"/>
      <c r="J2" s="1066"/>
      <c r="K2" s="1066"/>
      <c r="L2" s="1066"/>
      <c r="M2" s="1066"/>
      <c r="N2" s="1111"/>
      <c r="O2" s="324" t="s">
        <v>578</v>
      </c>
    </row>
    <row r="3" spans="1:36" x14ac:dyDescent="0.2">
      <c r="B3" s="1111"/>
      <c r="C3" s="1178" t="s">
        <v>181</v>
      </c>
      <c r="D3" s="1178"/>
      <c r="E3" s="1179"/>
      <c r="F3" s="1180">
        <v>1</v>
      </c>
      <c r="G3" s="1181">
        <f>F3+1</f>
        <v>2</v>
      </c>
      <c r="H3" s="1181">
        <f t="shared" ref="H3:M3" si="0">G3+1</f>
        <v>3</v>
      </c>
      <c r="I3" s="1181">
        <f t="shared" si="0"/>
        <v>4</v>
      </c>
      <c r="J3" s="1181">
        <f t="shared" si="0"/>
        <v>5</v>
      </c>
      <c r="K3" s="1181">
        <f t="shared" si="0"/>
        <v>6</v>
      </c>
      <c r="L3" s="1181">
        <f t="shared" si="0"/>
        <v>7</v>
      </c>
      <c r="M3" s="1181">
        <f t="shared" si="0"/>
        <v>8</v>
      </c>
      <c r="N3" s="1111"/>
      <c r="O3" s="324" t="s">
        <v>578</v>
      </c>
    </row>
    <row r="4" spans="1:36" ht="15" thickBot="1" x14ac:dyDescent="0.25">
      <c r="A4" s="857"/>
      <c r="B4" s="321"/>
      <c r="C4" s="321"/>
      <c r="D4" s="321"/>
      <c r="E4" s="1033"/>
      <c r="F4" s="1033"/>
      <c r="G4" s="1033"/>
      <c r="H4" s="324"/>
      <c r="I4" s="324"/>
      <c r="J4" s="324"/>
      <c r="K4" s="324"/>
      <c r="L4" s="324"/>
      <c r="M4" s="324"/>
      <c r="N4" s="321"/>
      <c r="O4" s="324" t="s">
        <v>578</v>
      </c>
      <c r="P4" s="837"/>
      <c r="Q4" s="837"/>
      <c r="R4" s="837"/>
      <c r="S4" s="837"/>
      <c r="T4" s="837"/>
      <c r="U4" s="837"/>
      <c r="V4" s="837"/>
      <c r="W4" s="837"/>
      <c r="X4" s="837"/>
      <c r="Y4" s="837"/>
      <c r="Z4" s="837"/>
      <c r="AA4" s="837"/>
      <c r="AB4" s="837"/>
      <c r="AC4" s="837"/>
      <c r="AD4" s="837"/>
      <c r="AE4" s="837"/>
      <c r="AF4" s="837"/>
      <c r="AG4" s="837"/>
      <c r="AH4" s="837"/>
      <c r="AI4" s="837"/>
      <c r="AJ4" s="837"/>
    </row>
    <row r="5" spans="1:36" x14ac:dyDescent="0.2">
      <c r="A5" s="857"/>
      <c r="B5" s="321"/>
      <c r="C5" s="321"/>
      <c r="D5" s="358" t="s">
        <v>584</v>
      </c>
      <c r="E5" s="1034">
        <v>8</v>
      </c>
      <c r="F5" s="1035"/>
      <c r="G5" s="1033"/>
      <c r="H5" s="324"/>
      <c r="I5" s="324"/>
      <c r="J5" s="324"/>
      <c r="K5" s="324"/>
      <c r="L5" s="324"/>
      <c r="M5" s="324"/>
      <c r="N5" s="321"/>
      <c r="O5" s="324" t="s">
        <v>578</v>
      </c>
      <c r="P5" s="837"/>
      <c r="Q5" s="837"/>
      <c r="R5" s="837"/>
      <c r="S5" s="837"/>
      <c r="T5" s="837"/>
      <c r="U5" s="837"/>
      <c r="V5" s="837"/>
      <c r="W5" s="837"/>
      <c r="X5" s="837"/>
      <c r="Y5" s="837"/>
      <c r="Z5" s="837"/>
      <c r="AA5" s="837"/>
      <c r="AB5" s="837"/>
      <c r="AC5" s="837"/>
      <c r="AD5" s="837"/>
      <c r="AE5" s="837"/>
      <c r="AF5" s="837"/>
      <c r="AG5" s="837"/>
      <c r="AH5" s="837"/>
      <c r="AI5" s="837"/>
      <c r="AJ5" s="837"/>
    </row>
    <row r="6" spans="1:36" x14ac:dyDescent="0.2">
      <c r="A6" s="857"/>
      <c r="B6" s="321"/>
      <c r="C6" s="321"/>
      <c r="D6" s="1036" t="s">
        <v>559</v>
      </c>
      <c r="E6" s="1037"/>
      <c r="F6" s="1035"/>
      <c r="G6" s="1033"/>
      <c r="H6" s="324"/>
      <c r="I6" s="324"/>
      <c r="J6" s="324"/>
      <c r="K6" s="324"/>
      <c r="L6" s="324"/>
      <c r="M6" s="324"/>
      <c r="N6" s="321"/>
      <c r="O6" s="324" t="s">
        <v>578</v>
      </c>
      <c r="P6" s="837"/>
      <c r="Q6" s="837"/>
      <c r="R6" s="837"/>
      <c r="S6" s="837"/>
      <c r="T6" s="837"/>
      <c r="U6" s="837"/>
      <c r="V6" s="837"/>
      <c r="W6" s="837"/>
      <c r="X6" s="837"/>
      <c r="Y6" s="837"/>
      <c r="Z6" s="837"/>
      <c r="AA6" s="837"/>
      <c r="AB6" s="837"/>
      <c r="AC6" s="837"/>
      <c r="AD6" s="837"/>
      <c r="AE6" s="837"/>
      <c r="AF6" s="837"/>
      <c r="AG6" s="837"/>
      <c r="AH6" s="837"/>
      <c r="AI6" s="837"/>
      <c r="AJ6" s="837"/>
    </row>
    <row r="7" spans="1:36" x14ac:dyDescent="0.2">
      <c r="A7" s="857"/>
      <c r="B7" s="321"/>
      <c r="C7" s="321"/>
      <c r="D7" s="1038" t="s">
        <v>585</v>
      </c>
      <c r="E7" s="1039"/>
      <c r="F7" s="1035"/>
      <c r="G7" s="1033"/>
      <c r="H7" s="324"/>
      <c r="I7" s="324"/>
      <c r="J7" s="324"/>
      <c r="K7" s="324"/>
      <c r="L7" s="324"/>
      <c r="M7" s="324"/>
      <c r="N7" s="321"/>
      <c r="O7" s="324" t="s">
        <v>578</v>
      </c>
      <c r="P7" s="837"/>
      <c r="Q7" s="837"/>
      <c r="R7" s="837"/>
      <c r="S7" s="837"/>
      <c r="T7" s="837"/>
      <c r="U7" s="837"/>
      <c r="V7" s="837"/>
      <c r="W7" s="837"/>
      <c r="X7" s="837"/>
      <c r="Y7" s="837"/>
      <c r="Z7" s="837"/>
      <c r="AA7" s="837"/>
      <c r="AB7" s="837"/>
      <c r="AC7" s="837"/>
      <c r="AD7" s="837"/>
      <c r="AE7" s="837"/>
      <c r="AF7" s="837"/>
      <c r="AG7" s="837"/>
      <c r="AH7" s="837"/>
      <c r="AI7" s="837"/>
      <c r="AJ7" s="837"/>
    </row>
    <row r="8" spans="1:36" x14ac:dyDescent="0.2">
      <c r="A8" s="857"/>
      <c r="B8" s="321"/>
      <c r="C8" s="321"/>
      <c r="D8" s="1040" t="s">
        <v>348</v>
      </c>
      <c r="E8" s="1041">
        <v>0.02</v>
      </c>
      <c r="F8" s="1035"/>
      <c r="G8" s="1033"/>
      <c r="H8" s="324"/>
      <c r="I8" s="324"/>
      <c r="J8" s="324"/>
      <c r="K8" s="324"/>
      <c r="L8" s="324"/>
      <c r="M8" s="324"/>
      <c r="N8" s="321"/>
      <c r="O8" s="324" t="s">
        <v>578</v>
      </c>
      <c r="P8" s="837"/>
      <c r="Q8" s="837"/>
      <c r="R8" s="837"/>
      <c r="S8" s="837"/>
      <c r="T8" s="837"/>
      <c r="U8" s="837"/>
      <c r="V8" s="837"/>
      <c r="W8" s="837"/>
      <c r="X8" s="837"/>
      <c r="Y8" s="837"/>
      <c r="Z8" s="837"/>
      <c r="AA8" s="837"/>
      <c r="AB8" s="837"/>
      <c r="AC8" s="837"/>
      <c r="AD8" s="837"/>
      <c r="AE8" s="837"/>
      <c r="AF8" s="837"/>
      <c r="AG8" s="837"/>
      <c r="AH8" s="837"/>
      <c r="AI8" s="837"/>
      <c r="AJ8" s="837"/>
    </row>
    <row r="9" spans="1:36" x14ac:dyDescent="0.2">
      <c r="A9" s="857"/>
      <c r="B9" s="321"/>
      <c r="C9" s="321"/>
      <c r="D9" s="1040" t="s">
        <v>349</v>
      </c>
      <c r="E9" s="1041">
        <v>0.02</v>
      </c>
      <c r="F9" s="1035"/>
      <c r="G9" s="1033"/>
      <c r="H9" s="324"/>
      <c r="I9" s="324"/>
      <c r="J9" s="324"/>
      <c r="K9" s="324"/>
      <c r="L9" s="324"/>
      <c r="M9" s="324"/>
      <c r="N9" s="321"/>
      <c r="O9" s="324" t="s">
        <v>578</v>
      </c>
      <c r="P9" s="837"/>
      <c r="Q9" s="837"/>
      <c r="R9" s="837"/>
      <c r="S9" s="837"/>
      <c r="T9" s="837"/>
      <c r="U9" s="837"/>
      <c r="V9" s="837"/>
      <c r="W9" s="837"/>
      <c r="X9" s="837"/>
      <c r="Y9" s="837"/>
      <c r="Z9" s="837"/>
      <c r="AA9" s="837"/>
      <c r="AB9" s="837"/>
      <c r="AC9" s="837"/>
      <c r="AD9" s="837"/>
      <c r="AE9" s="837"/>
      <c r="AF9" s="837"/>
      <c r="AG9" s="837"/>
      <c r="AH9" s="837"/>
      <c r="AI9" s="837"/>
      <c r="AJ9" s="837"/>
    </row>
    <row r="10" spans="1:36" x14ac:dyDescent="0.2">
      <c r="A10" s="857"/>
      <c r="B10" s="321"/>
      <c r="C10" s="321"/>
      <c r="D10" s="1040" t="s">
        <v>350</v>
      </c>
      <c r="E10" s="1041">
        <v>0.02</v>
      </c>
      <c r="F10" s="1035"/>
      <c r="G10" s="1033"/>
      <c r="H10" s="324"/>
      <c r="I10" s="324"/>
      <c r="J10" s="324"/>
      <c r="K10" s="324"/>
      <c r="L10" s="324"/>
      <c r="M10" s="324"/>
      <c r="N10" s="321"/>
      <c r="O10" s="324" t="s">
        <v>578</v>
      </c>
      <c r="P10" s="837"/>
      <c r="Q10" s="837"/>
      <c r="R10" s="837"/>
      <c r="S10" s="837"/>
      <c r="T10" s="837"/>
      <c r="U10" s="837"/>
      <c r="V10" s="837"/>
      <c r="W10" s="837"/>
      <c r="X10" s="837"/>
      <c r="Y10" s="837"/>
      <c r="Z10" s="837"/>
      <c r="AA10" s="837"/>
      <c r="AB10" s="837"/>
      <c r="AC10" s="837"/>
      <c r="AD10" s="837"/>
      <c r="AE10" s="837"/>
      <c r="AF10" s="837"/>
      <c r="AG10" s="837"/>
      <c r="AH10" s="837"/>
      <c r="AI10" s="837"/>
      <c r="AJ10" s="837"/>
    </row>
    <row r="11" spans="1:36" x14ac:dyDescent="0.2">
      <c r="A11" s="857"/>
      <c r="B11" s="321"/>
      <c r="C11" s="321"/>
      <c r="D11" s="1040" t="s">
        <v>351</v>
      </c>
      <c r="E11" s="1042">
        <f>$E$10</f>
        <v>0.02</v>
      </c>
      <c r="F11" s="1035"/>
      <c r="G11" s="1033"/>
      <c r="H11" s="324"/>
      <c r="I11" s="324"/>
      <c r="J11" s="324"/>
      <c r="K11" s="324"/>
      <c r="L11" s="324"/>
      <c r="M11" s="324"/>
      <c r="N11" s="321"/>
      <c r="O11" s="324" t="s">
        <v>578</v>
      </c>
      <c r="P11" s="837"/>
      <c r="Q11" s="837"/>
      <c r="R11" s="837"/>
      <c r="S11" s="837"/>
      <c r="T11" s="837"/>
      <c r="U11" s="837"/>
      <c r="V11" s="837"/>
      <c r="W11" s="837"/>
      <c r="X11" s="837"/>
      <c r="Y11" s="837"/>
      <c r="Z11" s="837"/>
      <c r="AA11" s="837"/>
      <c r="AB11" s="837"/>
      <c r="AC11" s="837"/>
      <c r="AD11" s="837"/>
      <c r="AE11" s="837"/>
      <c r="AF11" s="837"/>
      <c r="AG11" s="837"/>
      <c r="AH11" s="837"/>
      <c r="AI11" s="837"/>
      <c r="AJ11" s="837"/>
    </row>
    <row r="12" spans="1:36" hidden="1" outlineLevel="1" x14ac:dyDescent="0.2">
      <c r="A12" s="838"/>
      <c r="B12" s="321"/>
      <c r="C12" s="321"/>
      <c r="D12" s="1040"/>
      <c r="E12" s="1042"/>
      <c r="F12" s="1035"/>
      <c r="G12" s="1033"/>
      <c r="H12" s="324"/>
      <c r="I12" s="324"/>
      <c r="J12" s="324"/>
      <c r="K12" s="324"/>
      <c r="L12" s="324"/>
      <c r="M12" s="324"/>
      <c r="N12" s="321"/>
      <c r="O12" s="324" t="s">
        <v>578</v>
      </c>
      <c r="P12" s="837"/>
      <c r="Q12" s="837"/>
      <c r="R12" s="837"/>
      <c r="S12" s="837"/>
      <c r="T12" s="837"/>
      <c r="U12" s="837"/>
      <c r="V12" s="837"/>
      <c r="W12" s="837"/>
      <c r="X12" s="837"/>
      <c r="Y12" s="837"/>
      <c r="Z12" s="837"/>
      <c r="AA12" s="837"/>
      <c r="AB12" s="837"/>
      <c r="AC12" s="837"/>
      <c r="AD12" s="837"/>
      <c r="AE12" s="837"/>
      <c r="AF12" s="837"/>
      <c r="AG12" s="837"/>
      <c r="AH12" s="837"/>
      <c r="AI12" s="837"/>
      <c r="AJ12" s="837"/>
    </row>
    <row r="13" spans="1:36" hidden="1" outlineLevel="1" x14ac:dyDescent="0.2">
      <c r="A13" s="838"/>
      <c r="B13" s="321"/>
      <c r="C13" s="321"/>
      <c r="D13" s="1040"/>
      <c r="E13" s="1042"/>
      <c r="F13" s="1035"/>
      <c r="G13" s="1033"/>
      <c r="H13" s="324"/>
      <c r="I13" s="324"/>
      <c r="J13" s="324"/>
      <c r="K13" s="324"/>
      <c r="L13" s="324"/>
      <c r="M13" s="324"/>
      <c r="N13" s="321"/>
      <c r="O13" s="324" t="s">
        <v>578</v>
      </c>
      <c r="P13" s="837"/>
      <c r="Q13" s="837"/>
      <c r="R13" s="837"/>
      <c r="S13" s="837"/>
      <c r="T13" s="837"/>
      <c r="U13" s="837"/>
      <c r="V13" s="837"/>
      <c r="W13" s="837"/>
      <c r="X13" s="837"/>
      <c r="Y13" s="837"/>
      <c r="Z13" s="837"/>
      <c r="AA13" s="837"/>
      <c r="AB13" s="837"/>
      <c r="AC13" s="837"/>
      <c r="AD13" s="837"/>
      <c r="AE13" s="837"/>
      <c r="AF13" s="837"/>
      <c r="AG13" s="837"/>
      <c r="AH13" s="837"/>
      <c r="AI13" s="837"/>
      <c r="AJ13" s="837"/>
    </row>
    <row r="14" spans="1:36" hidden="1" outlineLevel="1" x14ac:dyDescent="0.2">
      <c r="A14" s="838"/>
      <c r="B14" s="321"/>
      <c r="C14" s="321"/>
      <c r="D14" s="1040"/>
      <c r="E14" s="1042"/>
      <c r="F14" s="1035"/>
      <c r="G14" s="1033"/>
      <c r="H14" s="324"/>
      <c r="I14" s="324"/>
      <c r="J14" s="324"/>
      <c r="K14" s="324"/>
      <c r="L14" s="324"/>
      <c r="M14" s="324"/>
      <c r="N14" s="321"/>
      <c r="O14" s="324" t="s">
        <v>578</v>
      </c>
      <c r="P14" s="837"/>
      <c r="Q14" s="837"/>
      <c r="R14" s="837"/>
      <c r="S14" s="837"/>
      <c r="T14" s="837"/>
      <c r="U14" s="837"/>
      <c r="V14" s="837"/>
      <c r="W14" s="837"/>
      <c r="X14" s="837"/>
      <c r="Y14" s="837"/>
      <c r="Z14" s="837"/>
      <c r="AA14" s="837"/>
      <c r="AB14" s="837"/>
      <c r="AC14" s="837"/>
      <c r="AD14" s="837"/>
      <c r="AE14" s="837"/>
      <c r="AF14" s="837"/>
      <c r="AG14" s="837"/>
      <c r="AH14" s="837"/>
      <c r="AI14" s="837"/>
      <c r="AJ14" s="837"/>
    </row>
    <row r="15" spans="1:36" collapsed="1" x14ac:dyDescent="0.2">
      <c r="B15" s="321"/>
      <c r="C15" s="321"/>
      <c r="D15" s="1036" t="s">
        <v>559</v>
      </c>
      <c r="E15" s="1039"/>
      <c r="F15" s="1035"/>
      <c r="G15" s="1033"/>
      <c r="H15" s="324"/>
      <c r="I15" s="324"/>
      <c r="J15" s="324"/>
      <c r="K15" s="324"/>
      <c r="L15" s="324"/>
      <c r="M15" s="324"/>
      <c r="N15" s="321"/>
      <c r="O15" s="324" t="s">
        <v>578</v>
      </c>
      <c r="P15" s="837"/>
      <c r="Q15" s="837"/>
      <c r="R15" s="837"/>
      <c r="S15" s="837"/>
      <c r="T15" s="837"/>
      <c r="U15" s="837"/>
      <c r="V15" s="837"/>
      <c r="W15" s="837"/>
      <c r="X15" s="837"/>
      <c r="Y15" s="837"/>
      <c r="Z15" s="837"/>
      <c r="AA15" s="837"/>
      <c r="AB15" s="837"/>
      <c r="AC15" s="837"/>
      <c r="AD15" s="837"/>
      <c r="AE15" s="837"/>
      <c r="AF15" s="837"/>
      <c r="AG15" s="837"/>
      <c r="AH15" s="837"/>
      <c r="AI15" s="837"/>
      <c r="AJ15" s="837"/>
    </row>
    <row r="16" spans="1:36" x14ac:dyDescent="0.2">
      <c r="B16" s="321"/>
      <c r="C16" s="321"/>
      <c r="D16" s="1038" t="s">
        <v>605</v>
      </c>
      <c r="E16" s="1043">
        <v>0.75</v>
      </c>
      <c r="F16" s="1035"/>
      <c r="G16" s="1033"/>
      <c r="H16" s="324"/>
      <c r="I16" s="324"/>
      <c r="J16" s="324"/>
      <c r="K16" s="324"/>
      <c r="L16" s="324"/>
      <c r="M16" s="324"/>
      <c r="N16" s="321"/>
      <c r="O16" s="324" t="s">
        <v>578</v>
      </c>
      <c r="P16" s="837"/>
      <c r="Q16" s="837"/>
      <c r="R16" s="837"/>
      <c r="S16" s="837"/>
      <c r="T16" s="837"/>
      <c r="U16" s="837"/>
      <c r="V16" s="837"/>
      <c r="W16" s="837"/>
      <c r="X16" s="837"/>
      <c r="Y16" s="837"/>
      <c r="Z16" s="837"/>
      <c r="AA16" s="837"/>
      <c r="AB16" s="837"/>
      <c r="AC16" s="837"/>
      <c r="AD16" s="837"/>
      <c r="AE16" s="837"/>
      <c r="AF16" s="837"/>
      <c r="AG16" s="837"/>
      <c r="AH16" s="837"/>
      <c r="AI16" s="837"/>
      <c r="AJ16" s="837"/>
    </row>
    <row r="17" spans="2:36" x14ac:dyDescent="0.2">
      <c r="B17" s="321"/>
      <c r="C17" s="321"/>
      <c r="D17" s="1036" t="s">
        <v>559</v>
      </c>
      <c r="E17" s="1039"/>
      <c r="F17" s="1035"/>
      <c r="G17" s="1033"/>
      <c r="H17" s="324"/>
      <c r="I17" s="324"/>
      <c r="J17" s="324"/>
      <c r="K17" s="324"/>
      <c r="L17" s="324"/>
      <c r="M17" s="324"/>
      <c r="N17" s="321"/>
      <c r="O17" s="324" t="s">
        <v>578</v>
      </c>
      <c r="P17" s="837"/>
      <c r="Q17" s="837"/>
      <c r="R17" s="837"/>
      <c r="S17" s="837"/>
      <c r="T17" s="837"/>
      <c r="U17" s="837"/>
      <c r="V17" s="837"/>
      <c r="W17" s="837"/>
      <c r="X17" s="837"/>
      <c r="Y17" s="837"/>
      <c r="Z17" s="837"/>
      <c r="AA17" s="837"/>
      <c r="AB17" s="837"/>
      <c r="AC17" s="837"/>
      <c r="AD17" s="837"/>
      <c r="AE17" s="837"/>
      <c r="AF17" s="837"/>
      <c r="AG17" s="837"/>
      <c r="AH17" s="837"/>
      <c r="AI17" s="837"/>
      <c r="AJ17" s="837"/>
    </row>
    <row r="18" spans="2:36" x14ac:dyDescent="0.2">
      <c r="B18" s="321"/>
      <c r="C18" s="321"/>
      <c r="D18" s="1038" t="s">
        <v>579</v>
      </c>
      <c r="E18" s="1044">
        <v>0.5</v>
      </c>
      <c r="F18" s="1035"/>
      <c r="G18" s="1033"/>
      <c r="H18" s="324"/>
      <c r="I18" s="324"/>
      <c r="J18" s="324"/>
      <c r="K18" s="324"/>
      <c r="L18" s="324"/>
      <c r="M18" s="324"/>
      <c r="N18" s="321"/>
      <c r="O18" s="324" t="s">
        <v>578</v>
      </c>
      <c r="P18" s="837"/>
      <c r="Q18" s="837"/>
      <c r="R18" s="837"/>
      <c r="S18" s="837"/>
      <c r="T18" s="837"/>
      <c r="U18" s="837"/>
      <c r="V18" s="837"/>
      <c r="W18" s="837"/>
      <c r="X18" s="837"/>
      <c r="Y18" s="837"/>
      <c r="Z18" s="837"/>
      <c r="AA18" s="837"/>
      <c r="AB18" s="837"/>
      <c r="AC18" s="837"/>
      <c r="AD18" s="837"/>
      <c r="AE18" s="837"/>
      <c r="AF18" s="837"/>
      <c r="AG18" s="837"/>
      <c r="AH18" s="837"/>
      <c r="AI18" s="837"/>
      <c r="AJ18" s="837"/>
    </row>
    <row r="19" spans="2:36" x14ac:dyDescent="0.2">
      <c r="B19" s="321"/>
      <c r="C19" s="321"/>
      <c r="D19" s="1038" t="s">
        <v>580</v>
      </c>
      <c r="E19" s="1045">
        <f>1-E18</f>
        <v>0.5</v>
      </c>
      <c r="F19" s="1035"/>
      <c r="G19" s="1033"/>
      <c r="H19" s="324"/>
      <c r="I19" s="324"/>
      <c r="J19" s="324"/>
      <c r="K19" s="324"/>
      <c r="L19" s="324"/>
      <c r="M19" s="324"/>
      <c r="N19" s="321"/>
      <c r="O19" s="324" t="s">
        <v>578</v>
      </c>
      <c r="P19" s="837"/>
      <c r="Q19" s="837"/>
      <c r="R19" s="837"/>
      <c r="S19" s="837"/>
      <c r="T19" s="837"/>
      <c r="U19" s="837"/>
      <c r="V19" s="837"/>
      <c r="W19" s="837"/>
      <c r="X19" s="837"/>
      <c r="Y19" s="837"/>
      <c r="Z19" s="837"/>
      <c r="AA19" s="837"/>
      <c r="AB19" s="837"/>
      <c r="AC19" s="837"/>
      <c r="AD19" s="837"/>
      <c r="AE19" s="837"/>
      <c r="AF19" s="837"/>
      <c r="AG19" s="837"/>
      <c r="AH19" s="837"/>
      <c r="AI19" s="837"/>
      <c r="AJ19" s="837"/>
    </row>
    <row r="20" spans="2:36" x14ac:dyDescent="0.2">
      <c r="B20" s="321"/>
      <c r="C20" s="321"/>
      <c r="D20" s="1036" t="s">
        <v>559</v>
      </c>
      <c r="E20" s="1039"/>
      <c r="F20" s="1035"/>
      <c r="G20" s="1033"/>
      <c r="H20" s="324"/>
      <c r="I20" s="324"/>
      <c r="J20" s="324"/>
      <c r="K20" s="324"/>
      <c r="L20" s="324"/>
      <c r="M20" s="324"/>
      <c r="N20" s="321"/>
      <c r="O20" s="324" t="s">
        <v>578</v>
      </c>
      <c r="P20" s="837"/>
      <c r="Q20" s="837"/>
      <c r="R20" s="837"/>
      <c r="S20" s="837"/>
      <c r="T20" s="837"/>
      <c r="U20" s="837"/>
      <c r="V20" s="837"/>
      <c r="W20" s="837"/>
      <c r="X20" s="837"/>
      <c r="Y20" s="837"/>
      <c r="Z20" s="837"/>
      <c r="AA20" s="837"/>
      <c r="AB20" s="837"/>
      <c r="AC20" s="837"/>
      <c r="AD20" s="837"/>
      <c r="AE20" s="837"/>
      <c r="AF20" s="837"/>
      <c r="AG20" s="837"/>
      <c r="AH20" s="837"/>
      <c r="AI20" s="837"/>
      <c r="AJ20" s="837"/>
    </row>
    <row r="21" spans="2:36" x14ac:dyDescent="0.2">
      <c r="B21" s="321"/>
      <c r="C21" s="321"/>
      <c r="D21" s="1036" t="s">
        <v>617</v>
      </c>
      <c r="E21" s="1046">
        <v>2E-3</v>
      </c>
      <c r="F21" s="1035"/>
      <c r="G21" s="1033"/>
      <c r="H21" s="324"/>
      <c r="I21" s="324"/>
      <c r="J21" s="324"/>
      <c r="K21" s="324"/>
      <c r="L21" s="324"/>
      <c r="M21" s="324"/>
      <c r="N21" s="321"/>
      <c r="O21" s="324" t="s">
        <v>578</v>
      </c>
      <c r="P21" s="837"/>
      <c r="Q21" s="837"/>
      <c r="R21" s="837"/>
      <c r="S21" s="837"/>
      <c r="T21" s="837"/>
      <c r="U21" s="837"/>
      <c r="V21" s="837"/>
      <c r="W21" s="837"/>
      <c r="X21" s="837"/>
      <c r="Y21" s="837"/>
      <c r="Z21" s="837"/>
      <c r="AA21" s="837"/>
      <c r="AB21" s="837"/>
      <c r="AC21" s="837"/>
      <c r="AD21" s="837"/>
      <c r="AE21" s="837"/>
      <c r="AF21" s="837"/>
      <c r="AG21" s="837"/>
      <c r="AH21" s="837"/>
      <c r="AI21" s="837"/>
      <c r="AJ21" s="837"/>
    </row>
    <row r="22" spans="2:36" ht="15" thickBot="1" x14ac:dyDescent="0.25">
      <c r="B22" s="321"/>
      <c r="C22" s="321"/>
      <c r="D22" s="1036" t="s">
        <v>618</v>
      </c>
      <c r="E22" s="1047">
        <v>0.03</v>
      </c>
      <c r="F22" s="1035"/>
      <c r="G22" s="1033"/>
      <c r="H22" s="324"/>
      <c r="I22" s="324"/>
      <c r="J22" s="324"/>
      <c r="K22" s="324"/>
      <c r="L22" s="324"/>
      <c r="M22" s="324"/>
      <c r="N22" s="321"/>
      <c r="O22" s="324" t="s">
        <v>578</v>
      </c>
      <c r="P22" s="837"/>
      <c r="Q22" s="837"/>
      <c r="R22" s="837"/>
      <c r="S22" s="837"/>
      <c r="T22" s="837"/>
      <c r="U22" s="837"/>
      <c r="V22" s="837"/>
      <c r="W22" s="837"/>
      <c r="X22" s="837"/>
      <c r="Y22" s="837"/>
      <c r="Z22" s="837"/>
      <c r="AA22" s="837"/>
      <c r="AB22" s="837"/>
      <c r="AC22" s="837"/>
      <c r="AD22" s="837"/>
      <c r="AE22" s="837"/>
      <c r="AF22" s="837"/>
      <c r="AG22" s="837"/>
      <c r="AH22" s="837"/>
      <c r="AI22" s="837"/>
      <c r="AJ22" s="837"/>
    </row>
    <row r="23" spans="2:36" ht="15" thickTop="1" x14ac:dyDescent="0.2">
      <c r="B23" s="321"/>
      <c r="C23" s="321"/>
      <c r="D23" s="1038" t="s">
        <v>581</v>
      </c>
      <c r="E23" s="1048">
        <f>SUM(E21:E22)</f>
        <v>3.2000000000000001E-2</v>
      </c>
      <c r="F23" s="1035"/>
      <c r="G23" s="1033"/>
      <c r="H23" s="324"/>
      <c r="I23" s="324"/>
      <c r="J23" s="324"/>
      <c r="K23" s="324"/>
      <c r="L23" s="324"/>
      <c r="M23" s="324"/>
      <c r="N23" s="321"/>
      <c r="O23" s="324" t="s">
        <v>578</v>
      </c>
      <c r="P23" s="837"/>
      <c r="Q23" s="837"/>
      <c r="R23" s="837"/>
      <c r="S23" s="837"/>
      <c r="T23" s="837"/>
      <c r="U23" s="837"/>
      <c r="V23" s="837"/>
      <c r="W23" s="837"/>
      <c r="X23" s="837"/>
      <c r="Y23" s="837"/>
      <c r="Z23" s="837"/>
      <c r="AA23" s="837"/>
      <c r="AB23" s="837"/>
      <c r="AC23" s="837"/>
      <c r="AD23" s="837"/>
      <c r="AE23" s="837"/>
      <c r="AF23" s="837"/>
      <c r="AG23" s="837"/>
      <c r="AH23" s="837"/>
      <c r="AI23" s="837"/>
      <c r="AJ23" s="837"/>
    </row>
    <row r="24" spans="2:36" x14ac:dyDescent="0.2">
      <c r="B24" s="321"/>
      <c r="C24" s="321"/>
      <c r="D24" s="1038" t="s">
        <v>559</v>
      </c>
      <c r="E24" s="1048"/>
      <c r="F24" s="1035"/>
      <c r="G24" s="1033"/>
      <c r="H24" s="324"/>
      <c r="I24" s="324"/>
      <c r="J24" s="324"/>
      <c r="K24" s="324"/>
      <c r="L24" s="324"/>
      <c r="M24" s="324"/>
      <c r="N24" s="321"/>
      <c r="O24" s="324" t="s">
        <v>578</v>
      </c>
      <c r="P24" s="837"/>
      <c r="Q24" s="837"/>
      <c r="R24" s="837"/>
      <c r="S24" s="837"/>
      <c r="T24" s="837"/>
      <c r="U24" s="837"/>
      <c r="V24" s="837"/>
      <c r="W24" s="837"/>
      <c r="X24" s="837"/>
      <c r="Y24" s="837"/>
      <c r="Z24" s="837"/>
      <c r="AA24" s="837"/>
      <c r="AB24" s="837"/>
      <c r="AC24" s="837"/>
      <c r="AD24" s="837"/>
      <c r="AE24" s="837"/>
      <c r="AF24" s="837"/>
      <c r="AG24" s="837"/>
      <c r="AH24" s="837"/>
      <c r="AI24" s="837"/>
      <c r="AJ24" s="837"/>
    </row>
    <row r="25" spans="2:36" x14ac:dyDescent="0.2">
      <c r="B25" s="321"/>
      <c r="C25" s="321"/>
      <c r="D25" s="1036" t="s">
        <v>617</v>
      </c>
      <c r="E25" s="1046">
        <v>1.2E-2</v>
      </c>
      <c r="F25" s="1035"/>
      <c r="G25" s="1033"/>
      <c r="H25" s="324"/>
      <c r="I25" s="324"/>
      <c r="J25" s="324"/>
      <c r="K25" s="324"/>
      <c r="L25" s="324"/>
      <c r="M25" s="324"/>
      <c r="N25" s="321"/>
      <c r="O25" s="324" t="s">
        <v>578</v>
      </c>
      <c r="P25" s="837"/>
      <c r="Q25" s="837"/>
      <c r="R25" s="837"/>
      <c r="S25" s="837"/>
      <c r="T25" s="837"/>
      <c r="U25" s="837"/>
      <c r="V25" s="837"/>
      <c r="W25" s="837"/>
      <c r="X25" s="837"/>
      <c r="Y25" s="837"/>
      <c r="Z25" s="837"/>
      <c r="AA25" s="837"/>
      <c r="AB25" s="837"/>
      <c r="AC25" s="837"/>
      <c r="AD25" s="837"/>
      <c r="AE25" s="837"/>
      <c r="AF25" s="837"/>
      <c r="AG25" s="837"/>
      <c r="AH25" s="837"/>
      <c r="AI25" s="837"/>
      <c r="AJ25" s="837"/>
    </row>
    <row r="26" spans="2:36" x14ac:dyDescent="0.2">
      <c r="B26" s="321"/>
      <c r="C26" s="321"/>
      <c r="D26" s="1036" t="s">
        <v>624</v>
      </c>
      <c r="E26" s="1045"/>
      <c r="F26" s="1035"/>
      <c r="G26" s="1033"/>
      <c r="H26" s="324"/>
      <c r="I26" s="324"/>
      <c r="J26" s="324"/>
      <c r="K26" s="324"/>
      <c r="L26" s="324"/>
      <c r="M26" s="324"/>
      <c r="N26" s="321"/>
      <c r="O26" s="324" t="s">
        <v>578</v>
      </c>
      <c r="P26" s="837"/>
      <c r="Q26" s="837"/>
      <c r="R26" s="837"/>
      <c r="S26" s="837"/>
      <c r="T26" s="837"/>
      <c r="U26" s="837"/>
      <c r="V26" s="837"/>
      <c r="W26" s="837"/>
      <c r="X26" s="837"/>
      <c r="Y26" s="837"/>
      <c r="Z26" s="837"/>
      <c r="AA26" s="837"/>
      <c r="AB26" s="837"/>
      <c r="AC26" s="837"/>
      <c r="AD26" s="837"/>
      <c r="AE26" s="837"/>
      <c r="AF26" s="837"/>
      <c r="AG26" s="837"/>
      <c r="AH26" s="837"/>
      <c r="AI26" s="837"/>
      <c r="AJ26" s="837"/>
    </row>
    <row r="27" spans="2:36" x14ac:dyDescent="0.2">
      <c r="B27" s="321"/>
      <c r="C27" s="321"/>
      <c r="D27" s="1040" t="s">
        <v>619</v>
      </c>
      <c r="E27" s="1049">
        <v>0.03</v>
      </c>
      <c r="F27" s="1035"/>
      <c r="G27" s="1033"/>
      <c r="H27" s="324"/>
      <c r="I27" s="324"/>
      <c r="J27" s="324"/>
      <c r="K27" s="324"/>
      <c r="L27" s="324"/>
      <c r="M27" s="324"/>
      <c r="N27" s="321"/>
      <c r="O27" s="324" t="s">
        <v>578</v>
      </c>
      <c r="P27" s="837"/>
      <c r="Q27" s="837"/>
      <c r="R27" s="837"/>
      <c r="S27" s="837"/>
      <c r="T27" s="837"/>
      <c r="U27" s="837"/>
      <c r="V27" s="837"/>
      <c r="W27" s="837"/>
      <c r="X27" s="837"/>
      <c r="Y27" s="837"/>
      <c r="Z27" s="837"/>
      <c r="AA27" s="837"/>
      <c r="AB27" s="837"/>
      <c r="AC27" s="837"/>
      <c r="AD27" s="837"/>
      <c r="AE27" s="837"/>
      <c r="AF27" s="837"/>
      <c r="AG27" s="837"/>
      <c r="AH27" s="837"/>
      <c r="AI27" s="837"/>
      <c r="AJ27" s="837"/>
    </row>
    <row r="28" spans="2:36" x14ac:dyDescent="0.2">
      <c r="B28" s="321"/>
      <c r="C28" s="321"/>
      <c r="D28" s="1050" t="s">
        <v>620</v>
      </c>
      <c r="E28" s="1046">
        <v>5.0000000000000001E-3</v>
      </c>
      <c r="F28" s="1035"/>
      <c r="G28" s="1033"/>
      <c r="H28" s="324"/>
      <c r="I28" s="324"/>
      <c r="J28" s="324"/>
      <c r="K28" s="324"/>
      <c r="L28" s="324"/>
      <c r="M28" s="324"/>
      <c r="N28" s="321"/>
      <c r="O28" s="324" t="s">
        <v>578</v>
      </c>
      <c r="P28" s="837"/>
      <c r="Q28" s="837"/>
      <c r="R28" s="837"/>
      <c r="S28" s="837"/>
      <c r="T28" s="837"/>
      <c r="U28" s="837"/>
      <c r="V28" s="837"/>
      <c r="W28" s="837"/>
      <c r="X28" s="837"/>
      <c r="Y28" s="837"/>
      <c r="Z28" s="837"/>
      <c r="AA28" s="837"/>
      <c r="AB28" s="837"/>
      <c r="AC28" s="837"/>
      <c r="AD28" s="837"/>
      <c r="AE28" s="837"/>
      <c r="AF28" s="837"/>
      <c r="AG28" s="837"/>
      <c r="AH28" s="837"/>
      <c r="AI28" s="837"/>
      <c r="AJ28" s="837"/>
    </row>
    <row r="29" spans="2:36" x14ac:dyDescent="0.2">
      <c r="B29" s="321"/>
      <c r="C29" s="321"/>
      <c r="D29" s="1050" t="s">
        <v>621</v>
      </c>
      <c r="E29" s="1046">
        <v>5.0000000000000001E-3</v>
      </c>
      <c r="F29" s="1035"/>
      <c r="G29" s="1033"/>
      <c r="H29" s="324"/>
      <c r="I29" s="324"/>
      <c r="J29" s="324"/>
      <c r="K29" s="324"/>
      <c r="L29" s="324"/>
      <c r="M29" s="324"/>
      <c r="N29" s="321"/>
      <c r="O29" s="324" t="s">
        <v>578</v>
      </c>
      <c r="P29" s="837"/>
      <c r="Q29" s="837"/>
      <c r="R29" s="837"/>
      <c r="S29" s="837"/>
      <c r="T29" s="837"/>
      <c r="U29" s="837"/>
      <c r="V29" s="837"/>
      <c r="W29" s="837"/>
      <c r="X29" s="837"/>
      <c r="Y29" s="837"/>
      <c r="Z29" s="837"/>
      <c r="AA29" s="837"/>
      <c r="AB29" s="837"/>
      <c r="AC29" s="837"/>
      <c r="AD29" s="837"/>
      <c r="AE29" s="837"/>
      <c r="AF29" s="837"/>
      <c r="AG29" s="837"/>
      <c r="AH29" s="837"/>
      <c r="AI29" s="837"/>
      <c r="AJ29" s="837"/>
    </row>
    <row r="30" spans="2:36" x14ac:dyDescent="0.2">
      <c r="B30" s="321"/>
      <c r="C30" s="321"/>
      <c r="D30" s="1050" t="s">
        <v>622</v>
      </c>
      <c r="E30" s="1046">
        <v>1.4999999999999999E-2</v>
      </c>
      <c r="F30" s="1035"/>
      <c r="G30" s="1033"/>
      <c r="H30" s="324"/>
      <c r="I30" s="324"/>
      <c r="J30" s="324"/>
      <c r="K30" s="324"/>
      <c r="L30" s="324"/>
      <c r="M30" s="324"/>
      <c r="N30" s="321"/>
      <c r="O30" s="324" t="s">
        <v>578</v>
      </c>
      <c r="P30" s="837"/>
      <c r="Q30" s="837"/>
      <c r="R30" s="837"/>
      <c r="S30" s="837"/>
      <c r="T30" s="837"/>
      <c r="U30" s="837"/>
      <c r="V30" s="837"/>
      <c r="W30" s="837"/>
      <c r="X30" s="837"/>
      <c r="Y30" s="837"/>
      <c r="Z30" s="837"/>
      <c r="AA30" s="837"/>
      <c r="AB30" s="837"/>
      <c r="AC30" s="837"/>
      <c r="AD30" s="837"/>
      <c r="AE30" s="837"/>
      <c r="AF30" s="837"/>
      <c r="AG30" s="837"/>
      <c r="AH30" s="837"/>
      <c r="AI30" s="837"/>
      <c r="AJ30" s="837"/>
    </row>
    <row r="31" spans="2:36" ht="15" thickBot="1" x14ac:dyDescent="0.25">
      <c r="B31" s="321"/>
      <c r="C31" s="321"/>
      <c r="D31" s="1050" t="s">
        <v>623</v>
      </c>
      <c r="E31" s="1046">
        <v>5.0000000000000001E-3</v>
      </c>
      <c r="F31" s="1035"/>
      <c r="G31" s="1033"/>
      <c r="H31" s="324"/>
      <c r="I31" s="324"/>
      <c r="J31" s="324"/>
      <c r="K31" s="324"/>
      <c r="L31" s="324"/>
      <c r="M31" s="324"/>
      <c r="N31" s="321"/>
      <c r="O31" s="324" t="s">
        <v>578</v>
      </c>
      <c r="P31" s="837"/>
      <c r="Q31" s="837"/>
      <c r="R31" s="837"/>
      <c r="S31" s="837"/>
      <c r="T31" s="837"/>
      <c r="U31" s="837"/>
      <c r="V31" s="837"/>
      <c r="W31" s="837"/>
      <c r="X31" s="837"/>
      <c r="Y31" s="837"/>
      <c r="Z31" s="837"/>
      <c r="AA31" s="837"/>
      <c r="AB31" s="837"/>
      <c r="AC31" s="837"/>
      <c r="AD31" s="837"/>
      <c r="AE31" s="837"/>
      <c r="AF31" s="837"/>
      <c r="AG31" s="837"/>
      <c r="AH31" s="837"/>
      <c r="AI31" s="837"/>
      <c r="AJ31" s="837"/>
    </row>
    <row r="32" spans="2:36" ht="15" thickTop="1" x14ac:dyDescent="0.2">
      <c r="B32" s="321"/>
      <c r="C32" s="321"/>
      <c r="D32" s="1038" t="s">
        <v>583</v>
      </c>
      <c r="E32" s="1051">
        <f>SUM(E25:E31)</f>
        <v>7.1999999999999995E-2</v>
      </c>
      <c r="F32" s="1035"/>
      <c r="G32" s="1033"/>
      <c r="H32" s="324"/>
      <c r="I32" s="324"/>
      <c r="J32" s="324"/>
      <c r="K32" s="324"/>
      <c r="L32" s="324"/>
      <c r="M32" s="324"/>
      <c r="N32" s="321"/>
      <c r="O32" s="324" t="s">
        <v>578</v>
      </c>
      <c r="P32" s="837"/>
      <c r="Q32" s="837"/>
      <c r="R32" s="837"/>
      <c r="S32" s="837"/>
      <c r="T32" s="837"/>
      <c r="U32" s="837"/>
      <c r="V32" s="837"/>
      <c r="W32" s="837"/>
      <c r="X32" s="837"/>
      <c r="Y32" s="837"/>
      <c r="Z32" s="837"/>
      <c r="AA32" s="837"/>
      <c r="AB32" s="837"/>
      <c r="AC32" s="837"/>
      <c r="AD32" s="837"/>
      <c r="AE32" s="837"/>
      <c r="AF32" s="837"/>
      <c r="AG32" s="837"/>
      <c r="AH32" s="837"/>
      <c r="AI32" s="837"/>
      <c r="AJ32" s="837"/>
    </row>
    <row r="33" spans="2:36" x14ac:dyDescent="0.2">
      <c r="B33" s="321"/>
      <c r="C33" s="321"/>
      <c r="D33" s="1038" t="s">
        <v>559</v>
      </c>
      <c r="E33" s="1039"/>
      <c r="F33" s="1035"/>
      <c r="G33" s="1033"/>
      <c r="H33" s="324"/>
      <c r="I33" s="324"/>
      <c r="J33" s="324"/>
      <c r="K33" s="324"/>
      <c r="L33" s="324"/>
      <c r="M33" s="324"/>
      <c r="N33" s="321"/>
      <c r="O33" s="324" t="s">
        <v>578</v>
      </c>
      <c r="P33" s="837"/>
      <c r="Q33" s="837"/>
      <c r="R33" s="837"/>
      <c r="S33" s="837"/>
      <c r="T33" s="837"/>
      <c r="U33" s="837"/>
      <c r="V33" s="837"/>
      <c r="W33" s="837"/>
      <c r="X33" s="837"/>
      <c r="Y33" s="837"/>
      <c r="Z33" s="837"/>
      <c r="AA33" s="837"/>
      <c r="AB33" s="837"/>
      <c r="AC33" s="837"/>
      <c r="AD33" s="837"/>
      <c r="AE33" s="837"/>
      <c r="AF33" s="837"/>
      <c r="AG33" s="837"/>
      <c r="AH33" s="837"/>
      <c r="AI33" s="837"/>
      <c r="AJ33" s="837"/>
    </row>
    <row r="34" spans="2:36" x14ac:dyDescent="0.2">
      <c r="B34" s="321"/>
      <c r="C34" s="321"/>
      <c r="D34" s="1038" t="s">
        <v>15</v>
      </c>
      <c r="E34" s="1052">
        <f>E23*E18+E32*E19</f>
        <v>5.1999999999999998E-2</v>
      </c>
      <c r="F34" s="1035"/>
      <c r="G34" s="1033"/>
      <c r="H34" s="324"/>
      <c r="I34" s="324"/>
      <c r="J34" s="324"/>
      <c r="K34" s="324"/>
      <c r="L34" s="324"/>
      <c r="M34" s="324"/>
      <c r="N34" s="321"/>
      <c r="O34" s="324" t="s">
        <v>578</v>
      </c>
      <c r="P34" s="837"/>
      <c r="Q34" s="837"/>
      <c r="R34" s="837"/>
      <c r="S34" s="837"/>
      <c r="T34" s="837"/>
      <c r="U34" s="837"/>
      <c r="V34" s="837"/>
      <c r="W34" s="837"/>
      <c r="X34" s="837"/>
      <c r="Y34" s="837"/>
      <c r="Z34" s="837"/>
      <c r="AA34" s="837"/>
      <c r="AB34" s="837"/>
      <c r="AC34" s="837"/>
      <c r="AD34" s="837"/>
      <c r="AE34" s="837"/>
      <c r="AF34" s="837"/>
      <c r="AG34" s="837"/>
      <c r="AH34" s="837"/>
      <c r="AI34" s="837"/>
      <c r="AJ34" s="837"/>
    </row>
    <row r="35" spans="2:36" x14ac:dyDescent="0.2">
      <c r="B35" s="321"/>
      <c r="C35" s="321"/>
      <c r="D35" s="1036"/>
      <c r="E35" s="1052"/>
      <c r="F35" s="1035"/>
      <c r="G35" s="1033"/>
      <c r="H35" s="324"/>
      <c r="I35" s="324"/>
      <c r="J35" s="324"/>
      <c r="K35" s="324"/>
      <c r="L35" s="324"/>
      <c r="M35" s="324"/>
      <c r="N35" s="321"/>
      <c r="O35" s="324" t="s">
        <v>578</v>
      </c>
      <c r="P35" s="837"/>
      <c r="Q35" s="837"/>
      <c r="R35" s="837"/>
      <c r="S35" s="837"/>
      <c r="T35" s="837"/>
      <c r="U35" s="837"/>
      <c r="V35" s="837"/>
      <c r="W35" s="837"/>
      <c r="X35" s="837"/>
      <c r="Y35" s="837"/>
      <c r="Z35" s="837"/>
      <c r="AA35" s="837"/>
      <c r="AB35" s="837"/>
      <c r="AC35" s="837"/>
      <c r="AD35" s="837"/>
      <c r="AE35" s="837"/>
      <c r="AF35" s="837"/>
      <c r="AG35" s="837"/>
      <c r="AH35" s="837"/>
      <c r="AI35" s="837"/>
      <c r="AJ35" s="837"/>
    </row>
    <row r="36" spans="2:36" x14ac:dyDescent="0.2">
      <c r="B36" s="321"/>
      <c r="C36" s="321"/>
      <c r="D36" s="1038" t="s">
        <v>12</v>
      </c>
      <c r="E36" s="1046">
        <v>0.03</v>
      </c>
      <c r="F36" s="1035"/>
      <c r="G36" s="1033"/>
      <c r="H36" s="324"/>
      <c r="I36" s="324"/>
      <c r="J36" s="324"/>
      <c r="K36" s="324"/>
      <c r="L36" s="324"/>
      <c r="M36" s="324"/>
      <c r="N36" s="321"/>
      <c r="O36" s="324" t="s">
        <v>578</v>
      </c>
      <c r="P36" s="837"/>
      <c r="Q36" s="837"/>
      <c r="R36" s="837"/>
      <c r="S36" s="837"/>
      <c r="T36" s="837"/>
      <c r="U36" s="837"/>
      <c r="V36" s="837"/>
      <c r="W36" s="837"/>
      <c r="X36" s="837"/>
      <c r="Y36" s="837"/>
      <c r="Z36" s="837"/>
      <c r="AA36" s="837"/>
      <c r="AB36" s="837"/>
      <c r="AC36" s="837"/>
      <c r="AD36" s="837"/>
      <c r="AE36" s="837"/>
      <c r="AF36" s="837"/>
      <c r="AG36" s="837"/>
      <c r="AH36" s="837"/>
      <c r="AI36" s="837"/>
      <c r="AJ36" s="837"/>
    </row>
    <row r="37" spans="2:36" x14ac:dyDescent="0.2">
      <c r="B37" s="321"/>
      <c r="C37" s="321"/>
      <c r="D37" s="1038" t="s">
        <v>597</v>
      </c>
      <c r="E37" s="1046">
        <v>5.0000000000000001E-3</v>
      </c>
      <c r="F37" s="1035" t="s">
        <v>27</v>
      </c>
      <c r="G37" s="1033"/>
      <c r="H37" s="324"/>
      <c r="I37" s="324"/>
      <c r="J37" s="324"/>
      <c r="K37" s="324"/>
      <c r="L37" s="324"/>
      <c r="M37" s="324"/>
      <c r="N37" s="321"/>
      <c r="O37" s="324" t="s">
        <v>578</v>
      </c>
      <c r="P37" s="837"/>
      <c r="Q37" s="837"/>
      <c r="R37" s="837"/>
      <c r="S37" s="837"/>
      <c r="T37" s="837"/>
      <c r="U37" s="837"/>
      <c r="V37" s="837"/>
      <c r="W37" s="837"/>
      <c r="X37" s="837"/>
      <c r="Y37" s="837"/>
      <c r="Z37" s="837"/>
      <c r="AA37" s="837"/>
      <c r="AB37" s="837"/>
      <c r="AC37" s="837"/>
      <c r="AD37" s="837"/>
      <c r="AE37" s="837"/>
      <c r="AF37" s="837"/>
      <c r="AG37" s="837"/>
      <c r="AH37" s="837"/>
      <c r="AI37" s="837"/>
      <c r="AJ37" s="837"/>
    </row>
    <row r="38" spans="2:36" x14ac:dyDescent="0.2">
      <c r="B38" s="321"/>
      <c r="C38" s="321"/>
      <c r="D38" s="1038" t="s">
        <v>559</v>
      </c>
      <c r="E38" s="1053"/>
      <c r="F38" s="1035"/>
      <c r="G38" s="1033"/>
      <c r="H38" s="324"/>
      <c r="I38" s="324"/>
      <c r="J38" s="324"/>
      <c r="K38" s="324"/>
      <c r="L38" s="324"/>
      <c r="M38" s="324"/>
      <c r="N38" s="321"/>
      <c r="O38" s="324" t="s">
        <v>578</v>
      </c>
      <c r="P38" s="837"/>
      <c r="Q38" s="837"/>
      <c r="R38" s="837"/>
      <c r="S38" s="837"/>
      <c r="T38" s="837"/>
      <c r="U38" s="837"/>
      <c r="V38" s="837"/>
      <c r="W38" s="837"/>
      <c r="X38" s="837"/>
      <c r="Y38" s="837"/>
      <c r="Z38" s="837"/>
      <c r="AA38" s="837"/>
      <c r="AB38" s="837"/>
      <c r="AC38" s="837"/>
      <c r="AD38" s="837"/>
      <c r="AE38" s="837"/>
      <c r="AF38" s="837"/>
      <c r="AG38" s="837"/>
      <c r="AH38" s="837"/>
      <c r="AI38" s="837"/>
      <c r="AJ38" s="837"/>
    </row>
    <row r="39" spans="2:36" x14ac:dyDescent="0.2">
      <c r="B39" s="321"/>
      <c r="C39" s="321"/>
      <c r="D39" s="1038" t="s">
        <v>186</v>
      </c>
      <c r="E39" s="1053"/>
      <c r="F39" s="1035"/>
      <c r="G39" s="1033"/>
      <c r="H39" s="324"/>
      <c r="I39" s="324"/>
      <c r="J39" s="324"/>
      <c r="K39" s="324"/>
      <c r="L39" s="324"/>
      <c r="M39" s="324"/>
      <c r="N39" s="321"/>
      <c r="O39" s="324" t="s">
        <v>578</v>
      </c>
      <c r="P39" s="837"/>
      <c r="Q39" s="837"/>
      <c r="R39" s="837"/>
      <c r="S39" s="837"/>
      <c r="T39" s="837"/>
      <c r="U39" s="837"/>
      <c r="V39" s="837"/>
      <c r="W39" s="837"/>
      <c r="X39" s="837"/>
      <c r="Y39" s="837"/>
      <c r="Z39" s="837"/>
      <c r="AA39" s="837"/>
      <c r="AB39" s="837"/>
      <c r="AC39" s="837"/>
      <c r="AD39" s="837"/>
      <c r="AE39" s="837"/>
      <c r="AF39" s="837"/>
      <c r="AG39" s="837"/>
      <c r="AH39" s="837"/>
      <c r="AI39" s="837"/>
      <c r="AJ39" s="837"/>
    </row>
    <row r="40" spans="2:36" x14ac:dyDescent="0.2">
      <c r="B40" s="321"/>
      <c r="C40" s="321"/>
      <c r="D40" s="1054" t="s">
        <v>599</v>
      </c>
      <c r="E40" s="1057">
        <v>256000</v>
      </c>
      <c r="F40" s="1035" t="s">
        <v>537</v>
      </c>
      <c r="G40" s="1033"/>
      <c r="H40" s="324"/>
      <c r="I40" s="324"/>
      <c r="J40" s="324"/>
      <c r="K40" s="324"/>
      <c r="L40" s="324"/>
      <c r="M40" s="324"/>
      <c r="N40" s="321"/>
      <c r="O40" s="324" t="s">
        <v>578</v>
      </c>
      <c r="P40" s="837"/>
      <c r="Q40" s="837"/>
      <c r="R40" s="837"/>
      <c r="S40" s="837"/>
      <c r="T40" s="837"/>
      <c r="U40" s="837"/>
      <c r="V40" s="837"/>
      <c r="W40" s="837"/>
      <c r="X40" s="837"/>
      <c r="Y40" s="837"/>
      <c r="Z40" s="837"/>
      <c r="AA40" s="837"/>
      <c r="AB40" s="837"/>
      <c r="AC40" s="837"/>
      <c r="AD40" s="837"/>
      <c r="AE40" s="837"/>
      <c r="AF40" s="837"/>
      <c r="AG40" s="837"/>
      <c r="AH40" s="837"/>
      <c r="AI40" s="837"/>
      <c r="AJ40" s="837"/>
    </row>
    <row r="41" spans="2:36" x14ac:dyDescent="0.2">
      <c r="B41" s="321"/>
      <c r="C41" s="321"/>
      <c r="D41" s="1056" t="s">
        <v>598</v>
      </c>
      <c r="E41" s="1057">
        <v>12000</v>
      </c>
      <c r="F41" s="1035" t="s">
        <v>537</v>
      </c>
      <c r="G41" s="1033"/>
      <c r="H41" s="324"/>
      <c r="I41" s="324"/>
      <c r="J41" s="324"/>
      <c r="K41" s="324"/>
      <c r="L41" s="324"/>
      <c r="M41" s="324"/>
      <c r="N41" s="321"/>
      <c r="O41" s="324" t="s">
        <v>578</v>
      </c>
      <c r="P41" s="837"/>
      <c r="Q41" s="837"/>
      <c r="R41" s="837"/>
      <c r="S41" s="837"/>
      <c r="T41" s="837"/>
      <c r="U41" s="837"/>
      <c r="V41" s="837"/>
      <c r="W41" s="837"/>
      <c r="X41" s="837"/>
      <c r="Y41" s="837"/>
      <c r="Z41" s="837"/>
      <c r="AA41" s="837"/>
      <c r="AB41" s="837"/>
      <c r="AC41" s="837"/>
      <c r="AD41" s="837"/>
      <c r="AE41" s="837"/>
      <c r="AF41" s="837"/>
      <c r="AG41" s="837"/>
      <c r="AH41" s="837"/>
      <c r="AI41" s="837"/>
      <c r="AJ41" s="837"/>
    </row>
    <row r="42" spans="2:36" x14ac:dyDescent="0.2">
      <c r="B42" s="321"/>
      <c r="C42" s="321"/>
      <c r="D42" s="1056" t="s">
        <v>92</v>
      </c>
      <c r="E42" s="1046">
        <v>0.01</v>
      </c>
      <c r="F42" s="1035" t="s">
        <v>187</v>
      </c>
      <c r="G42" s="1033"/>
      <c r="H42" s="324"/>
      <c r="I42" s="324"/>
      <c r="J42" s="324"/>
      <c r="K42" s="324"/>
      <c r="L42" s="324"/>
      <c r="M42" s="324"/>
      <c r="N42" s="321"/>
      <c r="O42" s="324" t="s">
        <v>578</v>
      </c>
      <c r="P42" s="837"/>
      <c r="Q42" s="837"/>
      <c r="R42" s="837"/>
      <c r="S42" s="837"/>
      <c r="T42" s="837"/>
      <c r="U42" s="837"/>
      <c r="V42" s="837"/>
      <c r="W42" s="837"/>
      <c r="X42" s="837"/>
      <c r="Y42" s="837"/>
      <c r="Z42" s="837"/>
      <c r="AA42" s="837"/>
      <c r="AB42" s="837"/>
      <c r="AC42" s="837"/>
      <c r="AD42" s="837"/>
      <c r="AE42" s="837"/>
      <c r="AF42" s="837"/>
      <c r="AG42" s="837"/>
      <c r="AH42" s="837"/>
      <c r="AI42" s="837"/>
      <c r="AJ42" s="837"/>
    </row>
    <row r="43" spans="2:36" x14ac:dyDescent="0.2">
      <c r="B43" s="321"/>
      <c r="C43" s="321"/>
      <c r="D43" s="1056" t="s">
        <v>86</v>
      </c>
      <c r="E43" s="1046">
        <v>0.01</v>
      </c>
      <c r="F43" s="1035" t="s">
        <v>188</v>
      </c>
      <c r="G43" s="1033"/>
      <c r="H43" s="324"/>
      <c r="I43" s="324"/>
      <c r="J43" s="324"/>
      <c r="K43" s="324"/>
      <c r="L43" s="324"/>
      <c r="M43" s="324"/>
      <c r="N43" s="321"/>
      <c r="O43" s="324" t="s">
        <v>578</v>
      </c>
      <c r="P43" s="837"/>
      <c r="Q43" s="837"/>
      <c r="R43" s="837"/>
      <c r="S43" s="837"/>
      <c r="T43" s="837"/>
      <c r="U43" s="837"/>
      <c r="V43" s="837"/>
      <c r="W43" s="837"/>
      <c r="X43" s="837"/>
      <c r="Y43" s="837"/>
      <c r="Z43" s="837"/>
      <c r="AA43" s="837"/>
      <c r="AB43" s="837"/>
      <c r="AC43" s="837"/>
      <c r="AD43" s="837"/>
      <c r="AE43" s="837"/>
      <c r="AF43" s="837"/>
      <c r="AG43" s="837"/>
      <c r="AH43" s="837"/>
      <c r="AI43" s="837"/>
      <c r="AJ43" s="837"/>
    </row>
    <row r="44" spans="2:36" x14ac:dyDescent="0.2">
      <c r="B44" s="321"/>
      <c r="C44" s="321"/>
      <c r="D44" s="1056" t="s">
        <v>8</v>
      </c>
      <c r="E44" s="1046">
        <v>1.4999999999999999E-2</v>
      </c>
      <c r="F44" s="1035" t="s">
        <v>187</v>
      </c>
      <c r="G44" s="1033"/>
      <c r="H44" s="324"/>
      <c r="I44" s="324"/>
      <c r="J44" s="324"/>
      <c r="K44" s="324"/>
      <c r="L44" s="324"/>
      <c r="M44" s="324"/>
      <c r="N44" s="321"/>
      <c r="O44" s="324" t="s">
        <v>578</v>
      </c>
      <c r="P44" s="837"/>
      <c r="Q44" s="837"/>
      <c r="R44" s="837"/>
      <c r="S44" s="837"/>
      <c r="T44" s="837"/>
      <c r="U44" s="837"/>
      <c r="V44" s="837"/>
      <c r="W44" s="837"/>
      <c r="X44" s="837"/>
      <c r="Y44" s="837"/>
      <c r="Z44" s="837"/>
      <c r="AA44" s="837"/>
      <c r="AB44" s="837"/>
      <c r="AC44" s="837"/>
      <c r="AD44" s="837"/>
      <c r="AE44" s="837"/>
      <c r="AF44" s="837"/>
      <c r="AG44" s="837"/>
      <c r="AH44" s="837"/>
      <c r="AI44" s="837"/>
      <c r="AJ44" s="837"/>
    </row>
    <row r="45" spans="2:36" ht="15.75" x14ac:dyDescent="0.2">
      <c r="B45" s="321"/>
      <c r="C45" s="321"/>
      <c r="D45" s="1038" t="s">
        <v>615</v>
      </c>
      <c r="E45" s="1057">
        <v>1500</v>
      </c>
      <c r="F45" s="1035" t="s">
        <v>616</v>
      </c>
      <c r="G45" s="1033"/>
      <c r="H45" s="324"/>
      <c r="I45" s="324"/>
      <c r="J45" s="324"/>
      <c r="K45" s="324"/>
      <c r="L45" s="324"/>
      <c r="M45" s="324"/>
      <c r="N45" s="321"/>
      <c r="O45" s="324" t="s">
        <v>578</v>
      </c>
      <c r="P45" s="837"/>
      <c r="Q45" s="837"/>
      <c r="R45" s="837"/>
      <c r="S45" s="837"/>
      <c r="T45" s="837"/>
      <c r="U45" s="837"/>
      <c r="V45" s="837"/>
      <c r="W45" s="837"/>
      <c r="X45" s="837"/>
      <c r="Y45" s="837"/>
      <c r="Z45" s="837"/>
      <c r="AA45" s="837"/>
      <c r="AB45" s="837"/>
      <c r="AC45" s="837"/>
      <c r="AD45" s="837"/>
      <c r="AE45" s="837"/>
      <c r="AF45" s="837"/>
      <c r="AG45" s="837"/>
      <c r="AH45" s="837"/>
      <c r="AI45" s="837"/>
      <c r="AJ45" s="837"/>
    </row>
    <row r="46" spans="2:36" x14ac:dyDescent="0.2">
      <c r="B46" s="321"/>
      <c r="C46" s="321"/>
      <c r="D46" s="1054"/>
      <c r="E46" s="1053"/>
      <c r="F46" s="1035"/>
      <c r="G46" s="1033"/>
      <c r="H46" s="324"/>
      <c r="I46" s="324"/>
      <c r="J46" s="324"/>
      <c r="K46" s="324"/>
      <c r="L46" s="324"/>
      <c r="M46" s="324"/>
      <c r="N46" s="321"/>
      <c r="O46" s="324" t="s">
        <v>578</v>
      </c>
      <c r="P46" s="837"/>
      <c r="Q46" s="837"/>
      <c r="R46" s="837"/>
      <c r="S46" s="837"/>
      <c r="T46" s="837"/>
      <c r="U46" s="837"/>
      <c r="V46" s="837"/>
      <c r="W46" s="837"/>
      <c r="X46" s="837"/>
      <c r="Y46" s="837"/>
      <c r="Z46" s="837"/>
      <c r="AA46" s="837"/>
      <c r="AB46" s="837"/>
      <c r="AC46" s="837"/>
      <c r="AD46" s="837"/>
      <c r="AE46" s="837"/>
      <c r="AF46" s="837"/>
      <c r="AG46" s="837"/>
      <c r="AH46" s="837"/>
      <c r="AI46" s="837"/>
      <c r="AJ46" s="837"/>
    </row>
    <row r="47" spans="2:36" x14ac:dyDescent="0.2">
      <c r="B47" s="321"/>
      <c r="C47" s="321"/>
      <c r="D47" s="1058" t="s">
        <v>104</v>
      </c>
      <c r="E47" s="1053"/>
      <c r="F47" s="1035"/>
      <c r="G47" s="1033"/>
      <c r="H47" s="324"/>
      <c r="I47" s="324"/>
      <c r="J47" s="324"/>
      <c r="K47" s="324"/>
      <c r="L47" s="324"/>
      <c r="M47" s="324"/>
      <c r="N47" s="321"/>
      <c r="O47" s="324" t="s">
        <v>578</v>
      </c>
      <c r="P47" s="837"/>
      <c r="Q47" s="837"/>
      <c r="R47" s="837"/>
      <c r="S47" s="837"/>
      <c r="T47" s="837"/>
      <c r="U47" s="837"/>
      <c r="V47" s="837"/>
      <c r="W47" s="837"/>
      <c r="X47" s="837"/>
      <c r="Y47" s="837"/>
      <c r="Z47" s="837"/>
      <c r="AA47" s="837"/>
      <c r="AB47" s="837"/>
      <c r="AC47" s="837"/>
      <c r="AD47" s="837"/>
      <c r="AE47" s="837"/>
      <c r="AF47" s="837"/>
      <c r="AG47" s="837"/>
      <c r="AH47" s="837"/>
      <c r="AI47" s="837"/>
      <c r="AJ47" s="837"/>
    </row>
    <row r="48" spans="2:36" ht="15.75" x14ac:dyDescent="0.2">
      <c r="B48" s="321"/>
      <c r="C48" s="321"/>
      <c r="D48" s="1054" t="s">
        <v>517</v>
      </c>
      <c r="E48" s="1057">
        <v>2000</v>
      </c>
      <c r="F48" s="1035" t="s">
        <v>616</v>
      </c>
      <c r="G48" s="1033"/>
      <c r="H48" s="324"/>
      <c r="I48" s="324"/>
      <c r="J48" s="324"/>
      <c r="K48" s="324"/>
      <c r="L48" s="324"/>
      <c r="M48" s="324"/>
      <c r="N48" s="321"/>
      <c r="O48" s="324" t="s">
        <v>578</v>
      </c>
      <c r="P48" s="837"/>
      <c r="Q48" s="837"/>
      <c r="R48" s="837"/>
      <c r="S48" s="837"/>
      <c r="T48" s="837"/>
      <c r="U48" s="837"/>
      <c r="V48" s="837"/>
      <c r="W48" s="837"/>
      <c r="X48" s="837"/>
      <c r="Y48" s="837"/>
      <c r="Z48" s="837"/>
      <c r="AA48" s="837"/>
      <c r="AB48" s="837"/>
      <c r="AC48" s="837"/>
      <c r="AD48" s="837"/>
      <c r="AE48" s="837"/>
      <c r="AF48" s="837"/>
      <c r="AG48" s="837"/>
      <c r="AH48" s="837"/>
      <c r="AI48" s="837"/>
      <c r="AJ48" s="837"/>
    </row>
    <row r="49" spans="2:36" ht="15.75" hidden="1" outlineLevel="1" x14ac:dyDescent="0.2">
      <c r="B49" s="321"/>
      <c r="C49" s="321"/>
      <c r="D49" s="1054" t="s">
        <v>9</v>
      </c>
      <c r="E49" s="1053"/>
      <c r="F49" s="1035" t="s">
        <v>616</v>
      </c>
      <c r="G49" s="1033"/>
      <c r="H49" s="324"/>
      <c r="I49" s="324"/>
      <c r="J49" s="324"/>
      <c r="K49" s="324"/>
      <c r="L49" s="324"/>
      <c r="M49" s="324"/>
      <c r="N49" s="321"/>
      <c r="O49" s="324" t="s">
        <v>578</v>
      </c>
      <c r="P49" s="837"/>
      <c r="Q49" s="837"/>
      <c r="R49" s="837"/>
      <c r="S49" s="837"/>
      <c r="T49" s="837"/>
      <c r="U49" s="837"/>
      <c r="V49" s="837"/>
      <c r="W49" s="837"/>
      <c r="X49" s="837"/>
      <c r="Y49" s="837"/>
      <c r="Z49" s="837"/>
      <c r="AA49" s="837"/>
      <c r="AB49" s="837"/>
      <c r="AC49" s="837"/>
      <c r="AD49" s="837"/>
      <c r="AE49" s="837"/>
      <c r="AF49" s="837"/>
      <c r="AG49" s="837"/>
      <c r="AH49" s="837"/>
      <c r="AI49" s="837"/>
      <c r="AJ49" s="837"/>
    </row>
    <row r="50" spans="2:36" ht="15" collapsed="1" thickBot="1" x14ac:dyDescent="0.25">
      <c r="B50" s="321"/>
      <c r="C50" s="321"/>
      <c r="D50" s="1054" t="s">
        <v>87</v>
      </c>
      <c r="E50" s="1060">
        <v>0.1</v>
      </c>
      <c r="F50" s="1035" t="s">
        <v>187</v>
      </c>
      <c r="G50" s="1033"/>
      <c r="H50" s="324"/>
      <c r="I50" s="324"/>
      <c r="J50" s="324"/>
      <c r="K50" s="324"/>
      <c r="L50" s="324"/>
      <c r="M50" s="324"/>
      <c r="N50" s="321"/>
      <c r="O50" s="324" t="s">
        <v>578</v>
      </c>
      <c r="P50" s="837"/>
      <c r="Q50" s="837"/>
      <c r="R50" s="837"/>
      <c r="S50" s="837"/>
      <c r="T50" s="837"/>
      <c r="U50" s="837"/>
      <c r="V50" s="837"/>
      <c r="W50" s="837"/>
      <c r="X50" s="837"/>
      <c r="Y50" s="837"/>
      <c r="Z50" s="837"/>
      <c r="AA50" s="837"/>
      <c r="AB50" s="837"/>
      <c r="AC50" s="837"/>
      <c r="AD50" s="837"/>
      <c r="AE50" s="837"/>
      <c r="AF50" s="837"/>
      <c r="AG50" s="837"/>
      <c r="AH50" s="837"/>
      <c r="AI50" s="837"/>
      <c r="AJ50" s="837"/>
    </row>
    <row r="51" spans="2:36" x14ac:dyDescent="0.2">
      <c r="B51" s="321"/>
      <c r="C51" s="321"/>
      <c r="F51" s="1033"/>
      <c r="G51" s="1033"/>
      <c r="H51" s="324"/>
      <c r="I51" s="324"/>
      <c r="J51" s="324"/>
      <c r="K51" s="324"/>
      <c r="L51" s="324"/>
      <c r="M51" s="324"/>
      <c r="N51" s="321"/>
      <c r="O51" s="324" t="s">
        <v>578</v>
      </c>
      <c r="P51" s="837"/>
      <c r="Q51" s="837"/>
      <c r="R51" s="837"/>
      <c r="S51" s="837"/>
      <c r="T51" s="837"/>
      <c r="U51" s="837"/>
      <c r="V51" s="837"/>
      <c r="W51" s="837"/>
      <c r="X51" s="837"/>
      <c r="Y51" s="837"/>
      <c r="Z51" s="837"/>
      <c r="AA51" s="837"/>
      <c r="AB51" s="837"/>
      <c r="AC51" s="837"/>
      <c r="AD51" s="837"/>
      <c r="AE51" s="837"/>
      <c r="AF51" s="837"/>
      <c r="AG51" s="837"/>
      <c r="AH51" s="837"/>
      <c r="AI51" s="837"/>
      <c r="AJ51" s="837"/>
    </row>
    <row r="52" spans="2:36" x14ac:dyDescent="0.2">
      <c r="B52" s="321"/>
      <c r="C52" s="321"/>
      <c r="D52" s="321" t="s">
        <v>606</v>
      </c>
      <c r="E52" s="1061"/>
      <c r="F52" s="1061">
        <f>(1+E8)^0.5-1</f>
        <v>9.9504938362078299E-3</v>
      </c>
      <c r="G52" s="1062">
        <f>F52</f>
        <v>9.9504938362078299E-3</v>
      </c>
      <c r="H52" s="1061">
        <f>(1+E9)^0.5-1</f>
        <v>9.9504938362078299E-3</v>
      </c>
      <c r="I52" s="1062">
        <f>H52</f>
        <v>9.9504938362078299E-3</v>
      </c>
      <c r="J52" s="1061">
        <f>(1+E10)^0.5-1</f>
        <v>9.9504938362078299E-3</v>
      </c>
      <c r="K52" s="1062">
        <f>$J$52</f>
        <v>9.9504938362078299E-3</v>
      </c>
      <c r="L52" s="1062">
        <f>$J$52</f>
        <v>9.9504938362078299E-3</v>
      </c>
      <c r="M52" s="1062">
        <f>$J$52</f>
        <v>9.9504938362078299E-3</v>
      </c>
      <c r="N52" s="321"/>
      <c r="O52" s="324" t="s">
        <v>578</v>
      </c>
      <c r="P52" s="837"/>
      <c r="Q52" s="837"/>
      <c r="R52" s="837"/>
      <c r="S52" s="837"/>
      <c r="T52" s="837"/>
      <c r="U52" s="837"/>
      <c r="V52" s="837"/>
      <c r="W52" s="837"/>
      <c r="X52" s="837"/>
      <c r="Y52" s="837"/>
      <c r="Z52" s="837"/>
      <c r="AA52" s="837"/>
      <c r="AB52" s="837"/>
      <c r="AC52" s="837"/>
      <c r="AD52" s="837"/>
      <c r="AE52" s="837"/>
      <c r="AF52" s="837"/>
      <c r="AG52" s="837"/>
      <c r="AH52" s="837"/>
      <c r="AI52" s="837"/>
      <c r="AJ52" s="837"/>
    </row>
    <row r="53" spans="2:36" x14ac:dyDescent="0.2">
      <c r="B53" s="321"/>
      <c r="C53" s="321"/>
      <c r="D53" s="321" t="s">
        <v>607</v>
      </c>
      <c r="E53" s="1063"/>
      <c r="F53" s="1063">
        <v>1</v>
      </c>
      <c r="G53" s="1064">
        <f>F53*(1+F52)</f>
        <v>1.0099504938362078</v>
      </c>
      <c r="H53" s="1064">
        <f t="shared" ref="H53:M53" si="1">G53*(1+G52)</f>
        <v>1.02</v>
      </c>
      <c r="I53" s="1064">
        <f t="shared" si="1"/>
        <v>1.030149503712932</v>
      </c>
      <c r="J53" s="1064">
        <f t="shared" si="1"/>
        <v>1.0404</v>
      </c>
      <c r="K53" s="1064">
        <f t="shared" si="1"/>
        <v>1.0507524937871906</v>
      </c>
      <c r="L53" s="1064">
        <f t="shared" si="1"/>
        <v>1.0612080000000002</v>
      </c>
      <c r="M53" s="1064">
        <f t="shared" si="1"/>
        <v>1.0717675436629346</v>
      </c>
      <c r="N53" s="321"/>
      <c r="O53" s="324" t="s">
        <v>578</v>
      </c>
      <c r="P53" s="837"/>
      <c r="Q53" s="837"/>
      <c r="R53" s="837"/>
      <c r="S53" s="837"/>
      <c r="T53" s="837"/>
      <c r="U53" s="837"/>
      <c r="V53" s="837"/>
      <c r="W53" s="837"/>
      <c r="X53" s="837"/>
      <c r="Y53" s="837"/>
      <c r="Z53" s="837"/>
      <c r="AA53" s="837"/>
      <c r="AB53" s="837"/>
      <c r="AC53" s="837"/>
      <c r="AD53" s="837"/>
      <c r="AE53" s="837"/>
      <c r="AF53" s="837"/>
      <c r="AG53" s="837"/>
      <c r="AH53" s="837"/>
      <c r="AI53" s="837"/>
      <c r="AJ53" s="837"/>
    </row>
    <row r="54" spans="2:36" x14ac:dyDescent="0.2">
      <c r="B54" s="321"/>
      <c r="C54" s="321"/>
      <c r="D54" s="321" t="s">
        <v>608</v>
      </c>
      <c r="E54" s="1065">
        <f>E16</f>
        <v>0.75</v>
      </c>
      <c r="F54" s="1061">
        <f>(1+E8*$E$54)^0.5-1</f>
        <v>7.4720839804942596E-3</v>
      </c>
      <c r="G54" s="1062">
        <f>F54</f>
        <v>7.4720839804942596E-3</v>
      </c>
      <c r="H54" s="1061">
        <f>(1+E9*$E$54)^0.5-1</f>
        <v>7.4720839804942596E-3</v>
      </c>
      <c r="I54" s="1062">
        <f>H54</f>
        <v>7.4720839804942596E-3</v>
      </c>
      <c r="J54" s="1061">
        <f>(1+E10*$E$54)^0.5-1</f>
        <v>7.4720839804942596E-3</v>
      </c>
      <c r="K54" s="1062">
        <f>$J$54</f>
        <v>7.4720839804942596E-3</v>
      </c>
      <c r="L54" s="1062">
        <f>$J$54</f>
        <v>7.4720839804942596E-3</v>
      </c>
      <c r="M54" s="1062">
        <f>$J$54</f>
        <v>7.4720839804942596E-3</v>
      </c>
      <c r="N54" s="321"/>
      <c r="O54" s="324" t="s">
        <v>578</v>
      </c>
      <c r="P54" s="837"/>
      <c r="Q54" s="837"/>
      <c r="R54" s="837"/>
      <c r="S54" s="837"/>
      <c r="T54" s="837"/>
      <c r="U54" s="837"/>
      <c r="V54" s="837"/>
      <c r="W54" s="837"/>
      <c r="X54" s="837"/>
      <c r="Y54" s="837"/>
      <c r="Z54" s="837"/>
      <c r="AA54" s="837"/>
      <c r="AB54" s="837"/>
      <c r="AC54" s="837"/>
      <c r="AD54" s="837"/>
      <c r="AE54" s="837"/>
      <c r="AF54" s="837"/>
      <c r="AG54" s="837"/>
      <c r="AH54" s="837"/>
      <c r="AI54" s="837"/>
      <c r="AJ54" s="837"/>
    </row>
    <row r="55" spans="2:36" x14ac:dyDescent="0.2">
      <c r="B55" s="321"/>
      <c r="C55" s="321"/>
      <c r="D55" s="321" t="s">
        <v>609</v>
      </c>
      <c r="E55" s="1063"/>
      <c r="F55" s="1063">
        <v>1</v>
      </c>
      <c r="G55" s="1064">
        <f>F55*(1+F54)</f>
        <v>1.0074720839804943</v>
      </c>
      <c r="H55" s="1064">
        <f t="shared" ref="H55:M55" si="2">G55*(1+G54)</f>
        <v>1.0150000000000001</v>
      </c>
      <c r="I55" s="1064">
        <f t="shared" si="2"/>
        <v>1.0225841652402019</v>
      </c>
      <c r="J55" s="1064">
        <f t="shared" si="2"/>
        <v>1.0302250000000004</v>
      </c>
      <c r="K55" s="1064">
        <f t="shared" si="2"/>
        <v>1.0379229277188051</v>
      </c>
      <c r="L55" s="1064">
        <f t="shared" si="2"/>
        <v>1.0456783750000005</v>
      </c>
      <c r="M55" s="1064">
        <f t="shared" si="2"/>
        <v>1.0534917716345873</v>
      </c>
      <c r="N55" s="321"/>
      <c r="O55" s="324" t="s">
        <v>578</v>
      </c>
      <c r="P55" s="837"/>
      <c r="Q55" s="837"/>
      <c r="R55" s="837"/>
      <c r="S55" s="837"/>
      <c r="T55" s="837"/>
      <c r="U55" s="837"/>
      <c r="V55" s="837"/>
      <c r="W55" s="837"/>
      <c r="X55" s="837"/>
      <c r="Y55" s="837"/>
      <c r="Z55" s="837"/>
      <c r="AA55" s="837"/>
      <c r="AB55" s="837"/>
      <c r="AC55" s="837"/>
      <c r="AD55" s="837"/>
      <c r="AE55" s="837"/>
      <c r="AF55" s="837"/>
      <c r="AG55" s="837"/>
      <c r="AH55" s="837"/>
      <c r="AI55" s="837"/>
      <c r="AJ55" s="837"/>
    </row>
    <row r="56" spans="2:36" hidden="1" outlineLevel="1" x14ac:dyDescent="0.2">
      <c r="B56" s="321"/>
      <c r="C56" s="321"/>
      <c r="D56" s="1067" t="s">
        <v>612</v>
      </c>
      <c r="E56" s="1071"/>
      <c r="F56" s="1182"/>
      <c r="G56" s="1063">
        <v>1</v>
      </c>
      <c r="H56" s="1064">
        <f>G56*(1+G54)</f>
        <v>1.0074720839804943</v>
      </c>
      <c r="I56" s="1064">
        <f>H56*(1+H54)</f>
        <v>1.0150000000000001</v>
      </c>
      <c r="J56" s="1064">
        <f>I56*(1+I54)</f>
        <v>1.0225841652402019</v>
      </c>
      <c r="K56" s="1064">
        <f>J56*(1+J54)</f>
        <v>1.0302250000000004</v>
      </c>
      <c r="L56" s="1064">
        <f>K56*(1+K54)</f>
        <v>1.0379229277188051</v>
      </c>
      <c r="M56" s="1064">
        <f>L56*(1+L54)</f>
        <v>1.0456783750000005</v>
      </c>
      <c r="N56" s="321"/>
      <c r="O56" s="324" t="s">
        <v>578</v>
      </c>
      <c r="P56" s="837"/>
      <c r="Q56" s="837"/>
      <c r="R56" s="837"/>
      <c r="S56" s="837"/>
      <c r="T56" s="837"/>
      <c r="U56" s="837"/>
      <c r="V56" s="837"/>
      <c r="W56" s="837"/>
      <c r="X56" s="837"/>
      <c r="Y56" s="837"/>
      <c r="Z56" s="837"/>
      <c r="AA56" s="837"/>
      <c r="AB56" s="837"/>
      <c r="AC56" s="837"/>
      <c r="AD56" s="837"/>
      <c r="AE56" s="837"/>
      <c r="AF56" s="837"/>
      <c r="AG56" s="837"/>
      <c r="AH56" s="837"/>
      <c r="AI56" s="837"/>
      <c r="AJ56" s="837"/>
    </row>
    <row r="57" spans="2:36" hidden="1" outlineLevel="1" x14ac:dyDescent="0.2">
      <c r="B57" s="321"/>
      <c r="C57" s="321"/>
      <c r="D57" s="1067" t="s">
        <v>613</v>
      </c>
      <c r="E57" s="1071"/>
      <c r="F57" s="1182"/>
      <c r="G57" s="1063"/>
      <c r="H57" s="1063">
        <v>1</v>
      </c>
      <c r="I57" s="1064">
        <f>H57*(1+H54)</f>
        <v>1.0074720839804943</v>
      </c>
      <c r="J57" s="1064">
        <f>I57*(1+I54)</f>
        <v>1.0150000000000001</v>
      </c>
      <c r="K57" s="1064">
        <f>J57*(1+J54)</f>
        <v>1.0225841652402019</v>
      </c>
      <c r="L57" s="1064">
        <f>K57*(1+K54)</f>
        <v>1.0302250000000004</v>
      </c>
      <c r="M57" s="1064">
        <f>L57*(1+L54)</f>
        <v>1.0379229277188051</v>
      </c>
      <c r="N57" s="321"/>
      <c r="O57" s="324" t="s">
        <v>578</v>
      </c>
      <c r="P57" s="837"/>
      <c r="Q57" s="837"/>
      <c r="R57" s="837"/>
      <c r="S57" s="837"/>
      <c r="T57" s="837"/>
      <c r="U57" s="837"/>
      <c r="V57" s="837"/>
      <c r="W57" s="837"/>
      <c r="X57" s="837"/>
      <c r="Y57" s="837"/>
      <c r="Z57" s="837"/>
      <c r="AA57" s="837"/>
      <c r="AB57" s="837"/>
      <c r="AC57" s="837"/>
      <c r="AD57" s="837"/>
      <c r="AE57" s="837"/>
      <c r="AF57" s="837"/>
      <c r="AG57" s="837"/>
      <c r="AH57" s="837"/>
      <c r="AI57" s="837"/>
      <c r="AJ57" s="837"/>
    </row>
    <row r="58" spans="2:36" hidden="1" outlineLevel="1" x14ac:dyDescent="0.2">
      <c r="B58" s="321"/>
      <c r="C58" s="321"/>
      <c r="D58" s="1067" t="s">
        <v>614</v>
      </c>
      <c r="E58" s="1071"/>
      <c r="F58" s="1182"/>
      <c r="G58" s="325"/>
      <c r="H58" s="1063"/>
      <c r="I58" s="1063">
        <v>1</v>
      </c>
      <c r="J58" s="1064">
        <f>I58*(1+I54)</f>
        <v>1.0074720839804943</v>
      </c>
      <c r="K58" s="1064">
        <f>J58*(1+J54)</f>
        <v>1.0150000000000001</v>
      </c>
      <c r="L58" s="1064">
        <f>K58*(1+K54)</f>
        <v>1.0225841652402019</v>
      </c>
      <c r="M58" s="1064">
        <f>L58*(1+L54)</f>
        <v>1.0302250000000004</v>
      </c>
      <c r="N58" s="321"/>
      <c r="O58" s="324" t="s">
        <v>578</v>
      </c>
      <c r="P58" s="837"/>
      <c r="Q58" s="837"/>
      <c r="R58" s="837"/>
      <c r="S58" s="837"/>
      <c r="T58" s="837"/>
      <c r="U58" s="837"/>
      <c r="V58" s="837"/>
      <c r="W58" s="837"/>
      <c r="X58" s="837"/>
      <c r="Y58" s="837"/>
      <c r="Z58" s="837"/>
      <c r="AA58" s="837"/>
      <c r="AB58" s="837"/>
      <c r="AC58" s="837"/>
      <c r="AD58" s="837"/>
      <c r="AE58" s="837"/>
      <c r="AF58" s="837"/>
      <c r="AG58" s="837"/>
      <c r="AH58" s="837"/>
      <c r="AI58" s="837"/>
      <c r="AJ58" s="837"/>
    </row>
    <row r="59" spans="2:36" collapsed="1" x14ac:dyDescent="0.2">
      <c r="B59" s="321"/>
      <c r="C59" s="321"/>
      <c r="D59" s="321"/>
      <c r="E59" s="1071"/>
      <c r="F59" s="1182"/>
      <c r="G59" s="1182"/>
      <c r="H59" s="1063"/>
      <c r="I59" s="1064"/>
      <c r="J59" s="1183"/>
      <c r="K59" s="1064"/>
      <c r="L59" s="1064"/>
      <c r="M59" s="1064"/>
      <c r="N59" s="321"/>
      <c r="O59" s="324" t="s">
        <v>578</v>
      </c>
      <c r="P59" s="837"/>
      <c r="Q59" s="837"/>
      <c r="R59" s="837"/>
      <c r="S59" s="837"/>
      <c r="T59" s="837"/>
      <c r="U59" s="837"/>
      <c r="V59" s="837"/>
      <c r="W59" s="837"/>
      <c r="X59" s="837"/>
      <c r="Y59" s="837"/>
      <c r="Z59" s="837"/>
      <c r="AA59" s="837"/>
      <c r="AB59" s="837"/>
      <c r="AC59" s="837"/>
      <c r="AD59" s="837"/>
      <c r="AE59" s="837"/>
      <c r="AF59" s="837"/>
      <c r="AG59" s="837"/>
      <c r="AH59" s="837"/>
      <c r="AI59" s="837"/>
      <c r="AJ59" s="837"/>
    </row>
    <row r="60" spans="2:36" x14ac:dyDescent="0.2">
      <c r="B60" s="321"/>
      <c r="C60" s="321"/>
      <c r="D60" s="321" t="str">
        <f>D52</f>
        <v>Periodic inflation</v>
      </c>
      <c r="E60" s="1070">
        <v>0.02</v>
      </c>
      <c r="F60" s="1062">
        <f t="shared" ref="F60:M60" si="3">(1+$E$60)^0.5-1</f>
        <v>9.9504938362078299E-3</v>
      </c>
      <c r="G60" s="1062">
        <f t="shared" si="3"/>
        <v>9.9504938362078299E-3</v>
      </c>
      <c r="H60" s="1062">
        <f t="shared" si="3"/>
        <v>9.9504938362078299E-3</v>
      </c>
      <c r="I60" s="1062">
        <f t="shared" si="3"/>
        <v>9.9504938362078299E-3</v>
      </c>
      <c r="J60" s="1062">
        <f t="shared" si="3"/>
        <v>9.9504938362078299E-3</v>
      </c>
      <c r="K60" s="1062">
        <f t="shared" si="3"/>
        <v>9.9504938362078299E-3</v>
      </c>
      <c r="L60" s="1062">
        <f t="shared" si="3"/>
        <v>9.9504938362078299E-3</v>
      </c>
      <c r="M60" s="1062">
        <f t="shared" si="3"/>
        <v>9.9504938362078299E-3</v>
      </c>
      <c r="N60" s="321"/>
      <c r="O60" s="324" t="s">
        <v>578</v>
      </c>
      <c r="P60" s="837"/>
      <c r="Q60" s="837"/>
      <c r="R60" s="837"/>
      <c r="S60" s="837"/>
      <c r="T60" s="837"/>
      <c r="U60" s="837"/>
      <c r="V60" s="837"/>
      <c r="W60" s="837"/>
      <c r="X60" s="837"/>
      <c r="Y60" s="837"/>
      <c r="Z60" s="837"/>
      <c r="AA60" s="837"/>
      <c r="AB60" s="837"/>
      <c r="AC60" s="837"/>
      <c r="AD60" s="837"/>
      <c r="AE60" s="837"/>
      <c r="AF60" s="837"/>
      <c r="AG60" s="837"/>
      <c r="AH60" s="837"/>
      <c r="AI60" s="837"/>
      <c r="AJ60" s="837"/>
    </row>
    <row r="61" spans="2:36" x14ac:dyDescent="0.2">
      <c r="B61" s="321"/>
      <c r="C61" s="321"/>
      <c r="D61" s="321" t="s">
        <v>610</v>
      </c>
      <c r="E61" s="1071"/>
      <c r="F61" s="1063">
        <v>1</v>
      </c>
      <c r="G61" s="1064">
        <f>F61*(1+F60)</f>
        <v>1.0099504938362078</v>
      </c>
      <c r="H61" s="1064">
        <f t="shared" ref="H61:M61" si="4">G61*(1+G60)</f>
        <v>1.02</v>
      </c>
      <c r="I61" s="1064">
        <f t="shared" si="4"/>
        <v>1.030149503712932</v>
      </c>
      <c r="J61" s="1064">
        <f t="shared" si="4"/>
        <v>1.0404</v>
      </c>
      <c r="K61" s="1064">
        <f t="shared" si="4"/>
        <v>1.0507524937871906</v>
      </c>
      <c r="L61" s="1064">
        <f t="shared" si="4"/>
        <v>1.0612080000000002</v>
      </c>
      <c r="M61" s="1064">
        <f t="shared" si="4"/>
        <v>1.0717675436629346</v>
      </c>
      <c r="N61" s="321"/>
      <c r="O61" s="324" t="s">
        <v>578</v>
      </c>
      <c r="P61" s="837"/>
      <c r="Q61" s="837"/>
      <c r="R61" s="837"/>
      <c r="S61" s="837"/>
      <c r="T61" s="837"/>
      <c r="U61" s="837"/>
      <c r="V61" s="837"/>
      <c r="W61" s="837"/>
      <c r="X61" s="837"/>
      <c r="Y61" s="837"/>
      <c r="Z61" s="837"/>
      <c r="AA61" s="837"/>
      <c r="AB61" s="837"/>
      <c r="AC61" s="837"/>
      <c r="AD61" s="837"/>
      <c r="AE61" s="837"/>
      <c r="AF61" s="837"/>
      <c r="AG61" s="837"/>
      <c r="AH61" s="837"/>
      <c r="AI61" s="837"/>
      <c r="AJ61" s="837"/>
    </row>
    <row r="62" spans="2:36" x14ac:dyDescent="0.2">
      <c r="B62" s="321"/>
      <c r="C62" s="321"/>
      <c r="D62" s="321" t="str">
        <f>D54</f>
        <v>Periodic rent indexation</v>
      </c>
      <c r="E62" s="1072">
        <v>0.75</v>
      </c>
      <c r="F62" s="1033"/>
      <c r="G62" s="1033"/>
      <c r="H62" s="1063"/>
      <c r="I62" s="1063"/>
      <c r="J62" s="1064"/>
      <c r="K62" s="1064"/>
      <c r="L62" s="1064"/>
      <c r="M62" s="1064"/>
      <c r="N62" s="321"/>
      <c r="O62" s="324" t="s">
        <v>578</v>
      </c>
      <c r="P62" s="837"/>
      <c r="Q62" s="837"/>
      <c r="R62" s="837"/>
      <c r="S62" s="837"/>
      <c r="T62" s="837"/>
      <c r="U62" s="837"/>
      <c r="V62" s="837"/>
      <c r="W62" s="837"/>
      <c r="X62" s="837"/>
      <c r="Y62" s="837"/>
      <c r="Z62" s="837"/>
      <c r="AA62" s="837"/>
      <c r="AB62" s="837"/>
      <c r="AC62" s="837"/>
      <c r="AD62" s="837"/>
      <c r="AE62" s="837"/>
      <c r="AF62" s="837"/>
      <c r="AG62" s="837"/>
      <c r="AH62" s="837"/>
      <c r="AI62" s="837"/>
      <c r="AJ62" s="837"/>
    </row>
    <row r="63" spans="2:36" x14ac:dyDescent="0.2">
      <c r="B63" s="321"/>
      <c r="C63" s="321"/>
      <c r="D63" s="321" t="s">
        <v>611</v>
      </c>
      <c r="E63" s="1071"/>
      <c r="F63" s="1063">
        <v>1</v>
      </c>
      <c r="G63" s="1064"/>
      <c r="H63" s="1064">
        <f>F63*(1+$E$60*$E$62)</f>
        <v>1.0149999999999999</v>
      </c>
      <c r="I63" s="1064"/>
      <c r="J63" s="1064">
        <f>H63*(1+$E$60*$E$62)</f>
        <v>1.0302249999999997</v>
      </c>
      <c r="K63" s="1064"/>
      <c r="L63" s="1064">
        <f>J63*(1+$E$60*$E$62)</f>
        <v>1.0456783749999996</v>
      </c>
      <c r="M63" s="1064"/>
      <c r="N63" s="321"/>
      <c r="O63" s="324" t="s">
        <v>578</v>
      </c>
      <c r="P63" s="837"/>
      <c r="Q63" s="837"/>
      <c r="R63" s="837"/>
      <c r="S63" s="837"/>
      <c r="T63" s="837"/>
      <c r="U63" s="837"/>
      <c r="V63" s="837"/>
      <c r="W63" s="837"/>
      <c r="X63" s="837"/>
      <c r="Y63" s="837"/>
      <c r="Z63" s="837"/>
      <c r="AA63" s="837"/>
      <c r="AB63" s="837"/>
      <c r="AC63" s="837"/>
      <c r="AD63" s="837"/>
      <c r="AE63" s="837"/>
      <c r="AF63" s="837"/>
      <c r="AG63" s="837"/>
      <c r="AH63" s="837"/>
      <c r="AI63" s="837"/>
      <c r="AJ63" s="837"/>
    </row>
    <row r="64" spans="2:36" x14ac:dyDescent="0.2">
      <c r="B64" s="321"/>
      <c r="C64" s="321"/>
      <c r="D64" s="321"/>
      <c r="E64" s="324"/>
      <c r="F64" s="324"/>
      <c r="G64" s="834"/>
      <c r="H64" s="834"/>
      <c r="I64" s="834"/>
      <c r="J64" s="834"/>
      <c r="K64" s="834"/>
      <c r="L64" s="834"/>
      <c r="M64" s="834"/>
      <c r="N64" s="321"/>
      <c r="O64" s="324" t="s">
        <v>578</v>
      </c>
      <c r="P64" s="837"/>
      <c r="Q64" s="837"/>
      <c r="R64" s="837"/>
      <c r="S64" s="837"/>
      <c r="T64" s="837"/>
      <c r="U64" s="837"/>
      <c r="V64" s="837"/>
      <c r="W64" s="837"/>
      <c r="X64" s="837"/>
      <c r="Y64" s="837"/>
      <c r="Z64" s="837"/>
      <c r="AA64" s="837"/>
      <c r="AB64" s="837"/>
      <c r="AC64" s="837"/>
      <c r="AD64" s="837"/>
      <c r="AE64" s="837"/>
      <c r="AF64" s="837"/>
      <c r="AG64" s="837"/>
      <c r="AH64" s="837"/>
      <c r="AI64" s="837"/>
      <c r="AJ64" s="837"/>
    </row>
    <row r="65" spans="1:36" ht="30.75" thickBot="1" x14ac:dyDescent="0.3">
      <c r="B65" s="321"/>
      <c r="C65" s="1177" t="s">
        <v>587</v>
      </c>
      <c r="D65" s="1175"/>
      <c r="E65" s="1075" t="s">
        <v>600</v>
      </c>
      <c r="F65" s="1075" t="s">
        <v>602</v>
      </c>
      <c r="G65" s="1176" t="s">
        <v>601</v>
      </c>
      <c r="H65" s="1075" t="s">
        <v>603</v>
      </c>
      <c r="I65" s="1075" t="s">
        <v>604</v>
      </c>
      <c r="J65" s="324"/>
      <c r="K65" s="1078"/>
      <c r="L65" s="1078"/>
      <c r="M65" s="1079"/>
      <c r="N65" s="321"/>
      <c r="O65" s="324" t="s">
        <v>578</v>
      </c>
      <c r="P65" s="837"/>
      <c r="Q65" s="837"/>
      <c r="R65" s="837"/>
      <c r="S65" s="837"/>
      <c r="T65" s="837"/>
      <c r="U65" s="837"/>
      <c r="V65" s="837"/>
      <c r="W65" s="837"/>
      <c r="X65" s="837"/>
      <c r="Y65" s="837"/>
      <c r="Z65" s="837"/>
      <c r="AA65" s="837"/>
      <c r="AB65" s="837"/>
      <c r="AC65" s="837"/>
      <c r="AD65" s="837"/>
      <c r="AE65" s="837"/>
      <c r="AF65" s="837"/>
      <c r="AG65" s="837"/>
      <c r="AH65" s="837"/>
      <c r="AI65" s="837"/>
      <c r="AJ65" s="837"/>
    </row>
    <row r="66" spans="1:36" ht="15.75" thickTop="1" x14ac:dyDescent="0.25">
      <c r="B66" s="321"/>
      <c r="C66" s="341"/>
      <c r="D66" s="1184" t="s">
        <v>626</v>
      </c>
      <c r="E66" s="1080">
        <f>'10.1'!G8</f>
        <v>1413.4</v>
      </c>
      <c r="F66" s="343">
        <f t="shared" ref="F66" si="5">G66/E66</f>
        <v>1811.235319088722</v>
      </c>
      <c r="G66" s="1190">
        <v>2560000</v>
      </c>
      <c r="H66" s="1082">
        <v>3500</v>
      </c>
      <c r="I66" s="343">
        <f>H66*E66</f>
        <v>4946900</v>
      </c>
      <c r="J66" s="324"/>
      <c r="K66" s="1078"/>
      <c r="L66" s="1078"/>
      <c r="M66" s="1078"/>
      <c r="N66" s="321"/>
      <c r="O66" s="324" t="s">
        <v>578</v>
      </c>
      <c r="P66" s="837"/>
      <c r="Q66" s="837"/>
      <c r="R66" s="837"/>
      <c r="S66" s="837"/>
      <c r="T66" s="837"/>
      <c r="U66" s="837"/>
      <c r="V66" s="837"/>
      <c r="W66" s="837"/>
      <c r="X66" s="837"/>
      <c r="Y66" s="837"/>
      <c r="Z66" s="837"/>
      <c r="AA66" s="837"/>
      <c r="AB66" s="837"/>
      <c r="AC66" s="837"/>
      <c r="AD66" s="837"/>
      <c r="AE66" s="837"/>
      <c r="AF66" s="837"/>
      <c r="AG66" s="837"/>
      <c r="AH66" s="837"/>
      <c r="AI66" s="837"/>
      <c r="AJ66" s="837"/>
    </row>
    <row r="67" spans="1:36" x14ac:dyDescent="0.2">
      <c r="B67" s="321"/>
      <c r="C67" s="321"/>
      <c r="D67" s="322" t="s">
        <v>174</v>
      </c>
      <c r="E67" s="1088">
        <f>SUM(E66:E66)</f>
        <v>1413.4</v>
      </c>
      <c r="F67" s="1089"/>
      <c r="G67" s="1090">
        <f>SUM(G66:G66)</f>
        <v>2560000</v>
      </c>
      <c r="H67" s="1091"/>
      <c r="I67" s="1089">
        <f>SUM(I66:I66)</f>
        <v>4946900</v>
      </c>
      <c r="J67" s="324"/>
      <c r="K67" s="1092"/>
      <c r="L67" s="1093"/>
      <c r="M67" s="1093"/>
      <c r="N67" s="321"/>
      <c r="O67" s="324" t="s">
        <v>578</v>
      </c>
      <c r="P67" s="837"/>
      <c r="Q67" s="837"/>
      <c r="R67" s="837"/>
      <c r="S67" s="837"/>
      <c r="T67" s="837"/>
      <c r="U67" s="837"/>
      <c r="V67" s="837"/>
      <c r="W67" s="837"/>
      <c r="X67" s="837"/>
      <c r="Y67" s="837"/>
      <c r="Z67" s="837"/>
      <c r="AA67" s="837"/>
      <c r="AB67" s="837"/>
      <c r="AC67" s="837"/>
      <c r="AD67" s="837"/>
      <c r="AE67" s="837"/>
      <c r="AF67" s="837"/>
      <c r="AG67" s="837"/>
      <c r="AH67" s="837"/>
      <c r="AI67" s="837"/>
      <c r="AJ67" s="837"/>
    </row>
    <row r="68" spans="1:36" x14ac:dyDescent="0.2">
      <c r="B68" s="321"/>
      <c r="C68" s="321"/>
      <c r="D68" s="321"/>
      <c r="E68" s="1094"/>
      <c r="F68" s="1062"/>
      <c r="G68" s="324"/>
      <c r="H68" s="324"/>
      <c r="I68" s="324"/>
      <c r="J68" s="324"/>
      <c r="K68" s="324"/>
      <c r="L68" s="324"/>
      <c r="M68" s="324"/>
      <c r="N68" s="321"/>
      <c r="O68" s="324" t="s">
        <v>578</v>
      </c>
      <c r="P68" s="837"/>
      <c r="Q68" s="837"/>
      <c r="R68" s="837"/>
      <c r="S68" s="837"/>
      <c r="T68" s="837"/>
      <c r="U68" s="837"/>
      <c r="V68" s="837"/>
      <c r="W68" s="837"/>
      <c r="X68" s="837"/>
      <c r="Y68" s="837"/>
      <c r="Z68" s="837"/>
      <c r="AA68" s="837"/>
      <c r="AB68" s="837"/>
      <c r="AC68" s="837"/>
      <c r="AD68" s="837"/>
      <c r="AE68" s="837"/>
      <c r="AF68" s="837"/>
      <c r="AG68" s="837"/>
      <c r="AH68" s="837"/>
      <c r="AI68" s="837"/>
      <c r="AJ68" s="837"/>
    </row>
    <row r="69" spans="1:36" ht="15" thickBot="1" x14ac:dyDescent="0.25">
      <c r="B69" s="321"/>
      <c r="C69" s="1073" t="s">
        <v>594</v>
      </c>
      <c r="D69" s="337"/>
      <c r="E69" s="338"/>
      <c r="F69" s="338"/>
      <c r="G69" s="338"/>
      <c r="H69" s="338"/>
      <c r="I69" s="338"/>
      <c r="J69" s="338"/>
      <c r="K69" s="338"/>
      <c r="L69" s="338"/>
      <c r="M69" s="338"/>
      <c r="N69" s="321"/>
      <c r="O69" s="324" t="s">
        <v>578</v>
      </c>
      <c r="P69" s="837"/>
      <c r="Q69" s="837"/>
      <c r="R69" s="837"/>
      <c r="S69" s="837"/>
      <c r="T69" s="837"/>
      <c r="U69" s="837"/>
      <c r="V69" s="837"/>
      <c r="W69" s="837"/>
      <c r="X69" s="837"/>
      <c r="Y69" s="837"/>
      <c r="Z69" s="837"/>
      <c r="AA69" s="837"/>
      <c r="AB69" s="837"/>
      <c r="AC69" s="837"/>
      <c r="AD69" s="837"/>
      <c r="AE69" s="837"/>
      <c r="AF69" s="837"/>
      <c r="AG69" s="837"/>
      <c r="AH69" s="837"/>
      <c r="AI69" s="837"/>
      <c r="AJ69" s="837"/>
    </row>
    <row r="70" spans="1:36" ht="15" thickTop="1" x14ac:dyDescent="0.2">
      <c r="B70" s="321"/>
      <c r="C70" s="358"/>
      <c r="D70" s="333" t="s">
        <v>588</v>
      </c>
      <c r="E70" s="325"/>
      <c r="F70" s="325"/>
      <c r="G70" s="325"/>
      <c r="H70" s="325"/>
      <c r="I70" s="325"/>
      <c r="J70" s="1095"/>
      <c r="K70" s="1095"/>
      <c r="L70" s="325"/>
      <c r="M70" s="325"/>
      <c r="N70" s="321"/>
      <c r="O70" s="324" t="s">
        <v>578</v>
      </c>
      <c r="P70" s="837"/>
      <c r="Q70" s="837"/>
      <c r="R70" s="837"/>
      <c r="S70" s="837"/>
      <c r="T70" s="837"/>
      <c r="U70" s="837"/>
      <c r="V70" s="837"/>
      <c r="W70" s="837"/>
      <c r="X70" s="837"/>
      <c r="Y70" s="837"/>
      <c r="Z70" s="837"/>
      <c r="AA70" s="837"/>
      <c r="AB70" s="837"/>
      <c r="AC70" s="837"/>
      <c r="AD70" s="837"/>
      <c r="AE70" s="837"/>
      <c r="AF70" s="837"/>
      <c r="AG70" s="837"/>
      <c r="AH70" s="837"/>
      <c r="AI70" s="837"/>
      <c r="AJ70" s="837"/>
    </row>
    <row r="71" spans="1:36" x14ac:dyDescent="0.2">
      <c r="B71" s="321"/>
      <c r="C71" s="321"/>
      <c r="D71" s="849" t="str">
        <f>D66</f>
        <v>Current tenant</v>
      </c>
      <c r="E71" s="1096"/>
      <c r="F71" s="1117">
        <f>G66/2</f>
        <v>1280000</v>
      </c>
      <c r="G71" s="1117">
        <f t="shared" ref="G71" si="6">F71</f>
        <v>1280000</v>
      </c>
      <c r="H71" s="1117">
        <f>$F71*H$55</f>
        <v>1299200.0000000002</v>
      </c>
      <c r="I71" s="1117">
        <f t="shared" ref="I71" si="7">H71</f>
        <v>1299200.0000000002</v>
      </c>
      <c r="J71" s="1117">
        <f>$F71*J$55</f>
        <v>1318688.0000000005</v>
      </c>
      <c r="K71" s="1117">
        <f t="shared" ref="K71" si="8">J71</f>
        <v>1318688.0000000005</v>
      </c>
      <c r="L71" s="1117">
        <f>$F71*L$55</f>
        <v>1338468.3200000005</v>
      </c>
      <c r="M71" s="1117">
        <f t="shared" ref="M71" si="9">L71</f>
        <v>1338468.3200000005</v>
      </c>
      <c r="N71" s="321"/>
      <c r="O71" s="324" t="s">
        <v>578</v>
      </c>
      <c r="P71" s="837"/>
      <c r="Q71" s="837"/>
      <c r="R71" s="837"/>
      <c r="S71" s="837"/>
      <c r="T71" s="837"/>
      <c r="U71" s="837"/>
      <c r="V71" s="837"/>
      <c r="W71" s="837"/>
      <c r="X71" s="837"/>
      <c r="Y71" s="837"/>
      <c r="Z71" s="837"/>
      <c r="AA71" s="837"/>
      <c r="AB71" s="837"/>
      <c r="AC71" s="837"/>
      <c r="AD71" s="837"/>
      <c r="AE71" s="837"/>
      <c r="AF71" s="837"/>
      <c r="AG71" s="837"/>
      <c r="AH71" s="837"/>
      <c r="AI71" s="837"/>
      <c r="AJ71" s="837"/>
    </row>
    <row r="72" spans="1:36" x14ac:dyDescent="0.2">
      <c r="B72" s="321"/>
      <c r="C72" s="321"/>
      <c r="D72" s="333"/>
      <c r="E72" s="324"/>
      <c r="F72" s="1117"/>
      <c r="G72" s="1117"/>
      <c r="H72" s="1117"/>
      <c r="I72" s="1117"/>
      <c r="J72" s="1117"/>
      <c r="K72" s="1117"/>
      <c r="L72" s="1117"/>
      <c r="M72" s="1117"/>
      <c r="N72" s="321"/>
      <c r="O72" s="324" t="s">
        <v>578</v>
      </c>
      <c r="P72" s="837"/>
      <c r="Q72" s="837"/>
      <c r="R72" s="837"/>
      <c r="S72" s="837"/>
      <c r="T72" s="837"/>
      <c r="U72" s="837"/>
      <c r="V72" s="837"/>
      <c r="W72" s="837"/>
      <c r="X72" s="837"/>
      <c r="Y72" s="837"/>
      <c r="Z72" s="837"/>
      <c r="AA72" s="837"/>
      <c r="AB72" s="837"/>
      <c r="AC72" s="837"/>
      <c r="AD72" s="837"/>
      <c r="AE72" s="837"/>
      <c r="AF72" s="837"/>
      <c r="AG72" s="837"/>
      <c r="AH72" s="837"/>
      <c r="AI72" s="837"/>
      <c r="AJ72" s="837"/>
    </row>
    <row r="73" spans="1:36" x14ac:dyDescent="0.2">
      <c r="B73" s="321"/>
      <c r="C73" s="358"/>
      <c r="D73" s="333" t="s">
        <v>589</v>
      </c>
      <c r="E73" s="325"/>
      <c r="F73" s="343"/>
      <c r="G73" s="343"/>
      <c r="H73" s="343"/>
      <c r="I73" s="343"/>
      <c r="J73" s="343"/>
      <c r="K73" s="343"/>
      <c r="L73" s="343"/>
      <c r="M73" s="343"/>
      <c r="N73" s="321"/>
      <c r="O73" s="324" t="s">
        <v>578</v>
      </c>
      <c r="P73" s="837"/>
      <c r="Q73" s="837"/>
      <c r="R73" s="837"/>
      <c r="S73" s="837"/>
      <c r="T73" s="837"/>
      <c r="U73" s="837"/>
      <c r="V73" s="837"/>
      <c r="W73" s="837"/>
      <c r="X73" s="837"/>
      <c r="Y73" s="837"/>
      <c r="Z73" s="837"/>
      <c r="AA73" s="837"/>
      <c r="AB73" s="837"/>
      <c r="AC73" s="837"/>
      <c r="AD73" s="837"/>
      <c r="AE73" s="837"/>
      <c r="AF73" s="837"/>
      <c r="AG73" s="837"/>
      <c r="AH73" s="837"/>
      <c r="AI73" s="837"/>
      <c r="AJ73" s="837"/>
    </row>
    <row r="74" spans="1:36" x14ac:dyDescent="0.2">
      <c r="B74" s="321"/>
      <c r="C74" s="321"/>
      <c r="D74" s="849" t="str">
        <f>D71</f>
        <v>Current tenant</v>
      </c>
      <c r="E74" s="324"/>
      <c r="F74" s="1188"/>
      <c r="G74" s="1188"/>
      <c r="H74" s="1188"/>
      <c r="I74" s="1188"/>
      <c r="J74" s="1188"/>
      <c r="K74" s="1188"/>
      <c r="L74" s="1117">
        <f>$I$66/2*L53</f>
        <v>2624844.9276000005</v>
      </c>
      <c r="M74" s="1117">
        <f>L74</f>
        <v>2624844.9276000005</v>
      </c>
      <c r="N74" s="321"/>
      <c r="O74" s="324" t="s">
        <v>578</v>
      </c>
      <c r="P74" s="837"/>
      <c r="Q74" s="837"/>
      <c r="R74" s="837"/>
      <c r="S74" s="837"/>
      <c r="T74" s="837"/>
      <c r="U74" s="837"/>
      <c r="V74" s="837"/>
      <c r="W74" s="837"/>
      <c r="X74" s="837"/>
      <c r="Y74" s="837"/>
      <c r="Z74" s="837"/>
      <c r="AA74" s="837"/>
      <c r="AB74" s="837"/>
      <c r="AC74" s="837"/>
      <c r="AD74" s="837"/>
      <c r="AE74" s="837"/>
      <c r="AF74" s="837"/>
      <c r="AG74" s="837"/>
      <c r="AH74" s="837"/>
      <c r="AI74" s="837"/>
      <c r="AJ74" s="837"/>
    </row>
    <row r="75" spans="1:36" x14ac:dyDescent="0.2">
      <c r="B75" s="321"/>
      <c r="C75" s="321"/>
      <c r="D75" s="849"/>
      <c r="E75" s="324"/>
      <c r="F75" s="343"/>
      <c r="G75" s="343"/>
      <c r="H75" s="343"/>
      <c r="I75" s="343"/>
      <c r="J75" s="343"/>
      <c r="K75" s="343"/>
      <c r="L75" s="343"/>
      <c r="M75" s="343"/>
      <c r="N75" s="321"/>
      <c r="O75" s="324" t="s">
        <v>578</v>
      </c>
      <c r="P75" s="837"/>
      <c r="Q75" s="837"/>
      <c r="R75" s="837"/>
      <c r="S75" s="837"/>
      <c r="T75" s="837"/>
      <c r="U75" s="837"/>
      <c r="V75" s="837"/>
      <c r="W75" s="837"/>
      <c r="X75" s="837"/>
      <c r="Y75" s="837"/>
      <c r="Z75" s="837"/>
      <c r="AA75" s="837"/>
      <c r="AB75" s="837"/>
      <c r="AC75" s="837"/>
      <c r="AD75" s="837"/>
      <c r="AE75" s="837"/>
      <c r="AF75" s="837"/>
      <c r="AG75" s="837"/>
      <c r="AH75" s="837"/>
      <c r="AI75" s="837"/>
      <c r="AJ75" s="837"/>
    </row>
    <row r="76" spans="1:36" x14ac:dyDescent="0.2">
      <c r="B76" s="321"/>
      <c r="C76" s="358"/>
      <c r="D76" s="333" t="s">
        <v>590</v>
      </c>
      <c r="E76" s="325"/>
      <c r="F76" s="343"/>
      <c r="G76" s="343"/>
      <c r="H76" s="343"/>
      <c r="I76" s="343"/>
      <c r="J76" s="343"/>
      <c r="K76" s="343"/>
      <c r="L76" s="343"/>
      <c r="M76" s="343"/>
      <c r="N76" s="321"/>
      <c r="O76" s="324" t="s">
        <v>578</v>
      </c>
      <c r="P76" s="837"/>
      <c r="Q76" s="837"/>
      <c r="R76" s="837"/>
      <c r="S76" s="837"/>
      <c r="T76" s="837"/>
      <c r="U76" s="837"/>
      <c r="V76" s="837"/>
      <c r="W76" s="837"/>
      <c r="X76" s="837"/>
      <c r="Y76" s="837"/>
      <c r="Z76" s="837"/>
      <c r="AA76" s="837"/>
      <c r="AB76" s="837"/>
      <c r="AC76" s="837"/>
      <c r="AD76" s="837"/>
      <c r="AE76" s="837"/>
      <c r="AF76" s="837"/>
      <c r="AG76" s="837"/>
      <c r="AH76" s="837"/>
      <c r="AI76" s="837"/>
      <c r="AJ76" s="837"/>
    </row>
    <row r="77" spans="1:36" s="837" customFormat="1" x14ac:dyDescent="0.2">
      <c r="A77" s="721"/>
      <c r="B77" s="321"/>
      <c r="C77" s="321"/>
      <c r="D77" s="1087" t="str">
        <f>D74</f>
        <v>Current tenant</v>
      </c>
      <c r="E77" s="367"/>
      <c r="F77" s="1117">
        <f>IF(F74="",F71,F74)</f>
        <v>1280000</v>
      </c>
      <c r="G77" s="1117">
        <f>IF(G74="",G71,G74)</f>
        <v>1280000</v>
      </c>
      <c r="H77" s="1117">
        <f>IF(H74="",H71,H74)</f>
        <v>1299200.0000000002</v>
      </c>
      <c r="I77" s="1117">
        <f>IF(I74="",I71,I74)</f>
        <v>1299200.0000000002</v>
      </c>
      <c r="J77" s="1117">
        <f>IF(J74="",J71,J74)</f>
        <v>1318688.0000000005</v>
      </c>
      <c r="K77" s="1117">
        <f>IF(K74="",K71,K74)</f>
        <v>1318688.0000000005</v>
      </c>
      <c r="L77" s="1117">
        <f>IF(L74="",L71,L74)</f>
        <v>2624844.9276000005</v>
      </c>
      <c r="M77" s="1117">
        <f>IF(M74="",M71,M74)</f>
        <v>2624844.9276000005</v>
      </c>
      <c r="N77" s="321"/>
      <c r="O77" s="324" t="s">
        <v>578</v>
      </c>
    </row>
    <row r="78" spans="1:36" s="837" customFormat="1" x14ac:dyDescent="0.2">
      <c r="A78" s="721"/>
      <c r="B78" s="321"/>
      <c r="C78" s="321"/>
      <c r="D78" s="322" t="s">
        <v>174</v>
      </c>
      <c r="E78" s="1100">
        <f>SUM(F78:M78)</f>
        <v>13045465.8552</v>
      </c>
      <c r="F78" s="1089">
        <f>SUM(F77:F77)</f>
        <v>1280000</v>
      </c>
      <c r="G78" s="1089">
        <f>SUM(G77:G77)</f>
        <v>1280000</v>
      </c>
      <c r="H78" s="1089">
        <f>SUM(H77:H77)</f>
        <v>1299200.0000000002</v>
      </c>
      <c r="I78" s="1089">
        <f>SUM(I77:I77)</f>
        <v>1299200.0000000002</v>
      </c>
      <c r="J78" s="1089">
        <f>SUM(J77:J77)</f>
        <v>1318688.0000000005</v>
      </c>
      <c r="K78" s="1089">
        <f>SUM(K77:K77)</f>
        <v>1318688.0000000005</v>
      </c>
      <c r="L78" s="1089">
        <f>SUM(L77:L77)</f>
        <v>2624844.9276000005</v>
      </c>
      <c r="M78" s="1089">
        <f>SUM(M77:M77)</f>
        <v>2624844.9276000005</v>
      </c>
      <c r="N78" s="321"/>
      <c r="O78" s="324" t="s">
        <v>578</v>
      </c>
    </row>
    <row r="79" spans="1:36" x14ac:dyDescent="0.2">
      <c r="B79" s="321"/>
      <c r="C79" s="321"/>
      <c r="D79" s="849"/>
      <c r="E79" s="324"/>
      <c r="F79" s="343"/>
      <c r="G79" s="343"/>
      <c r="H79" s="343"/>
      <c r="I79" s="343"/>
      <c r="J79" s="343"/>
      <c r="K79" s="343"/>
      <c r="L79" s="343"/>
      <c r="M79" s="343"/>
      <c r="N79" s="321"/>
      <c r="O79" s="324" t="s">
        <v>578</v>
      </c>
      <c r="P79" s="837"/>
      <c r="Q79" s="837"/>
      <c r="R79" s="837"/>
      <c r="S79" s="837"/>
      <c r="T79" s="837"/>
      <c r="U79" s="837"/>
      <c r="V79" s="837"/>
      <c r="W79" s="837"/>
      <c r="X79" s="837"/>
      <c r="Y79" s="837"/>
      <c r="Z79" s="837"/>
      <c r="AA79" s="837"/>
      <c r="AB79" s="837"/>
      <c r="AC79" s="837"/>
      <c r="AD79" s="837"/>
      <c r="AE79" s="837"/>
      <c r="AF79" s="837"/>
      <c r="AG79" s="837"/>
      <c r="AH79" s="837"/>
      <c r="AI79" s="837"/>
      <c r="AJ79" s="837"/>
    </row>
    <row r="80" spans="1:36" x14ac:dyDescent="0.2">
      <c r="B80" s="321"/>
      <c r="C80" s="321"/>
      <c r="D80" s="321" t="s">
        <v>591</v>
      </c>
      <c r="E80" s="1102"/>
      <c r="F80" s="1117"/>
      <c r="G80" s="1117"/>
      <c r="H80" s="1117"/>
      <c r="I80" s="1117"/>
      <c r="J80" s="1117"/>
      <c r="K80" s="1117"/>
      <c r="L80" s="1117"/>
      <c r="M80" s="1117"/>
      <c r="N80" s="321"/>
      <c r="O80" s="324" t="s">
        <v>578</v>
      </c>
      <c r="P80" s="837"/>
      <c r="Q80" s="837"/>
      <c r="R80" s="837"/>
      <c r="S80" s="837"/>
      <c r="T80" s="837"/>
      <c r="U80" s="837"/>
      <c r="V80" s="837"/>
      <c r="W80" s="837"/>
      <c r="X80" s="837"/>
      <c r="Y80" s="837"/>
      <c r="Z80" s="837"/>
      <c r="AA80" s="837"/>
      <c r="AB80" s="837"/>
      <c r="AC80" s="837"/>
      <c r="AD80" s="837"/>
      <c r="AE80" s="837"/>
      <c r="AF80" s="837"/>
      <c r="AG80" s="837"/>
      <c r="AH80" s="837"/>
      <c r="AI80" s="837"/>
      <c r="AJ80" s="837"/>
    </row>
    <row r="81" spans="2:36" x14ac:dyDescent="0.2">
      <c r="B81" s="321"/>
      <c r="C81" s="321"/>
      <c r="D81" s="1104" t="str">
        <f>D77</f>
        <v>Current tenant</v>
      </c>
      <c r="E81" s="1102"/>
      <c r="F81" s="1189"/>
      <c r="G81" s="1189"/>
      <c r="H81" s="1189"/>
      <c r="I81" s="1189"/>
      <c r="J81" s="1187">
        <v>1</v>
      </c>
      <c r="K81" s="1187">
        <v>1</v>
      </c>
      <c r="L81" s="1189"/>
      <c r="M81" s="1189"/>
      <c r="N81" s="321"/>
      <c r="O81" s="324" t="s">
        <v>578</v>
      </c>
      <c r="P81" s="837"/>
      <c r="Q81" s="837"/>
      <c r="R81" s="837"/>
      <c r="S81" s="837"/>
      <c r="T81" s="837"/>
      <c r="U81" s="837"/>
      <c r="V81" s="837"/>
      <c r="W81" s="837"/>
      <c r="X81" s="837"/>
      <c r="Y81" s="837"/>
      <c r="Z81" s="837"/>
      <c r="AA81" s="837"/>
      <c r="AB81" s="837"/>
      <c r="AC81" s="837"/>
      <c r="AD81" s="837"/>
      <c r="AE81" s="837"/>
      <c r="AF81" s="837"/>
      <c r="AG81" s="837"/>
      <c r="AH81" s="837"/>
      <c r="AI81" s="837"/>
      <c r="AJ81" s="837"/>
    </row>
    <row r="82" spans="2:36" x14ac:dyDescent="0.2">
      <c r="B82" s="321"/>
      <c r="C82" s="1108"/>
      <c r="D82" s="1104"/>
      <c r="E82" s="1109"/>
      <c r="F82" s="1117"/>
      <c r="G82" s="1117"/>
      <c r="H82" s="1117"/>
      <c r="I82" s="1117"/>
      <c r="J82" s="1117"/>
      <c r="K82" s="1117"/>
      <c r="L82" s="1117"/>
      <c r="M82" s="1117"/>
      <c r="N82" s="321"/>
      <c r="O82" s="324" t="s">
        <v>578</v>
      </c>
      <c r="P82" s="837"/>
      <c r="Q82" s="837"/>
      <c r="R82" s="837"/>
      <c r="S82" s="837"/>
      <c r="T82" s="837"/>
      <c r="U82" s="837"/>
      <c r="V82" s="837"/>
      <c r="W82" s="837"/>
      <c r="X82" s="837"/>
      <c r="Y82" s="837"/>
      <c r="Z82" s="837"/>
      <c r="AA82" s="837"/>
      <c r="AB82" s="837"/>
      <c r="AC82" s="837"/>
      <c r="AD82" s="837"/>
      <c r="AE82" s="837"/>
      <c r="AF82" s="837"/>
      <c r="AG82" s="837"/>
      <c r="AH82" s="837"/>
      <c r="AI82" s="837"/>
      <c r="AJ82" s="837"/>
    </row>
    <row r="83" spans="2:36" x14ac:dyDescent="0.2">
      <c r="B83" s="321"/>
      <c r="C83" s="321"/>
      <c r="D83" s="321" t="s">
        <v>592</v>
      </c>
      <c r="E83" s="324"/>
      <c r="F83" s="1117"/>
      <c r="G83" s="1117"/>
      <c r="H83" s="1117"/>
      <c r="I83" s="1117"/>
      <c r="J83" s="1117"/>
      <c r="K83" s="1117"/>
      <c r="L83" s="1117"/>
      <c r="M83" s="1117"/>
      <c r="N83" s="321"/>
      <c r="O83" s="324" t="s">
        <v>578</v>
      </c>
      <c r="P83" s="837"/>
      <c r="Q83" s="837"/>
      <c r="R83" s="837"/>
      <c r="S83" s="837"/>
      <c r="T83" s="837"/>
      <c r="U83" s="837"/>
      <c r="V83" s="837"/>
      <c r="W83" s="837"/>
      <c r="X83" s="837"/>
      <c r="Y83" s="837"/>
      <c r="Z83" s="837"/>
      <c r="AA83" s="837"/>
      <c r="AB83" s="837"/>
      <c r="AC83" s="837"/>
      <c r="AD83" s="837"/>
      <c r="AE83" s="837"/>
      <c r="AF83" s="837"/>
      <c r="AG83" s="837"/>
      <c r="AH83" s="837"/>
      <c r="AI83" s="837"/>
      <c r="AJ83" s="837"/>
    </row>
    <row r="84" spans="2:36" x14ac:dyDescent="0.2">
      <c r="B84" s="321"/>
      <c r="C84" s="321"/>
      <c r="D84" s="1110" t="str">
        <f>D81</f>
        <v>Current tenant</v>
      </c>
      <c r="E84" s="367"/>
      <c r="F84" s="369">
        <f>F81*F77</f>
        <v>0</v>
      </c>
      <c r="G84" s="1117">
        <f>G81*G77</f>
        <v>0</v>
      </c>
      <c r="H84" s="1117">
        <f>H81*H77</f>
        <v>0</v>
      </c>
      <c r="I84" s="1117">
        <f>I81*I77</f>
        <v>0</v>
      </c>
      <c r="J84" s="1117">
        <f>J81*J77</f>
        <v>1318688.0000000005</v>
      </c>
      <c r="K84" s="1117">
        <f>K81*K77</f>
        <v>1318688.0000000005</v>
      </c>
      <c r="L84" s="1117">
        <f>L81*L77</f>
        <v>0</v>
      </c>
      <c r="M84" s="1117">
        <f>M81*M77</f>
        <v>0</v>
      </c>
      <c r="N84" s="321"/>
      <c r="O84" s="324" t="s">
        <v>578</v>
      </c>
      <c r="P84" s="837"/>
      <c r="Q84" s="837"/>
      <c r="R84" s="837"/>
      <c r="S84" s="837"/>
      <c r="T84" s="837"/>
      <c r="U84" s="837"/>
      <c r="V84" s="837"/>
      <c r="W84" s="837"/>
      <c r="X84" s="837"/>
      <c r="Y84" s="837"/>
      <c r="Z84" s="837"/>
      <c r="AA84" s="837"/>
      <c r="AB84" s="837"/>
      <c r="AC84" s="837"/>
      <c r="AD84" s="837"/>
      <c r="AE84" s="837"/>
      <c r="AF84" s="837"/>
      <c r="AG84" s="837"/>
      <c r="AH84" s="837"/>
      <c r="AI84" s="837"/>
      <c r="AJ84" s="837"/>
    </row>
    <row r="85" spans="2:36" x14ac:dyDescent="0.2">
      <c r="B85" s="321"/>
      <c r="C85" s="321"/>
      <c r="D85" s="322" t="s">
        <v>174</v>
      </c>
      <c r="E85" s="1100">
        <f>SUM(F85:M85)</f>
        <v>2637376.0000000009</v>
      </c>
      <c r="F85" s="361">
        <f>SUM(F84:F84)</f>
        <v>0</v>
      </c>
      <c r="G85" s="1089">
        <f>SUM(G84:G84)</f>
        <v>0</v>
      </c>
      <c r="H85" s="1089">
        <f>SUM(H84:H84)</f>
        <v>0</v>
      </c>
      <c r="I85" s="1089">
        <f>SUM(I84:I84)</f>
        <v>0</v>
      </c>
      <c r="J85" s="1089">
        <f>SUM(J84:J84)</f>
        <v>1318688.0000000005</v>
      </c>
      <c r="K85" s="1089">
        <f>SUM(K84:K84)</f>
        <v>1318688.0000000005</v>
      </c>
      <c r="L85" s="1089">
        <f>SUM(L84:L84)</f>
        <v>0</v>
      </c>
      <c r="M85" s="1089">
        <f>SUM(M84:M84)</f>
        <v>0</v>
      </c>
      <c r="N85" s="321"/>
      <c r="O85" s="324" t="s">
        <v>578</v>
      </c>
      <c r="P85" s="837"/>
      <c r="Q85" s="837"/>
      <c r="R85" s="837"/>
      <c r="S85" s="837"/>
      <c r="T85" s="837"/>
      <c r="U85" s="837"/>
      <c r="V85" s="837"/>
      <c r="W85" s="837"/>
      <c r="X85" s="837"/>
      <c r="Y85" s="837"/>
      <c r="Z85" s="837"/>
      <c r="AA85" s="837"/>
      <c r="AB85" s="837"/>
      <c r="AC85" s="837"/>
      <c r="AD85" s="837"/>
      <c r="AE85" s="837"/>
      <c r="AF85" s="837"/>
      <c r="AG85" s="837"/>
      <c r="AH85" s="837"/>
      <c r="AI85" s="837"/>
      <c r="AJ85" s="837"/>
    </row>
    <row r="86" spans="2:36" x14ac:dyDescent="0.2">
      <c r="B86" s="321"/>
      <c r="C86" s="321"/>
      <c r="D86" s="321"/>
      <c r="E86" s="324"/>
      <c r="F86" s="343"/>
      <c r="G86" s="343"/>
      <c r="H86" s="343"/>
      <c r="I86" s="343"/>
      <c r="J86" s="343"/>
      <c r="K86" s="343"/>
      <c r="L86" s="343"/>
      <c r="M86" s="343"/>
      <c r="N86" s="321"/>
      <c r="O86" s="324" t="s">
        <v>578</v>
      </c>
      <c r="P86" s="837"/>
      <c r="Q86" s="837"/>
      <c r="R86" s="837"/>
      <c r="S86" s="837"/>
      <c r="T86" s="837"/>
      <c r="U86" s="837"/>
      <c r="V86" s="837"/>
      <c r="W86" s="837"/>
      <c r="X86" s="837"/>
      <c r="Y86" s="837"/>
      <c r="Z86" s="837"/>
      <c r="AA86" s="837"/>
      <c r="AB86" s="837"/>
      <c r="AC86" s="837"/>
      <c r="AD86" s="837"/>
      <c r="AE86" s="837"/>
      <c r="AF86" s="837"/>
      <c r="AG86" s="837"/>
      <c r="AH86" s="837"/>
      <c r="AI86" s="837"/>
      <c r="AJ86" s="837"/>
    </row>
    <row r="87" spans="2:36" x14ac:dyDescent="0.2">
      <c r="B87" s="321"/>
      <c r="C87" s="321"/>
      <c r="D87" s="321" t="s">
        <v>87</v>
      </c>
      <c r="E87" s="324"/>
      <c r="F87" s="343"/>
      <c r="G87" s="343"/>
      <c r="H87" s="343"/>
      <c r="I87" s="343"/>
      <c r="J87" s="343"/>
      <c r="K87" s="343"/>
      <c r="L87" s="343"/>
      <c r="M87" s="343"/>
      <c r="N87" s="321"/>
      <c r="O87" s="324" t="s">
        <v>578</v>
      </c>
      <c r="P87" s="837"/>
      <c r="Q87" s="837"/>
      <c r="R87" s="837"/>
      <c r="S87" s="837"/>
      <c r="T87" s="837"/>
      <c r="U87" s="837"/>
      <c r="V87" s="837"/>
      <c r="W87" s="837"/>
      <c r="X87" s="837"/>
      <c r="Y87" s="837"/>
      <c r="Z87" s="837"/>
      <c r="AA87" s="837"/>
      <c r="AB87" s="837"/>
      <c r="AC87" s="837"/>
      <c r="AD87" s="837"/>
      <c r="AE87" s="837"/>
      <c r="AF87" s="837"/>
      <c r="AG87" s="837"/>
      <c r="AH87" s="837"/>
      <c r="AI87" s="837"/>
      <c r="AJ87" s="837"/>
    </row>
    <row r="88" spans="2:36" x14ac:dyDescent="0.2">
      <c r="B88" s="321"/>
      <c r="C88" s="321"/>
      <c r="D88" s="1087" t="str">
        <f>D84</f>
        <v>Current tenant</v>
      </c>
      <c r="E88" s="1115"/>
      <c r="F88" s="343">
        <f>IF(SUM($E74:E74)=0,$E$50*F74*2,0)</f>
        <v>0</v>
      </c>
      <c r="G88" s="343">
        <f>IF(SUM($E74:F74)=0,$E$50*G74*2,0)</f>
        <v>0</v>
      </c>
      <c r="H88" s="343">
        <f>IF(SUM($E74:G74)=0,$E$50*H74*2,0)</f>
        <v>0</v>
      </c>
      <c r="I88" s="343">
        <f>IF(SUM($E74:H74)=0,$E$50*I74*2,0)</f>
        <v>0</v>
      </c>
      <c r="J88" s="343">
        <f>IF(SUM($E74:I74)=0,$E$50*J74*2,0)</f>
        <v>0</v>
      </c>
      <c r="K88" s="343">
        <f>IF(SUM($E74:J74)=0,$E$50*K74*2,0)</f>
        <v>0</v>
      </c>
      <c r="L88" s="343">
        <f>IF(SUM($E74:K74)=0,$E$50*L74*2,0)</f>
        <v>524968.9855200001</v>
      </c>
      <c r="M88" s="343">
        <f>IF(SUM($E74:L74)=0,$E$50*M74*2,0)</f>
        <v>0</v>
      </c>
      <c r="N88" s="321"/>
      <c r="O88" s="324" t="s">
        <v>578</v>
      </c>
      <c r="P88" s="837"/>
      <c r="Q88" s="837"/>
      <c r="R88" s="837"/>
      <c r="S88" s="837"/>
      <c r="T88" s="837"/>
      <c r="U88" s="837"/>
      <c r="V88" s="837"/>
      <c r="W88" s="837"/>
      <c r="X88" s="837"/>
      <c r="Y88" s="837"/>
      <c r="Z88" s="837"/>
      <c r="AA88" s="837"/>
      <c r="AB88" s="837"/>
      <c r="AC88" s="837"/>
      <c r="AD88" s="837"/>
      <c r="AE88" s="837"/>
      <c r="AF88" s="837"/>
      <c r="AG88" s="837"/>
      <c r="AH88" s="837"/>
      <c r="AI88" s="837"/>
      <c r="AJ88" s="837"/>
    </row>
    <row r="89" spans="2:36" x14ac:dyDescent="0.2">
      <c r="B89" s="321"/>
      <c r="C89" s="321"/>
      <c r="D89" s="322" t="s">
        <v>174</v>
      </c>
      <c r="E89" s="1100">
        <f>SUM(F89:M89)</f>
        <v>524968.9855200001</v>
      </c>
      <c r="F89" s="1089">
        <f>SUM(F88:F88)</f>
        <v>0</v>
      </c>
      <c r="G89" s="1089">
        <f>SUM(G88:G88)</f>
        <v>0</v>
      </c>
      <c r="H89" s="1089">
        <f>SUM(H88:H88)</f>
        <v>0</v>
      </c>
      <c r="I89" s="1089">
        <f>SUM(I88:I88)</f>
        <v>0</v>
      </c>
      <c r="J89" s="1089">
        <f>SUM(J88:J88)</f>
        <v>0</v>
      </c>
      <c r="K89" s="1089">
        <f>SUM(K88:K88)</f>
        <v>0</v>
      </c>
      <c r="L89" s="1089">
        <f>SUM(L88:L88)</f>
        <v>524968.9855200001</v>
      </c>
      <c r="M89" s="1089">
        <f>SUM(M88:M88)</f>
        <v>0</v>
      </c>
      <c r="N89" s="321"/>
      <c r="O89" s="324" t="s">
        <v>578</v>
      </c>
      <c r="P89" s="837"/>
      <c r="Q89" s="837"/>
      <c r="R89" s="837"/>
      <c r="S89" s="837"/>
      <c r="T89" s="837"/>
      <c r="U89" s="837"/>
      <c r="V89" s="837"/>
      <c r="W89" s="837"/>
      <c r="X89" s="837"/>
      <c r="Y89" s="837"/>
      <c r="Z89" s="837"/>
      <c r="AA89" s="837"/>
      <c r="AB89" s="837"/>
      <c r="AC89" s="837"/>
      <c r="AD89" s="837"/>
      <c r="AE89" s="837"/>
      <c r="AF89" s="837"/>
      <c r="AG89" s="837"/>
      <c r="AH89" s="837"/>
      <c r="AI89" s="837"/>
      <c r="AJ89" s="837"/>
    </row>
    <row r="90" spans="2:36" x14ac:dyDescent="0.2">
      <c r="B90" s="321"/>
      <c r="C90" s="321"/>
      <c r="D90" s="321"/>
      <c r="E90" s="324"/>
      <c r="F90" s="343"/>
      <c r="G90" s="343"/>
      <c r="H90" s="343"/>
      <c r="I90" s="343"/>
      <c r="J90" s="343"/>
      <c r="K90" s="343"/>
      <c r="L90" s="343"/>
      <c r="M90" s="343"/>
      <c r="N90" s="321"/>
      <c r="O90" s="324" t="s">
        <v>578</v>
      </c>
      <c r="P90" s="837"/>
      <c r="Q90" s="837"/>
      <c r="R90" s="837"/>
      <c r="S90" s="837"/>
      <c r="T90" s="837"/>
      <c r="U90" s="837"/>
      <c r="V90" s="837"/>
      <c r="W90" s="837"/>
      <c r="X90" s="837"/>
      <c r="Y90" s="837"/>
      <c r="Z90" s="837"/>
      <c r="AA90" s="837"/>
      <c r="AB90" s="837"/>
      <c r="AC90" s="837"/>
      <c r="AD90" s="837"/>
      <c r="AE90" s="837"/>
      <c r="AF90" s="837"/>
      <c r="AG90" s="837"/>
      <c r="AH90" s="837"/>
      <c r="AI90" s="837"/>
      <c r="AJ90" s="837"/>
    </row>
    <row r="91" spans="2:36" ht="15" thickBot="1" x14ac:dyDescent="0.25">
      <c r="B91" s="321"/>
      <c r="C91" s="1073" t="s">
        <v>182</v>
      </c>
      <c r="D91" s="337"/>
      <c r="E91" s="338"/>
      <c r="F91" s="355"/>
      <c r="G91" s="355"/>
      <c r="H91" s="355"/>
      <c r="I91" s="355"/>
      <c r="J91" s="355"/>
      <c r="K91" s="355"/>
      <c r="L91" s="355"/>
      <c r="M91" s="355"/>
      <c r="N91" s="321"/>
      <c r="O91" s="324" t="s">
        <v>578</v>
      </c>
      <c r="P91" s="837"/>
      <c r="Q91" s="837"/>
      <c r="R91" s="837"/>
      <c r="S91" s="837"/>
      <c r="T91" s="837"/>
      <c r="U91" s="837"/>
      <c r="V91" s="837"/>
      <c r="W91" s="837"/>
      <c r="X91" s="837"/>
      <c r="Y91" s="837"/>
      <c r="Z91" s="837"/>
      <c r="AA91" s="837"/>
      <c r="AB91" s="837"/>
      <c r="AC91" s="837"/>
      <c r="AD91" s="837"/>
      <c r="AE91" s="837"/>
      <c r="AF91" s="837"/>
      <c r="AG91" s="837"/>
      <c r="AH91" s="837"/>
      <c r="AI91" s="837"/>
      <c r="AJ91" s="837"/>
    </row>
    <row r="92" spans="2:36" ht="15" thickTop="1" x14ac:dyDescent="0.2">
      <c r="B92" s="321"/>
      <c r="C92" s="321"/>
      <c r="D92" s="321" t="s">
        <v>80</v>
      </c>
      <c r="E92" s="1117">
        <f>SUM(F92:M92)</f>
        <v>13045465.8552</v>
      </c>
      <c r="F92" s="1117">
        <f>IF(F3&gt;$E$5,0,F78)</f>
        <v>1280000</v>
      </c>
      <c r="G92" s="1117">
        <f>IF(G3&gt;$E$5,0,G78)</f>
        <v>1280000</v>
      </c>
      <c r="H92" s="1117">
        <f>IF(H3&gt;$E$5,0,H78)</f>
        <v>1299200.0000000002</v>
      </c>
      <c r="I92" s="1117">
        <f>IF(I3&gt;$E$5,0,I78)</f>
        <v>1299200.0000000002</v>
      </c>
      <c r="J92" s="1117">
        <f>IF(J3&gt;$E$5,0,J78)</f>
        <v>1318688.0000000005</v>
      </c>
      <c r="K92" s="1117">
        <f>IF(K3&gt;$E$5,0,K78)</f>
        <v>1318688.0000000005</v>
      </c>
      <c r="L92" s="1117">
        <f>IF(L3&gt;$E$5,0,L78)</f>
        <v>2624844.9276000005</v>
      </c>
      <c r="M92" s="1117">
        <f>IF(M3&gt;$E$5,0,M78)</f>
        <v>2624844.9276000005</v>
      </c>
      <c r="N92" s="321"/>
      <c r="O92" s="324" t="s">
        <v>578</v>
      </c>
      <c r="P92" s="837"/>
      <c r="Q92" s="837"/>
      <c r="R92" s="837"/>
      <c r="S92" s="837"/>
      <c r="T92" s="837"/>
      <c r="U92" s="837"/>
      <c r="V92" s="837"/>
      <c r="W92" s="837"/>
      <c r="X92" s="837"/>
      <c r="Y92" s="837"/>
      <c r="Z92" s="837"/>
      <c r="AA92" s="837"/>
      <c r="AB92" s="837"/>
      <c r="AC92" s="837"/>
      <c r="AD92" s="837"/>
      <c r="AE92" s="837"/>
      <c r="AF92" s="837"/>
      <c r="AG92" s="837"/>
      <c r="AH92" s="837"/>
      <c r="AI92" s="837"/>
      <c r="AJ92" s="837"/>
    </row>
    <row r="93" spans="2:36" x14ac:dyDescent="0.2">
      <c r="B93" s="321"/>
      <c r="C93" s="321"/>
      <c r="D93" s="366" t="s">
        <v>185</v>
      </c>
      <c r="E93" s="369">
        <f t="shared" ref="E93:E94" si="10">SUM(F93:M93)</f>
        <v>2637376.0000000009</v>
      </c>
      <c r="F93" s="369">
        <f>IF(F3&gt;$E$5,0,F85)</f>
        <v>0</v>
      </c>
      <c r="G93" s="369">
        <f>IF(G3&gt;$E$5,0,G85)</f>
        <v>0</v>
      </c>
      <c r="H93" s="369">
        <f>IF(H3&gt;$E$5,0,H85)</f>
        <v>0</v>
      </c>
      <c r="I93" s="369">
        <f>IF(I3&gt;$E$5,0,I85)</f>
        <v>0</v>
      </c>
      <c r="J93" s="369">
        <f>IF(J3&gt;$E$5,0,J85)</f>
        <v>1318688.0000000005</v>
      </c>
      <c r="K93" s="369">
        <f>IF(K3&gt;$E$5,0,K85)</f>
        <v>1318688.0000000005</v>
      </c>
      <c r="L93" s="369">
        <f>IF(L3&gt;$E$5,0,L85)</f>
        <v>0</v>
      </c>
      <c r="M93" s="369">
        <f>IF(M3&gt;$E$5,0,M85)</f>
        <v>0</v>
      </c>
      <c r="N93" s="321"/>
      <c r="O93" s="324" t="s">
        <v>578</v>
      </c>
      <c r="P93" s="837"/>
      <c r="Q93" s="837"/>
      <c r="R93" s="837"/>
      <c r="S93" s="837"/>
      <c r="T93" s="837"/>
      <c r="U93" s="837"/>
      <c r="V93" s="837"/>
      <c r="W93" s="837"/>
      <c r="X93" s="837"/>
      <c r="Y93" s="837"/>
      <c r="Z93" s="837"/>
      <c r="AA93" s="837"/>
      <c r="AB93" s="837"/>
      <c r="AC93" s="837"/>
      <c r="AD93" s="837"/>
      <c r="AE93" s="837"/>
      <c r="AF93" s="837"/>
      <c r="AG93" s="837"/>
      <c r="AH93" s="837"/>
      <c r="AI93" s="837"/>
      <c r="AJ93" s="837"/>
    </row>
    <row r="94" spans="2:36" x14ac:dyDescent="0.2">
      <c r="B94" s="321"/>
      <c r="C94" s="321"/>
      <c r="D94" s="322" t="s">
        <v>83</v>
      </c>
      <c r="E94" s="1100">
        <f t="shared" si="10"/>
        <v>10408089.8552</v>
      </c>
      <c r="F94" s="1129">
        <f>F92-F93</f>
        <v>1280000</v>
      </c>
      <c r="G94" s="1129">
        <f t="shared" ref="G94:M94" si="11">G92-G93</f>
        <v>1280000</v>
      </c>
      <c r="H94" s="1129">
        <f t="shared" si="11"/>
        <v>1299200.0000000002</v>
      </c>
      <c r="I94" s="1129">
        <f t="shared" si="11"/>
        <v>1299200.0000000002</v>
      </c>
      <c r="J94" s="1129">
        <f t="shared" si="11"/>
        <v>0</v>
      </c>
      <c r="K94" s="1129">
        <f t="shared" si="11"/>
        <v>0</v>
      </c>
      <c r="L94" s="1129">
        <f t="shared" si="11"/>
        <v>2624844.9276000005</v>
      </c>
      <c r="M94" s="1129">
        <f t="shared" si="11"/>
        <v>2624844.9276000005</v>
      </c>
      <c r="N94" s="321"/>
      <c r="O94" s="324" t="s">
        <v>578</v>
      </c>
      <c r="P94" s="837"/>
      <c r="Q94" s="837"/>
      <c r="R94" s="837"/>
      <c r="S94" s="837"/>
      <c r="T94" s="837"/>
      <c r="U94" s="837"/>
      <c r="V94" s="837"/>
      <c r="W94" s="837"/>
      <c r="X94" s="837"/>
      <c r="Y94" s="837"/>
      <c r="Z94" s="837"/>
      <c r="AA94" s="837"/>
      <c r="AB94" s="837"/>
      <c r="AC94" s="837"/>
      <c r="AD94" s="837"/>
      <c r="AE94" s="837"/>
      <c r="AF94" s="837"/>
      <c r="AG94" s="837"/>
      <c r="AH94" s="837"/>
      <c r="AI94" s="837"/>
      <c r="AJ94" s="837"/>
    </row>
    <row r="95" spans="2:36" x14ac:dyDescent="0.2">
      <c r="B95" s="321"/>
      <c r="C95" s="321"/>
      <c r="D95" s="321"/>
      <c r="E95" s="1119"/>
      <c r="F95" s="1117"/>
      <c r="G95" s="1117"/>
      <c r="H95" s="1117"/>
      <c r="I95" s="1117"/>
      <c r="J95" s="1117"/>
      <c r="K95" s="1117"/>
      <c r="L95" s="1117"/>
      <c r="M95" s="1117"/>
      <c r="N95" s="321"/>
      <c r="O95" s="324" t="s">
        <v>578</v>
      </c>
      <c r="P95" s="837"/>
      <c r="Q95" s="837"/>
      <c r="R95" s="837"/>
      <c r="S95" s="837"/>
      <c r="T95" s="837"/>
      <c r="U95" s="837"/>
      <c r="V95" s="837"/>
      <c r="W95" s="837"/>
      <c r="X95" s="837"/>
      <c r="Y95" s="837"/>
      <c r="Z95" s="837"/>
      <c r="AA95" s="837"/>
      <c r="AB95" s="837"/>
      <c r="AC95" s="837"/>
      <c r="AD95" s="837"/>
      <c r="AE95" s="837"/>
      <c r="AF95" s="837"/>
      <c r="AG95" s="837"/>
      <c r="AH95" s="837"/>
      <c r="AI95" s="837"/>
      <c r="AJ95" s="837"/>
    </row>
    <row r="96" spans="2:36" ht="15" thickBot="1" x14ac:dyDescent="0.25">
      <c r="B96" s="321"/>
      <c r="C96" s="1073" t="s">
        <v>186</v>
      </c>
      <c r="D96" s="337"/>
      <c r="E96" s="338"/>
      <c r="F96" s="355"/>
      <c r="G96" s="355"/>
      <c r="H96" s="355"/>
      <c r="I96" s="355"/>
      <c r="J96" s="355"/>
      <c r="K96" s="355"/>
      <c r="L96" s="355"/>
      <c r="M96" s="355"/>
      <c r="N96" s="321"/>
      <c r="O96" s="324" t="s">
        <v>578</v>
      </c>
      <c r="P96" s="837"/>
      <c r="Q96" s="837"/>
      <c r="R96" s="837"/>
      <c r="S96" s="837"/>
      <c r="T96" s="837"/>
      <c r="U96" s="837"/>
      <c r="V96" s="837"/>
      <c r="W96" s="837"/>
      <c r="X96" s="837"/>
      <c r="Y96" s="837"/>
      <c r="Z96" s="837"/>
      <c r="AA96" s="837"/>
      <c r="AB96" s="837"/>
      <c r="AC96" s="837"/>
      <c r="AD96" s="837"/>
      <c r="AE96" s="837"/>
      <c r="AF96" s="837"/>
      <c r="AG96" s="837"/>
      <c r="AH96" s="837"/>
      <c r="AI96" s="837"/>
      <c r="AJ96" s="837"/>
    </row>
    <row r="97" spans="2:36" ht="15" thickTop="1" x14ac:dyDescent="0.2">
      <c r="B97" s="321"/>
      <c r="C97" s="321"/>
      <c r="D97" s="321" t="s">
        <v>84</v>
      </c>
      <c r="E97" s="1117">
        <f>E40</f>
        <v>256000</v>
      </c>
      <c r="F97" s="1117">
        <f>E97/2</f>
        <v>128000</v>
      </c>
      <c r="G97" s="1117">
        <f>F97</f>
        <v>128000</v>
      </c>
      <c r="H97" s="1117">
        <f>IF(H3&gt;$E$5,0,$E$97/2*H53)</f>
        <v>130560</v>
      </c>
      <c r="I97" s="1117">
        <f>IF(I3&gt;$E$5,0,H97)</f>
        <v>130560</v>
      </c>
      <c r="J97" s="1117">
        <f>IF(J3&gt;$E$5,0,$E$97/2*J53)</f>
        <v>133171.20000000001</v>
      </c>
      <c r="K97" s="1117">
        <f>IF(K3&gt;$E$5,0,J97)</f>
        <v>133171.20000000001</v>
      </c>
      <c r="L97" s="1117">
        <f>IF(L3&gt;$E$5,0,$E$97/2*L53)</f>
        <v>135834.62400000001</v>
      </c>
      <c r="M97" s="1117">
        <f>IF(M3&gt;$E$5,0,L97)</f>
        <v>135834.62400000001</v>
      </c>
      <c r="N97" s="321"/>
      <c r="O97" s="324" t="s">
        <v>578</v>
      </c>
      <c r="P97" s="837"/>
      <c r="Q97" s="837"/>
      <c r="R97" s="837"/>
      <c r="S97" s="837"/>
      <c r="T97" s="837"/>
      <c r="U97" s="837"/>
      <c r="V97" s="837"/>
      <c r="W97" s="837"/>
      <c r="X97" s="837"/>
      <c r="Y97" s="837"/>
      <c r="Z97" s="837"/>
      <c r="AA97" s="837"/>
      <c r="AB97" s="837"/>
      <c r="AC97" s="837"/>
      <c r="AD97" s="837"/>
      <c r="AE97" s="837"/>
      <c r="AF97" s="837"/>
      <c r="AG97" s="837"/>
      <c r="AH97" s="837"/>
      <c r="AI97" s="837"/>
      <c r="AJ97" s="837"/>
    </row>
    <row r="98" spans="2:36" x14ac:dyDescent="0.2">
      <c r="B98" s="321"/>
      <c r="C98" s="321"/>
      <c r="D98" s="321" t="s">
        <v>85</v>
      </c>
      <c r="E98" s="1117">
        <f>E41</f>
        <v>12000</v>
      </c>
      <c r="F98" s="1117">
        <f>IF(F3&gt;$E$5,0,E98/2)</f>
        <v>6000</v>
      </c>
      <c r="G98" s="1117">
        <f>F98</f>
        <v>6000</v>
      </c>
      <c r="H98" s="1117">
        <f>IF(H3&gt;$E$5,0,$E$98/2*H53)</f>
        <v>6120</v>
      </c>
      <c r="I98" s="1117">
        <f>IF(I3&gt;$E$5,0,H98)</f>
        <v>6120</v>
      </c>
      <c r="J98" s="1117">
        <f>IF(J3&gt;$E$5,0,$E$98/2*J53)</f>
        <v>6242.4</v>
      </c>
      <c r="K98" s="1117">
        <f>IF(K3&gt;$E$5,0,J98)</f>
        <v>6242.4</v>
      </c>
      <c r="L98" s="1117">
        <f>IF(L3&gt;$E$5,0,$E$98/2*L53)</f>
        <v>6367.2480000000005</v>
      </c>
      <c r="M98" s="1117">
        <f>IF(M3&gt;$E$5,0,L98)</f>
        <v>6367.2480000000005</v>
      </c>
      <c r="N98" s="321"/>
      <c r="O98" s="324" t="s">
        <v>578</v>
      </c>
      <c r="P98" s="837"/>
      <c r="Q98" s="837"/>
      <c r="R98" s="837"/>
      <c r="S98" s="837"/>
      <c r="T98" s="837"/>
      <c r="U98" s="837"/>
      <c r="V98" s="837"/>
      <c r="W98" s="837"/>
      <c r="X98" s="837"/>
      <c r="Y98" s="837"/>
      <c r="Z98" s="837"/>
      <c r="AA98" s="837"/>
      <c r="AB98" s="837"/>
      <c r="AC98" s="837"/>
      <c r="AD98" s="837"/>
      <c r="AE98" s="837"/>
      <c r="AF98" s="837"/>
      <c r="AG98" s="837"/>
      <c r="AH98" s="837"/>
      <c r="AI98" s="837"/>
      <c r="AJ98" s="837"/>
    </row>
    <row r="99" spans="2:36" x14ac:dyDescent="0.2">
      <c r="B99" s="321"/>
      <c r="C99" s="321"/>
      <c r="D99" s="321" t="s">
        <v>92</v>
      </c>
      <c r="E99" s="1124">
        <f>E42</f>
        <v>0.01</v>
      </c>
      <c r="F99" s="1117">
        <f>$E$99*(F92-F93)</f>
        <v>12800</v>
      </c>
      <c r="G99" s="1117">
        <f>$E$99*(G92-G93)</f>
        <v>12800</v>
      </c>
      <c r="H99" s="1117">
        <f>$E$99*(H92-H93)</f>
        <v>12992.000000000002</v>
      </c>
      <c r="I99" s="1117">
        <f>$E$99*(I92-I93)</f>
        <v>12992.000000000002</v>
      </c>
      <c r="J99" s="1117">
        <f>$E$99*(J92-J93)</f>
        <v>0</v>
      </c>
      <c r="K99" s="1117">
        <f>$E$99*(K92-K93)</f>
        <v>0</v>
      </c>
      <c r="L99" s="1117">
        <f>$E$99*(L92-L93)</f>
        <v>26248.449276000007</v>
      </c>
      <c r="M99" s="1117">
        <f>$E$99*(M92-M93)</f>
        <v>26248.449276000007</v>
      </c>
      <c r="N99" s="321"/>
      <c r="O99" s="324" t="s">
        <v>578</v>
      </c>
      <c r="P99" s="837"/>
      <c r="Q99" s="837"/>
      <c r="R99" s="837"/>
      <c r="S99" s="837"/>
      <c r="T99" s="837"/>
      <c r="U99" s="837"/>
      <c r="V99" s="837"/>
      <c r="W99" s="837"/>
      <c r="X99" s="837"/>
      <c r="Y99" s="837"/>
      <c r="Z99" s="837"/>
      <c r="AA99" s="837"/>
      <c r="AB99" s="837"/>
      <c r="AC99" s="837"/>
      <c r="AD99" s="837"/>
      <c r="AE99" s="837"/>
      <c r="AF99" s="837"/>
      <c r="AG99" s="837"/>
      <c r="AH99" s="837"/>
      <c r="AI99" s="837"/>
      <c r="AJ99" s="837"/>
    </row>
    <row r="100" spans="2:36" x14ac:dyDescent="0.2">
      <c r="B100" s="321"/>
      <c r="C100" s="321"/>
      <c r="D100" s="333" t="s">
        <v>86</v>
      </c>
      <c r="E100" s="379">
        <f>E43</f>
        <v>0.01</v>
      </c>
      <c r="F100" s="343">
        <f>IF(F3&gt;$E$5,0,$E$100/2*$E$67*$E$45*F53)</f>
        <v>10600.5</v>
      </c>
      <c r="G100" s="343">
        <f>IF(G3&gt;$E$5,0,$E$100/2*$E$67*$E$45*G53)</f>
        <v>10705.980209910722</v>
      </c>
      <c r="H100" s="343">
        <f>IF(H3&gt;$E$5,0,$E$100/2*$E$67*$E$45*H53)</f>
        <v>10812.51</v>
      </c>
      <c r="I100" s="343">
        <f>IF(I3&gt;$E$5,0,$E$100/2*$E$67*$E$45*I53)</f>
        <v>10920.099814108937</v>
      </c>
      <c r="J100" s="1191">
        <v>0</v>
      </c>
      <c r="K100" s="1191">
        <v>0</v>
      </c>
      <c r="L100" s="343">
        <f>IF(L3&gt;$E$5,0,$E$100/2*$E$67*$E$45*L53)</f>
        <v>11249.335404000001</v>
      </c>
      <c r="M100" s="343">
        <f>IF(M3&gt;$E$5,0,$E$100/2*$E$67*$E$45*M53)</f>
        <v>11361.271846598938</v>
      </c>
      <c r="N100" s="321"/>
      <c r="O100" s="324" t="s">
        <v>578</v>
      </c>
      <c r="P100" s="837"/>
      <c r="Q100" s="837"/>
      <c r="R100" s="837"/>
      <c r="S100" s="837"/>
      <c r="T100" s="837"/>
      <c r="U100" s="837"/>
      <c r="V100" s="837"/>
      <c r="W100" s="837"/>
      <c r="X100" s="837"/>
      <c r="Y100" s="837"/>
      <c r="Z100" s="837"/>
      <c r="AA100" s="837"/>
      <c r="AB100" s="837"/>
      <c r="AC100" s="837"/>
      <c r="AD100" s="837"/>
      <c r="AE100" s="837"/>
      <c r="AF100" s="837"/>
      <c r="AG100" s="837"/>
      <c r="AH100" s="837"/>
      <c r="AI100" s="837"/>
      <c r="AJ100" s="837"/>
    </row>
    <row r="101" spans="2:36" x14ac:dyDescent="0.2">
      <c r="B101" s="321"/>
      <c r="C101" s="321"/>
      <c r="D101" s="366" t="s">
        <v>8</v>
      </c>
      <c r="E101" s="1185">
        <f>E44</f>
        <v>1.4999999999999999E-2</v>
      </c>
      <c r="F101" s="369">
        <f>$E$101*F94</f>
        <v>19200</v>
      </c>
      <c r="G101" s="369">
        <f>$E$101*G94</f>
        <v>19200</v>
      </c>
      <c r="H101" s="369">
        <f>$E$101*H94</f>
        <v>19488.000000000004</v>
      </c>
      <c r="I101" s="369">
        <f>$E$101*I94</f>
        <v>19488.000000000004</v>
      </c>
      <c r="J101" s="369">
        <f>$E$101*J94</f>
        <v>0</v>
      </c>
      <c r="K101" s="369">
        <f>$E$101*K94</f>
        <v>0</v>
      </c>
      <c r="L101" s="369">
        <f>$E$101*L94</f>
        <v>39372.673914000006</v>
      </c>
      <c r="M101" s="369">
        <f>$E$101*M94</f>
        <v>39372.673914000006</v>
      </c>
      <c r="N101" s="321"/>
      <c r="O101" s="324" t="s">
        <v>578</v>
      </c>
      <c r="P101" s="837"/>
      <c r="Q101" s="837"/>
      <c r="R101" s="837"/>
      <c r="S101" s="837"/>
      <c r="T101" s="837"/>
      <c r="U101" s="837"/>
      <c r="V101" s="837"/>
      <c r="W101" s="837"/>
      <c r="X101" s="837"/>
      <c r="Y101" s="837"/>
      <c r="Z101" s="837"/>
      <c r="AA101" s="837"/>
      <c r="AB101" s="837"/>
      <c r="AC101" s="837"/>
      <c r="AD101" s="837"/>
      <c r="AE101" s="837"/>
      <c r="AF101" s="837"/>
      <c r="AG101" s="837"/>
      <c r="AH101" s="837"/>
      <c r="AI101" s="837"/>
      <c r="AJ101" s="837"/>
    </row>
    <row r="102" spans="2:36" x14ac:dyDescent="0.2">
      <c r="B102" s="321"/>
      <c r="C102" s="321"/>
      <c r="D102" s="322" t="s">
        <v>595</v>
      </c>
      <c r="E102" s="1100">
        <f t="shared" ref="E102" si="12">SUM(F102:M102)</f>
        <v>1430442.8876546186</v>
      </c>
      <c r="F102" s="1129">
        <f>SUM(F97:F101)</f>
        <v>176600.5</v>
      </c>
      <c r="G102" s="1129">
        <f t="shared" ref="G102:M102" si="13">SUM(G97:G101)</f>
        <v>176705.98020991072</v>
      </c>
      <c r="H102" s="1129">
        <f t="shared" si="13"/>
        <v>179972.51</v>
      </c>
      <c r="I102" s="1129">
        <f t="shared" si="13"/>
        <v>180080.09981410892</v>
      </c>
      <c r="J102" s="1129">
        <f t="shared" si="13"/>
        <v>139413.6</v>
      </c>
      <c r="K102" s="1129">
        <f t="shared" si="13"/>
        <v>139413.6</v>
      </c>
      <c r="L102" s="1129">
        <f t="shared" si="13"/>
        <v>219072.33059400003</v>
      </c>
      <c r="M102" s="1129">
        <f t="shared" si="13"/>
        <v>219184.26703659896</v>
      </c>
      <c r="N102" s="321"/>
      <c r="O102" s="324" t="s">
        <v>578</v>
      </c>
      <c r="P102" s="837"/>
      <c r="Q102" s="837"/>
      <c r="R102" s="837"/>
      <c r="S102" s="837"/>
      <c r="T102" s="837"/>
      <c r="U102" s="837"/>
      <c r="V102" s="837"/>
      <c r="W102" s="837"/>
      <c r="X102" s="837"/>
      <c r="Y102" s="837"/>
      <c r="Z102" s="837"/>
      <c r="AA102" s="837"/>
      <c r="AB102" s="837"/>
      <c r="AC102" s="837"/>
      <c r="AD102" s="837"/>
      <c r="AE102" s="837"/>
      <c r="AF102" s="837"/>
      <c r="AG102" s="837"/>
      <c r="AH102" s="837"/>
      <c r="AI102" s="837"/>
      <c r="AJ102" s="837"/>
    </row>
    <row r="103" spans="2:36" x14ac:dyDescent="0.2">
      <c r="B103" s="321"/>
      <c r="C103" s="321"/>
      <c r="D103" s="321"/>
      <c r="E103" s="1062"/>
      <c r="F103" s="1117"/>
      <c r="G103" s="1117"/>
      <c r="H103" s="1117"/>
      <c r="I103" s="1117"/>
      <c r="J103" s="1117"/>
      <c r="K103" s="1117"/>
      <c r="L103" s="1117"/>
      <c r="M103" s="1117"/>
      <c r="N103" s="321"/>
      <c r="O103" s="324" t="s">
        <v>578</v>
      </c>
      <c r="P103" s="837"/>
      <c r="Q103" s="837"/>
      <c r="R103" s="837"/>
      <c r="S103" s="837"/>
      <c r="T103" s="837"/>
      <c r="U103" s="837"/>
      <c r="V103" s="837"/>
      <c r="W103" s="837"/>
      <c r="X103" s="837"/>
      <c r="Y103" s="837"/>
      <c r="Z103" s="837"/>
      <c r="AA103" s="837"/>
      <c r="AB103" s="837"/>
      <c r="AC103" s="837"/>
      <c r="AD103" s="837"/>
      <c r="AE103" s="837"/>
      <c r="AF103" s="837"/>
      <c r="AG103" s="837"/>
      <c r="AH103" s="837"/>
      <c r="AI103" s="837"/>
      <c r="AJ103" s="837"/>
    </row>
    <row r="104" spans="2:36" x14ac:dyDescent="0.2">
      <c r="B104" s="321"/>
      <c r="C104" s="322" t="s">
        <v>206</v>
      </c>
      <c r="D104" s="322"/>
      <c r="E104" s="1100">
        <f>SUM(F104:S104)</f>
        <v>8977646.9675453845</v>
      </c>
      <c r="F104" s="1100">
        <f>IF(F3&gt;$E$5,0,F94-F102)</f>
        <v>1103399.5</v>
      </c>
      <c r="G104" s="1100">
        <f t="shared" ref="G104:M104" si="14">IF(G3&gt;$E$5,0,G94-G102)</f>
        <v>1103294.0197900892</v>
      </c>
      <c r="H104" s="1100">
        <f t="shared" si="14"/>
        <v>1119227.4900000002</v>
      </c>
      <c r="I104" s="1100">
        <f t="shared" si="14"/>
        <v>1119119.9001858914</v>
      </c>
      <c r="J104" s="1100">
        <f t="shared" si="14"/>
        <v>-139413.6</v>
      </c>
      <c r="K104" s="1100">
        <f t="shared" si="14"/>
        <v>-139413.6</v>
      </c>
      <c r="L104" s="1100">
        <f t="shared" si="14"/>
        <v>2405772.5970060006</v>
      </c>
      <c r="M104" s="1100">
        <f t="shared" si="14"/>
        <v>2405660.6605634014</v>
      </c>
      <c r="N104" s="1100"/>
      <c r="O104" s="324" t="s">
        <v>578</v>
      </c>
      <c r="P104" s="1100"/>
      <c r="Q104" s="1100"/>
      <c r="R104" s="1100"/>
      <c r="S104" s="1100"/>
      <c r="T104" s="321"/>
      <c r="U104" s="837"/>
      <c r="V104" s="837"/>
      <c r="W104" s="837"/>
      <c r="X104" s="837"/>
      <c r="Y104" s="837"/>
      <c r="Z104" s="837"/>
      <c r="AA104" s="837"/>
      <c r="AB104" s="837"/>
      <c r="AC104" s="837"/>
      <c r="AD104" s="837"/>
      <c r="AE104" s="837"/>
      <c r="AF104" s="837"/>
      <c r="AG104" s="837"/>
      <c r="AH104" s="837"/>
      <c r="AI104" s="837"/>
      <c r="AJ104" s="837"/>
    </row>
    <row r="105" spans="2:36" x14ac:dyDescent="0.2">
      <c r="B105" s="321"/>
      <c r="C105" s="321"/>
      <c r="D105" s="321"/>
      <c r="E105" s="1062"/>
      <c r="F105" s="1117"/>
      <c r="G105" s="1117"/>
      <c r="H105" s="1117"/>
      <c r="I105" s="1117"/>
      <c r="J105" s="1117"/>
      <c r="K105" s="1117"/>
      <c r="L105" s="1117"/>
      <c r="M105" s="1117"/>
      <c r="N105" s="321"/>
      <c r="O105" s="324" t="s">
        <v>578</v>
      </c>
      <c r="P105" s="837"/>
      <c r="Q105" s="837"/>
      <c r="R105" s="837"/>
      <c r="S105" s="837"/>
      <c r="T105" s="837"/>
      <c r="U105" s="837"/>
      <c r="V105" s="837"/>
      <c r="W105" s="837"/>
      <c r="X105" s="837"/>
      <c r="Y105" s="837"/>
      <c r="Z105" s="837"/>
      <c r="AA105" s="837"/>
      <c r="AB105" s="837"/>
      <c r="AC105" s="837"/>
      <c r="AD105" s="837"/>
      <c r="AE105" s="837"/>
      <c r="AF105" s="837"/>
      <c r="AG105" s="837"/>
      <c r="AH105" s="837"/>
      <c r="AI105" s="837"/>
      <c r="AJ105" s="837"/>
    </row>
    <row r="106" spans="2:36" ht="15" thickBot="1" x14ac:dyDescent="0.25">
      <c r="B106" s="321"/>
      <c r="C106" s="1073" t="s">
        <v>104</v>
      </c>
      <c r="D106" s="337"/>
      <c r="E106" s="338"/>
      <c r="F106" s="1116"/>
      <c r="G106" s="1116"/>
      <c r="H106" s="1116"/>
      <c r="I106" s="1116"/>
      <c r="J106" s="1116"/>
      <c r="K106" s="1116"/>
      <c r="L106" s="1116"/>
      <c r="M106" s="1116"/>
      <c r="N106" s="321"/>
      <c r="O106" s="324" t="s">
        <v>578</v>
      </c>
      <c r="P106" s="837"/>
      <c r="Q106" s="837"/>
      <c r="R106" s="837"/>
      <c r="S106" s="837"/>
      <c r="T106" s="837"/>
      <c r="U106" s="837"/>
      <c r="V106" s="837"/>
      <c r="W106" s="837"/>
      <c r="X106" s="837"/>
      <c r="Y106" s="837"/>
      <c r="Z106" s="837"/>
      <c r="AA106" s="837"/>
      <c r="AB106" s="837"/>
      <c r="AC106" s="837"/>
      <c r="AD106" s="837"/>
      <c r="AE106" s="837"/>
      <c r="AF106" s="837"/>
      <c r="AG106" s="837"/>
      <c r="AH106" s="837"/>
      <c r="AI106" s="837"/>
      <c r="AJ106" s="837"/>
    </row>
    <row r="107" spans="2:36" ht="15" thickTop="1" x14ac:dyDescent="0.2">
      <c r="B107" s="321"/>
      <c r="C107" s="321"/>
      <c r="D107" s="333" t="s">
        <v>517</v>
      </c>
      <c r="E107" s="1117">
        <f>SUM(F107:M107)</f>
        <v>2955634.9347188156</v>
      </c>
      <c r="F107" s="1186">
        <v>0</v>
      </c>
      <c r="G107" s="1186">
        <v>0</v>
      </c>
      <c r="H107" s="1186">
        <v>0</v>
      </c>
      <c r="I107" s="1186">
        <v>0</v>
      </c>
      <c r="J107" s="1186">
        <f>$E$48*J53*$E$66/2</f>
        <v>1470501.3600000003</v>
      </c>
      <c r="K107" s="1186">
        <f>$E$48*K53*$E$66/2</f>
        <v>1485133.5747188153</v>
      </c>
      <c r="L107" s="1186">
        <v>0</v>
      </c>
      <c r="M107" s="1186">
        <v>0</v>
      </c>
      <c r="N107" s="321"/>
      <c r="O107" s="324" t="s">
        <v>578</v>
      </c>
      <c r="P107" s="837"/>
      <c r="Q107" s="837"/>
      <c r="R107" s="837"/>
      <c r="S107" s="837"/>
      <c r="T107" s="837"/>
      <c r="U107" s="837"/>
      <c r="V107" s="837"/>
      <c r="W107" s="837"/>
      <c r="X107" s="837"/>
      <c r="Y107" s="837"/>
      <c r="Z107" s="837"/>
      <c r="AA107" s="837"/>
      <c r="AB107" s="837"/>
      <c r="AC107" s="837"/>
      <c r="AD107" s="837"/>
      <c r="AE107" s="837"/>
      <c r="AF107" s="837"/>
      <c r="AG107" s="837"/>
      <c r="AH107" s="837"/>
      <c r="AI107" s="837"/>
      <c r="AJ107" s="837"/>
    </row>
    <row r="108" spans="2:36" x14ac:dyDescent="0.2">
      <c r="B108" s="321"/>
      <c r="C108" s="321"/>
      <c r="D108" s="366" t="s">
        <v>87</v>
      </c>
      <c r="E108" s="369">
        <f t="shared" ref="E108" si="15">SUM(F108:M108)</f>
        <v>524968.9855200001</v>
      </c>
      <c r="F108" s="369">
        <f>F89</f>
        <v>0</v>
      </c>
      <c r="G108" s="369">
        <f>G89</f>
        <v>0</v>
      </c>
      <c r="H108" s="369">
        <f>H89</f>
        <v>0</v>
      </c>
      <c r="I108" s="369">
        <f>I89</f>
        <v>0</v>
      </c>
      <c r="J108" s="369">
        <f>J89</f>
        <v>0</v>
      </c>
      <c r="K108" s="369">
        <f>K89</f>
        <v>0</v>
      </c>
      <c r="L108" s="369">
        <f>L89</f>
        <v>524968.9855200001</v>
      </c>
      <c r="M108" s="369">
        <f>M89</f>
        <v>0</v>
      </c>
      <c r="N108" s="321"/>
      <c r="O108" s="324" t="s">
        <v>578</v>
      </c>
      <c r="P108" s="837"/>
      <c r="Q108" s="837"/>
      <c r="R108" s="837"/>
      <c r="S108" s="837"/>
      <c r="T108" s="837"/>
      <c r="U108" s="837"/>
      <c r="V108" s="837"/>
      <c r="W108" s="837"/>
      <c r="X108" s="837"/>
      <c r="Y108" s="837"/>
      <c r="Z108" s="837"/>
      <c r="AA108" s="837"/>
      <c r="AB108" s="837"/>
      <c r="AC108" s="837"/>
      <c r="AD108" s="837"/>
      <c r="AE108" s="837"/>
      <c r="AF108" s="837"/>
      <c r="AG108" s="837"/>
      <c r="AH108" s="837"/>
      <c r="AI108" s="837"/>
      <c r="AJ108" s="837"/>
    </row>
    <row r="109" spans="2:36" x14ac:dyDescent="0.2">
      <c r="B109" s="321"/>
      <c r="C109" s="321"/>
      <c r="D109" s="322" t="s">
        <v>190</v>
      </c>
      <c r="E109" s="1100">
        <f t="shared" ref="E109" si="16">SUM(F109:M109)</f>
        <v>3480603.9202388157</v>
      </c>
      <c r="F109" s="1129">
        <f>SUM(F107:F108)</f>
        <v>0</v>
      </c>
      <c r="G109" s="1129">
        <f>SUM(G107:G108)</f>
        <v>0</v>
      </c>
      <c r="H109" s="1129">
        <f>SUM(H107:H108)</f>
        <v>0</v>
      </c>
      <c r="I109" s="1129">
        <f>SUM(I107:I108)</f>
        <v>0</v>
      </c>
      <c r="J109" s="1129">
        <f>SUM(J107:J108)</f>
        <v>1470501.3600000003</v>
      </c>
      <c r="K109" s="1129">
        <f>SUM(K107:K108)</f>
        <v>1485133.5747188153</v>
      </c>
      <c r="L109" s="1129">
        <f>SUM(L107:L108)</f>
        <v>524968.9855200001</v>
      </c>
      <c r="M109" s="1129">
        <f>SUM(M107:M108)</f>
        <v>0</v>
      </c>
      <c r="N109" s="321"/>
      <c r="O109" s="324" t="s">
        <v>578</v>
      </c>
      <c r="P109" s="837"/>
      <c r="Q109" s="837"/>
      <c r="R109" s="837"/>
      <c r="S109" s="837"/>
      <c r="T109" s="837"/>
      <c r="U109" s="837"/>
      <c r="V109" s="837"/>
      <c r="W109" s="837"/>
      <c r="X109" s="837"/>
      <c r="Y109" s="837"/>
      <c r="Z109" s="837"/>
      <c r="AA109" s="837"/>
      <c r="AB109" s="837"/>
      <c r="AC109" s="837"/>
      <c r="AD109" s="837"/>
      <c r="AE109" s="837"/>
      <c r="AF109" s="837"/>
      <c r="AG109" s="837"/>
      <c r="AH109" s="837"/>
      <c r="AI109" s="837"/>
      <c r="AJ109" s="837"/>
    </row>
    <row r="110" spans="2:36" x14ac:dyDescent="0.2">
      <c r="B110" s="321"/>
      <c r="C110" s="321"/>
      <c r="D110" s="321"/>
      <c r="E110" s="1062"/>
      <c r="F110" s="1117"/>
      <c r="G110" s="1117"/>
      <c r="H110" s="1117"/>
      <c r="I110" s="1117"/>
      <c r="J110" s="1117"/>
      <c r="K110" s="1117"/>
      <c r="L110" s="1117"/>
      <c r="M110" s="1117"/>
      <c r="N110" s="321"/>
      <c r="O110" s="324" t="s">
        <v>578</v>
      </c>
      <c r="P110" s="837"/>
      <c r="Q110" s="837"/>
      <c r="R110" s="837"/>
      <c r="S110" s="837"/>
      <c r="T110" s="837"/>
      <c r="U110" s="837"/>
      <c r="V110" s="837"/>
      <c r="W110" s="837"/>
      <c r="X110" s="837"/>
      <c r="Y110" s="837"/>
      <c r="Z110" s="837"/>
      <c r="AA110" s="837"/>
      <c r="AB110" s="837"/>
      <c r="AC110" s="837"/>
      <c r="AD110" s="837"/>
      <c r="AE110" s="837"/>
      <c r="AF110" s="837"/>
      <c r="AG110" s="837"/>
      <c r="AH110" s="837"/>
      <c r="AI110" s="837"/>
      <c r="AJ110" s="837"/>
    </row>
    <row r="111" spans="2:36" x14ac:dyDescent="0.2">
      <c r="B111" s="1111"/>
      <c r="C111" s="1122" t="s">
        <v>191</v>
      </c>
      <c r="D111" s="1111"/>
      <c r="E111" s="1100">
        <f>SUM(F111:S111)</f>
        <v>3091382.386743166</v>
      </c>
      <c r="F111" s="1100">
        <f>IF(F3&gt;=$E$5,0,F104-F109)</f>
        <v>1103399.5</v>
      </c>
      <c r="G111" s="1100">
        <f t="shared" ref="G111:M111" si="17">IF(G3&gt;=$E$5,0,G104-G109)</f>
        <v>1103294.0197900892</v>
      </c>
      <c r="H111" s="1100">
        <f t="shared" si="17"/>
        <v>1119227.4900000002</v>
      </c>
      <c r="I111" s="1100">
        <f t="shared" si="17"/>
        <v>1119119.9001858914</v>
      </c>
      <c r="J111" s="1100">
        <f t="shared" si="17"/>
        <v>-1609914.9600000004</v>
      </c>
      <c r="K111" s="1100">
        <f t="shared" si="17"/>
        <v>-1624547.1747188154</v>
      </c>
      <c r="L111" s="1100">
        <f t="shared" si="17"/>
        <v>1880803.6114860005</v>
      </c>
      <c r="M111" s="1100">
        <f t="shared" si="17"/>
        <v>0</v>
      </c>
      <c r="N111" s="1123"/>
      <c r="O111" s="324" t="s">
        <v>578</v>
      </c>
      <c r="P111" s="1123"/>
      <c r="Q111" s="1123"/>
      <c r="R111" s="1123"/>
      <c r="S111" s="1123"/>
      <c r="T111" s="1111"/>
      <c r="U111" s="837"/>
    </row>
    <row r="112" spans="2:36" x14ac:dyDescent="0.2">
      <c r="O112" s="324" t="s">
        <v>578</v>
      </c>
      <c r="U112" s="837"/>
    </row>
    <row r="113" spans="2:63" ht="15" thickBot="1" x14ac:dyDescent="0.25">
      <c r="B113" s="321"/>
      <c r="C113" s="1073" t="s">
        <v>49</v>
      </c>
      <c r="D113" s="337"/>
      <c r="E113" s="338"/>
      <c r="F113" s="1116"/>
      <c r="G113" s="1116"/>
      <c r="H113" s="1116"/>
      <c r="I113" s="1116"/>
      <c r="J113" s="1116"/>
      <c r="K113" s="1116"/>
      <c r="L113" s="1116"/>
      <c r="M113" s="1116"/>
      <c r="O113" s="324" t="s">
        <v>578</v>
      </c>
      <c r="U113" s="837"/>
      <c r="V113" s="837"/>
      <c r="W113" s="837"/>
      <c r="X113" s="837"/>
      <c r="Y113" s="837"/>
      <c r="Z113" s="837"/>
      <c r="AA113" s="837"/>
      <c r="AB113" s="837"/>
      <c r="AC113" s="837"/>
      <c r="AD113" s="837"/>
      <c r="AE113" s="837"/>
      <c r="AF113" s="837"/>
      <c r="AG113" s="837"/>
      <c r="AH113" s="837"/>
      <c r="AI113" s="837"/>
      <c r="AJ113" s="837"/>
      <c r="AK113" s="837"/>
      <c r="AL113" s="837"/>
      <c r="AM113" s="837"/>
      <c r="AN113" s="837"/>
      <c r="AO113" s="837"/>
      <c r="AP113" s="837"/>
      <c r="AQ113" s="837"/>
      <c r="AR113" s="837"/>
      <c r="AS113" s="837"/>
      <c r="AT113" s="837"/>
      <c r="AU113" s="837"/>
      <c r="AV113" s="837"/>
      <c r="AW113" s="837"/>
      <c r="AX113" s="837"/>
      <c r="AY113" s="837"/>
      <c r="AZ113" s="837"/>
      <c r="BA113" s="837"/>
      <c r="BB113" s="837"/>
      <c r="BC113" s="837"/>
      <c r="BD113" s="837"/>
      <c r="BE113" s="837"/>
      <c r="BF113" s="837"/>
      <c r="BG113" s="837"/>
      <c r="BH113" s="837"/>
      <c r="BI113" s="837"/>
      <c r="BJ113" s="837"/>
      <c r="BK113" s="837"/>
    </row>
    <row r="114" spans="2:63" ht="15" thickTop="1" x14ac:dyDescent="0.2">
      <c r="B114" s="321"/>
      <c r="C114" s="321"/>
      <c r="D114" s="333" t="s">
        <v>627</v>
      </c>
      <c r="E114" s="1124">
        <f>E36</f>
        <v>0.03</v>
      </c>
      <c r="F114" s="1117">
        <f>IF(F3=$E$5,F104*2/$E$114,0)</f>
        <v>0</v>
      </c>
      <c r="G114" s="1117">
        <f>IF(G3=$E$5,G104*2/$E$114,0)</f>
        <v>0</v>
      </c>
      <c r="H114" s="1117">
        <f>IF(H3=$E$5,H104*2/$E$114,0)</f>
        <v>0</v>
      </c>
      <c r="I114" s="1117">
        <f>IF(I3=$E$5,I104*2/$E$114,0)</f>
        <v>0</v>
      </c>
      <c r="J114" s="1117">
        <f>IF(J3=$E$5,J104*2/$E$114,0)</f>
        <v>0</v>
      </c>
      <c r="K114" s="1117">
        <f>IF(K3=$E$5,K104*2/$E$114,0)</f>
        <v>0</v>
      </c>
      <c r="L114" s="1117">
        <f>IF(L3=$E$5,L104*2/$E$114,0)</f>
        <v>0</v>
      </c>
      <c r="M114" s="1117">
        <f>IF(M3=$E$5,M104*2/$E$114,0)</f>
        <v>160377377.37089342</v>
      </c>
      <c r="O114" s="324" t="s">
        <v>578</v>
      </c>
      <c r="U114" s="837"/>
      <c r="V114" s="837"/>
      <c r="W114" s="837"/>
      <c r="X114" s="837"/>
      <c r="Y114" s="837"/>
      <c r="Z114" s="837"/>
      <c r="AA114" s="837"/>
      <c r="AB114" s="837"/>
      <c r="AC114" s="837"/>
      <c r="AD114" s="837"/>
      <c r="AE114" s="837"/>
      <c r="AF114" s="837"/>
      <c r="AG114" s="837"/>
      <c r="AH114" s="837"/>
      <c r="AI114" s="837"/>
      <c r="AJ114" s="837"/>
      <c r="AK114" s="837"/>
      <c r="AL114" s="837"/>
      <c r="AM114" s="837"/>
      <c r="AN114" s="837"/>
      <c r="AO114" s="837"/>
      <c r="AP114" s="837"/>
      <c r="AQ114" s="837"/>
      <c r="AR114" s="837"/>
      <c r="AS114" s="837"/>
      <c r="AT114" s="837"/>
      <c r="AU114" s="837"/>
      <c r="AV114" s="837"/>
      <c r="AW114" s="837"/>
      <c r="AX114" s="837"/>
      <c r="AY114" s="837"/>
      <c r="AZ114" s="837"/>
      <c r="BA114" s="837"/>
      <c r="BB114" s="837"/>
      <c r="BC114" s="837"/>
      <c r="BD114" s="837"/>
      <c r="BE114" s="837"/>
      <c r="BF114" s="837"/>
      <c r="BG114" s="837"/>
      <c r="BH114" s="837"/>
      <c r="BI114" s="837"/>
      <c r="BJ114" s="837"/>
      <c r="BK114" s="837"/>
    </row>
    <row r="115" spans="2:63" x14ac:dyDescent="0.2">
      <c r="B115" s="321"/>
      <c r="C115" s="366"/>
      <c r="D115" s="366" t="s">
        <v>193</v>
      </c>
      <c r="E115" s="1185">
        <f>E37</f>
        <v>5.0000000000000001E-3</v>
      </c>
      <c r="F115" s="369">
        <f>$E$115*F114</f>
        <v>0</v>
      </c>
      <c r="G115" s="369">
        <f>$E$115*G114</f>
        <v>0</v>
      </c>
      <c r="H115" s="369">
        <f>$E$115*H114</f>
        <v>0</v>
      </c>
      <c r="I115" s="369">
        <f>$E$115*I114</f>
        <v>0</v>
      </c>
      <c r="J115" s="369">
        <f>$E$115*J114</f>
        <v>0</v>
      </c>
      <c r="K115" s="369">
        <f>$E$115*K114</f>
        <v>0</v>
      </c>
      <c r="L115" s="369">
        <f>$E$115*L114</f>
        <v>0</v>
      </c>
      <c r="M115" s="369">
        <f>$E$115*M114</f>
        <v>801886.8868544671</v>
      </c>
      <c r="O115" s="324" t="s">
        <v>578</v>
      </c>
      <c r="U115" s="837"/>
      <c r="V115" s="837"/>
      <c r="W115" s="837"/>
      <c r="X115" s="837"/>
      <c r="Y115" s="837"/>
      <c r="Z115" s="837"/>
      <c r="AA115" s="837"/>
      <c r="AB115" s="837"/>
      <c r="AC115" s="837"/>
      <c r="AD115" s="837"/>
      <c r="AE115" s="837"/>
      <c r="AF115" s="837"/>
      <c r="AG115" s="837"/>
      <c r="AH115" s="837"/>
      <c r="AI115" s="837"/>
      <c r="AJ115" s="837"/>
      <c r="AK115" s="837"/>
      <c r="AL115" s="837"/>
      <c r="AM115" s="837"/>
      <c r="AN115" s="837"/>
      <c r="AO115" s="837"/>
      <c r="AP115" s="837"/>
      <c r="AQ115" s="837"/>
      <c r="AR115" s="837"/>
      <c r="AS115" s="837"/>
      <c r="AT115" s="837"/>
      <c r="AU115" s="837"/>
      <c r="AV115" s="837"/>
      <c r="AW115" s="837"/>
      <c r="AX115" s="837"/>
      <c r="AY115" s="837"/>
      <c r="AZ115" s="837"/>
      <c r="BA115" s="837"/>
      <c r="BB115" s="837"/>
      <c r="BC115" s="837"/>
      <c r="BD115" s="837"/>
      <c r="BE115" s="837"/>
      <c r="BF115" s="837"/>
      <c r="BG115" s="837"/>
      <c r="BH115" s="837"/>
      <c r="BI115" s="837"/>
      <c r="BJ115" s="837"/>
      <c r="BK115" s="837"/>
    </row>
    <row r="116" spans="2:63" x14ac:dyDescent="0.2">
      <c r="B116" s="321"/>
      <c r="C116" s="322" t="s">
        <v>109</v>
      </c>
      <c r="D116" s="321"/>
      <c r="E116" s="1100">
        <f t="shared" ref="E116:E118" si="18">SUM(F116:M116)</f>
        <v>159575490.48403895</v>
      </c>
      <c r="F116" s="1100">
        <f>F114-F115</f>
        <v>0</v>
      </c>
      <c r="G116" s="1100">
        <f t="shared" ref="G116:M116" si="19">G114-G115</f>
        <v>0</v>
      </c>
      <c r="H116" s="1100">
        <f t="shared" si="19"/>
        <v>0</v>
      </c>
      <c r="I116" s="1100">
        <f t="shared" si="19"/>
        <v>0</v>
      </c>
      <c r="J116" s="1100">
        <f t="shared" si="19"/>
        <v>0</v>
      </c>
      <c r="K116" s="1100">
        <f t="shared" si="19"/>
        <v>0</v>
      </c>
      <c r="L116" s="1100">
        <f t="shared" si="19"/>
        <v>0</v>
      </c>
      <c r="M116" s="1100">
        <f t="shared" si="19"/>
        <v>159575490.48403895</v>
      </c>
      <c r="O116" s="324" t="s">
        <v>578</v>
      </c>
      <c r="U116" s="837"/>
      <c r="V116" s="837"/>
      <c r="W116" s="837"/>
      <c r="X116" s="837"/>
      <c r="Y116" s="837"/>
      <c r="Z116" s="837"/>
      <c r="AA116" s="837"/>
      <c r="AB116" s="837"/>
      <c r="AC116" s="837"/>
      <c r="AD116" s="837"/>
      <c r="AE116" s="837"/>
      <c r="AF116" s="837"/>
      <c r="AG116" s="837"/>
      <c r="AH116" s="837"/>
      <c r="AI116" s="837"/>
      <c r="AJ116" s="837"/>
      <c r="AK116" s="837"/>
      <c r="AL116" s="837"/>
      <c r="AM116" s="837"/>
      <c r="AN116" s="837"/>
      <c r="AO116" s="837"/>
      <c r="AP116" s="837"/>
      <c r="AQ116" s="837"/>
      <c r="AR116" s="837"/>
      <c r="AS116" s="837"/>
      <c r="AT116" s="837"/>
      <c r="AU116" s="837"/>
      <c r="AV116" s="837"/>
      <c r="AW116" s="837"/>
      <c r="AX116" s="837"/>
      <c r="AY116" s="837"/>
      <c r="AZ116" s="837"/>
      <c r="BA116" s="837"/>
      <c r="BB116" s="837"/>
      <c r="BC116" s="837"/>
      <c r="BD116" s="837"/>
      <c r="BE116" s="837"/>
      <c r="BF116" s="837"/>
      <c r="BG116" s="837"/>
      <c r="BH116" s="837"/>
      <c r="BI116" s="837"/>
      <c r="BJ116" s="837"/>
      <c r="BK116" s="837"/>
    </row>
    <row r="117" spans="2:63" x14ac:dyDescent="0.2">
      <c r="B117" s="321"/>
      <c r="C117" s="321"/>
      <c r="D117" s="321"/>
      <c r="E117" s="324"/>
      <c r="F117" s="1097"/>
      <c r="G117" s="1097"/>
      <c r="H117" s="1097"/>
      <c r="I117" s="1097"/>
      <c r="J117" s="1097"/>
      <c r="K117" s="1097"/>
      <c r="L117" s="1097"/>
      <c r="M117" s="1097"/>
      <c r="O117" s="324" t="s">
        <v>578</v>
      </c>
      <c r="U117" s="837"/>
      <c r="V117" s="837"/>
      <c r="W117" s="837"/>
      <c r="X117" s="837"/>
      <c r="Y117" s="837"/>
      <c r="Z117" s="837"/>
      <c r="AA117" s="837"/>
      <c r="AB117" s="837"/>
      <c r="AC117" s="837"/>
      <c r="AD117" s="837"/>
      <c r="AE117" s="837"/>
      <c r="AF117" s="837"/>
      <c r="AG117" s="837"/>
      <c r="AH117" s="837"/>
      <c r="AI117" s="837"/>
      <c r="AJ117" s="837"/>
      <c r="AK117" s="837"/>
      <c r="AL117" s="837"/>
      <c r="AM117" s="837"/>
      <c r="AN117" s="837"/>
      <c r="AO117" s="837"/>
      <c r="AP117" s="837"/>
      <c r="AQ117" s="837"/>
      <c r="AR117" s="837"/>
      <c r="AS117" s="837"/>
      <c r="AT117" s="837"/>
      <c r="AU117" s="837"/>
      <c r="AV117" s="837"/>
      <c r="AW117" s="837"/>
      <c r="AX117" s="837"/>
      <c r="AY117" s="837"/>
      <c r="AZ117" s="837"/>
      <c r="BA117" s="837"/>
      <c r="BB117" s="837"/>
      <c r="BC117" s="837"/>
      <c r="BD117" s="837"/>
      <c r="BE117" s="837"/>
      <c r="BF117" s="837"/>
      <c r="BG117" s="837"/>
      <c r="BH117" s="837"/>
      <c r="BI117" s="837"/>
      <c r="BJ117" s="837"/>
      <c r="BK117" s="837"/>
    </row>
    <row r="118" spans="2:63" x14ac:dyDescent="0.2">
      <c r="B118" s="321"/>
      <c r="C118" s="322" t="s">
        <v>194</v>
      </c>
      <c r="D118" s="321"/>
      <c r="E118" s="1100">
        <f t="shared" si="18"/>
        <v>162666872.87078211</v>
      </c>
      <c r="F118" s="1100">
        <f>F111+F116</f>
        <v>1103399.5</v>
      </c>
      <c r="G118" s="1100">
        <f t="shared" ref="G118:M118" si="20">G111+G116</f>
        <v>1103294.0197900892</v>
      </c>
      <c r="H118" s="1100">
        <f t="shared" si="20"/>
        <v>1119227.4900000002</v>
      </c>
      <c r="I118" s="1100">
        <f t="shared" si="20"/>
        <v>1119119.9001858914</v>
      </c>
      <c r="J118" s="1100">
        <f t="shared" si="20"/>
        <v>-1609914.9600000004</v>
      </c>
      <c r="K118" s="1100">
        <f t="shared" si="20"/>
        <v>-1624547.1747188154</v>
      </c>
      <c r="L118" s="1100">
        <f t="shared" si="20"/>
        <v>1880803.6114860005</v>
      </c>
      <c r="M118" s="1100">
        <f t="shared" si="20"/>
        <v>159575490.48403895</v>
      </c>
      <c r="O118" s="324" t="s">
        <v>578</v>
      </c>
      <c r="U118" s="837"/>
      <c r="V118" s="837"/>
      <c r="W118" s="837"/>
      <c r="X118" s="837"/>
      <c r="Y118" s="837"/>
      <c r="Z118" s="837"/>
      <c r="AA118" s="837"/>
      <c r="AB118" s="837"/>
      <c r="AC118" s="837"/>
      <c r="AD118" s="837"/>
      <c r="AE118" s="837"/>
      <c r="AF118" s="837"/>
      <c r="AG118" s="837"/>
      <c r="AH118" s="837"/>
      <c r="AI118" s="837"/>
      <c r="AJ118" s="837"/>
      <c r="AK118" s="837"/>
      <c r="AL118" s="837"/>
      <c r="AM118" s="837"/>
      <c r="AN118" s="837"/>
      <c r="AO118" s="837"/>
      <c r="AP118" s="837"/>
      <c r="AQ118" s="837"/>
      <c r="AR118" s="837"/>
      <c r="AS118" s="837"/>
      <c r="AT118" s="837"/>
      <c r="AU118" s="837"/>
      <c r="AV118" s="837"/>
      <c r="AW118" s="837"/>
      <c r="AX118" s="837"/>
      <c r="AY118" s="837"/>
      <c r="AZ118" s="837"/>
      <c r="BA118" s="837"/>
      <c r="BB118" s="837"/>
      <c r="BC118" s="837"/>
      <c r="BD118" s="837"/>
      <c r="BE118" s="837"/>
      <c r="BF118" s="837"/>
      <c r="BG118" s="837"/>
      <c r="BH118" s="837"/>
      <c r="BI118" s="837"/>
      <c r="BJ118" s="837"/>
      <c r="BK118" s="837"/>
    </row>
    <row r="119" spans="2:63" x14ac:dyDescent="0.2">
      <c r="B119" s="321"/>
      <c r="C119" s="321"/>
      <c r="D119" s="321"/>
      <c r="E119" s="324"/>
      <c r="F119" s="324"/>
      <c r="G119" s="324"/>
      <c r="H119" s="324"/>
      <c r="I119" s="324"/>
      <c r="J119" s="324"/>
      <c r="K119" s="324"/>
      <c r="L119" s="324"/>
      <c r="M119" s="324"/>
      <c r="O119" s="324" t="s">
        <v>578</v>
      </c>
      <c r="U119" s="837"/>
      <c r="V119" s="837"/>
      <c r="W119" s="837"/>
      <c r="X119" s="837"/>
      <c r="Y119" s="837"/>
      <c r="Z119" s="837"/>
      <c r="AA119" s="837"/>
      <c r="AB119" s="837"/>
      <c r="AC119" s="837"/>
      <c r="AD119" s="837"/>
      <c r="AE119" s="837"/>
      <c r="AF119" s="837"/>
      <c r="AG119" s="837"/>
      <c r="AH119" s="837"/>
      <c r="AI119" s="837"/>
      <c r="AJ119" s="837"/>
      <c r="AK119" s="837"/>
      <c r="AL119" s="837"/>
      <c r="AM119" s="837"/>
      <c r="AN119" s="837"/>
      <c r="AO119" s="837"/>
      <c r="AP119" s="837"/>
      <c r="AQ119" s="837"/>
      <c r="AR119" s="837"/>
      <c r="AS119" s="837"/>
      <c r="AT119" s="837"/>
      <c r="AU119" s="837"/>
      <c r="AV119" s="837"/>
      <c r="AW119" s="837"/>
      <c r="AX119" s="837"/>
      <c r="AY119" s="837"/>
      <c r="AZ119" s="837"/>
      <c r="BA119" s="837"/>
      <c r="BB119" s="837"/>
      <c r="BC119" s="837"/>
      <c r="BD119" s="837"/>
      <c r="BE119" s="837"/>
      <c r="BF119" s="837"/>
      <c r="BG119" s="837"/>
      <c r="BH119" s="837"/>
      <c r="BI119" s="837"/>
      <c r="BJ119" s="837"/>
      <c r="BK119" s="837"/>
    </row>
    <row r="120" spans="2:63" x14ac:dyDescent="0.2">
      <c r="B120" s="321"/>
      <c r="C120" s="321"/>
      <c r="D120" s="1067" t="s">
        <v>371</v>
      </c>
      <c r="E120" s="411"/>
      <c r="F120" s="1125">
        <v>0.25</v>
      </c>
      <c r="G120" s="411">
        <f>IF(G3=$E$5,F120+0.25,F120+0.5)</f>
        <v>0.75</v>
      </c>
      <c r="H120" s="411">
        <f t="shared" ref="H120:M120" si="21">IF(H3=$E$5,G120+0.25,G120+0.5)</f>
        <v>1.25</v>
      </c>
      <c r="I120" s="411">
        <f t="shared" si="21"/>
        <v>1.75</v>
      </c>
      <c r="J120" s="411">
        <f t="shared" si="21"/>
        <v>2.25</v>
      </c>
      <c r="K120" s="411">
        <f t="shared" si="21"/>
        <v>2.75</v>
      </c>
      <c r="L120" s="411">
        <f t="shared" si="21"/>
        <v>3.25</v>
      </c>
      <c r="M120" s="411">
        <f t="shared" si="21"/>
        <v>3.5</v>
      </c>
      <c r="O120" s="324" t="s">
        <v>578</v>
      </c>
      <c r="U120" s="837"/>
      <c r="V120" s="837"/>
      <c r="W120" s="837"/>
      <c r="X120" s="837"/>
      <c r="Y120" s="837"/>
      <c r="Z120" s="837"/>
      <c r="AA120" s="837"/>
      <c r="AB120" s="837"/>
      <c r="AC120" s="837"/>
      <c r="AD120" s="837"/>
      <c r="AE120" s="837"/>
      <c r="AF120" s="837"/>
      <c r="AG120" s="837"/>
      <c r="AH120" s="837"/>
      <c r="AI120" s="837"/>
      <c r="AJ120" s="837"/>
      <c r="AK120" s="837"/>
      <c r="AL120" s="837"/>
      <c r="AM120" s="837"/>
      <c r="AN120" s="837"/>
      <c r="AO120" s="837"/>
      <c r="AP120" s="837"/>
      <c r="AQ120" s="837"/>
      <c r="AR120" s="837"/>
      <c r="AS120" s="837"/>
      <c r="AT120" s="837"/>
      <c r="AU120" s="837"/>
      <c r="AV120" s="837"/>
      <c r="AW120" s="837"/>
      <c r="AX120" s="837"/>
      <c r="AY120" s="837"/>
      <c r="AZ120" s="837"/>
      <c r="BA120" s="837"/>
      <c r="BB120" s="837"/>
      <c r="BC120" s="837"/>
      <c r="BD120" s="837"/>
      <c r="BE120" s="837"/>
      <c r="BF120" s="837"/>
      <c r="BG120" s="837"/>
      <c r="BH120" s="837"/>
      <c r="BI120" s="837"/>
      <c r="BJ120" s="837"/>
      <c r="BK120" s="837"/>
    </row>
    <row r="121" spans="2:63" x14ac:dyDescent="0.2">
      <c r="B121" s="321"/>
      <c r="C121" s="321"/>
      <c r="D121" s="1067" t="s">
        <v>195</v>
      </c>
      <c r="E121" s="1126">
        <f>E34</f>
        <v>5.1999999999999998E-2</v>
      </c>
      <c r="F121" s="1127">
        <f>1/((1+$E$121)^F120)</f>
        <v>0.98740668924146424</v>
      </c>
      <c r="G121" s="1127">
        <f t="shared" ref="G121:M121" si="22">1/((1+$E$121)^G120)</f>
        <v>0.96269384496023691</v>
      </c>
      <c r="H121" s="1127">
        <f t="shared" si="22"/>
        <v>0.93859951448808387</v>
      </c>
      <c r="I121" s="1127">
        <f t="shared" si="22"/>
        <v>0.91510821764281081</v>
      </c>
      <c r="J121" s="1127">
        <f t="shared" si="22"/>
        <v>0.89220486168068802</v>
      </c>
      <c r="K121" s="1127">
        <f t="shared" si="22"/>
        <v>0.86987473159962991</v>
      </c>
      <c r="L121" s="1127">
        <f t="shared" si="22"/>
        <v>0.84810348068506469</v>
      </c>
      <c r="M121" s="1127">
        <f t="shared" si="22"/>
        <v>0.8374230499974018</v>
      </c>
      <c r="O121" s="324" t="s">
        <v>578</v>
      </c>
      <c r="U121" s="837"/>
      <c r="V121" s="837"/>
      <c r="W121" s="837"/>
      <c r="X121" s="837"/>
      <c r="Y121" s="837"/>
      <c r="Z121" s="837"/>
      <c r="AA121" s="837"/>
      <c r="AB121" s="837"/>
      <c r="AC121" s="837"/>
      <c r="AD121" s="837"/>
      <c r="AE121" s="837"/>
      <c r="AF121" s="837"/>
      <c r="AG121" s="837"/>
      <c r="AH121" s="837"/>
      <c r="AI121" s="837"/>
      <c r="AJ121" s="837"/>
      <c r="AK121" s="837"/>
      <c r="AL121" s="837"/>
      <c r="AM121" s="837"/>
      <c r="AN121" s="837"/>
      <c r="AO121" s="837"/>
      <c r="AP121" s="837"/>
      <c r="AQ121" s="837"/>
      <c r="AR121" s="837"/>
      <c r="AS121" s="837"/>
      <c r="AT121" s="837"/>
      <c r="AU121" s="837"/>
      <c r="AV121" s="837"/>
      <c r="AW121" s="837"/>
      <c r="AX121" s="837"/>
      <c r="AY121" s="837"/>
      <c r="AZ121" s="837"/>
      <c r="BA121" s="837"/>
      <c r="BB121" s="837"/>
      <c r="BC121" s="837"/>
      <c r="BD121" s="837"/>
      <c r="BE121" s="837"/>
      <c r="BF121" s="837"/>
      <c r="BG121" s="837"/>
      <c r="BH121" s="837"/>
      <c r="BI121" s="837"/>
      <c r="BJ121" s="837"/>
      <c r="BK121" s="837"/>
    </row>
    <row r="122" spans="2:63" x14ac:dyDescent="0.2">
      <c r="B122" s="321"/>
      <c r="C122" s="321"/>
      <c r="D122" s="321"/>
      <c r="E122" s="324"/>
      <c r="F122" s="324"/>
      <c r="G122" s="324"/>
      <c r="H122" s="324"/>
      <c r="I122" s="324"/>
      <c r="J122" s="324"/>
      <c r="K122" s="324"/>
      <c r="L122" s="324"/>
      <c r="M122" s="324"/>
      <c r="O122" s="324" t="s">
        <v>578</v>
      </c>
      <c r="U122" s="837"/>
      <c r="V122" s="837"/>
      <c r="W122" s="837"/>
      <c r="X122" s="837"/>
      <c r="Y122" s="837"/>
      <c r="Z122" s="837"/>
      <c r="AA122" s="837"/>
      <c r="AB122" s="837"/>
      <c r="AC122" s="837"/>
      <c r="AD122" s="837"/>
      <c r="AE122" s="837"/>
      <c r="AF122" s="837"/>
      <c r="AG122" s="837"/>
      <c r="AH122" s="837"/>
      <c r="AI122" s="837"/>
      <c r="AJ122" s="837"/>
      <c r="AK122" s="837"/>
      <c r="AL122" s="837"/>
      <c r="AM122" s="837"/>
      <c r="AN122" s="837"/>
      <c r="AO122" s="837"/>
      <c r="AP122" s="837"/>
      <c r="AQ122" s="837"/>
      <c r="AR122" s="837"/>
      <c r="AS122" s="837"/>
      <c r="AT122" s="837"/>
      <c r="AU122" s="837"/>
      <c r="AV122" s="837"/>
      <c r="AW122" s="837"/>
      <c r="AX122" s="837"/>
      <c r="AY122" s="837"/>
      <c r="AZ122" s="837"/>
      <c r="BA122" s="837"/>
      <c r="BB122" s="837"/>
      <c r="BC122" s="837"/>
      <c r="BD122" s="837"/>
      <c r="BE122" s="837"/>
      <c r="BF122" s="837"/>
      <c r="BG122" s="837"/>
      <c r="BH122" s="837"/>
      <c r="BI122" s="837"/>
      <c r="BJ122" s="837"/>
      <c r="BK122" s="837"/>
    </row>
    <row r="123" spans="2:63" x14ac:dyDescent="0.2">
      <c r="B123" s="321"/>
      <c r="C123" s="358" t="s">
        <v>596</v>
      </c>
      <c r="D123" s="333"/>
      <c r="E123" s="1100">
        <f>SUM(F123:S123)</f>
        <v>2971850.2027448518</v>
      </c>
      <c r="F123" s="361">
        <f>F111*F121</f>
        <v>1089504.047205687</v>
      </c>
      <c r="G123" s="361">
        <f t="shared" ref="G123:M123" si="23">G111*G121</f>
        <v>1062134.3620333567</v>
      </c>
      <c r="H123" s="361">
        <f t="shared" si="23"/>
        <v>1050506.378715717</v>
      </c>
      <c r="I123" s="361">
        <f t="shared" si="23"/>
        <v>1024115.8171877115</v>
      </c>
      <c r="J123" s="361">
        <f t="shared" si="23"/>
        <v>-1436373.9542044709</v>
      </c>
      <c r="K123" s="361">
        <f t="shared" si="23"/>
        <v>-1413152.5375794666</v>
      </c>
      <c r="L123" s="361">
        <f t="shared" si="23"/>
        <v>1595116.0893863172</v>
      </c>
      <c r="M123" s="361">
        <f t="shared" si="23"/>
        <v>0</v>
      </c>
      <c r="O123" s="324" t="s">
        <v>578</v>
      </c>
      <c r="U123" s="837"/>
      <c r="V123" s="837"/>
      <c r="W123" s="837"/>
      <c r="X123" s="837"/>
      <c r="Y123" s="837"/>
      <c r="Z123" s="837"/>
      <c r="AA123" s="837"/>
      <c r="AB123" s="837"/>
      <c r="AC123" s="837"/>
      <c r="AD123" s="837"/>
      <c r="AE123" s="837"/>
      <c r="AF123" s="837"/>
      <c r="AG123" s="837"/>
      <c r="AH123" s="837"/>
      <c r="AI123" s="837"/>
      <c r="AJ123" s="837"/>
      <c r="AK123" s="837"/>
      <c r="AL123" s="837"/>
      <c r="AM123" s="837"/>
      <c r="AN123" s="837"/>
      <c r="AO123" s="837"/>
      <c r="AP123" s="837"/>
      <c r="AQ123" s="837"/>
      <c r="AR123" s="837"/>
      <c r="AS123" s="837"/>
      <c r="AT123" s="837"/>
      <c r="AU123" s="837"/>
      <c r="AV123" s="837"/>
      <c r="AW123" s="837"/>
      <c r="AX123" s="837"/>
      <c r="AY123" s="837"/>
      <c r="AZ123" s="837"/>
      <c r="BA123" s="837"/>
      <c r="BB123" s="837"/>
      <c r="BC123" s="837"/>
      <c r="BD123" s="837"/>
      <c r="BE123" s="837"/>
      <c r="BF123" s="837"/>
      <c r="BG123" s="837"/>
      <c r="BH123" s="837"/>
      <c r="BI123" s="837"/>
      <c r="BJ123" s="837"/>
      <c r="BK123" s="837"/>
    </row>
    <row r="124" spans="2:63" x14ac:dyDescent="0.2">
      <c r="B124" s="321"/>
      <c r="C124" s="397" t="s">
        <v>197</v>
      </c>
      <c r="D124" s="366"/>
      <c r="E124" s="1128">
        <f>SUM(F124:S124)</f>
        <v>133632193.94597526</v>
      </c>
      <c r="F124" s="399">
        <f>F116*F121</f>
        <v>0</v>
      </c>
      <c r="G124" s="399">
        <f t="shared" ref="G124:M124" si="24">G116*G121</f>
        <v>0</v>
      </c>
      <c r="H124" s="399">
        <f t="shared" si="24"/>
        <v>0</v>
      </c>
      <c r="I124" s="399">
        <f t="shared" si="24"/>
        <v>0</v>
      </c>
      <c r="J124" s="399">
        <f t="shared" si="24"/>
        <v>0</v>
      </c>
      <c r="K124" s="399">
        <f t="shared" si="24"/>
        <v>0</v>
      </c>
      <c r="L124" s="399">
        <f t="shared" si="24"/>
        <v>0</v>
      </c>
      <c r="M124" s="399">
        <f t="shared" si="24"/>
        <v>133632193.94597526</v>
      </c>
      <c r="O124" s="324" t="s">
        <v>578</v>
      </c>
      <c r="U124" s="837"/>
      <c r="V124" s="837"/>
      <c r="W124" s="837"/>
      <c r="X124" s="837"/>
      <c r="Y124" s="837"/>
      <c r="Z124" s="837"/>
      <c r="AA124" s="837"/>
      <c r="AB124" s="837"/>
      <c r="AC124" s="837"/>
      <c r="AD124" s="837"/>
      <c r="AE124" s="837"/>
      <c r="AF124" s="837"/>
      <c r="AG124" s="837"/>
      <c r="AH124" s="837"/>
      <c r="AI124" s="837"/>
      <c r="AJ124" s="837"/>
      <c r="AK124" s="837"/>
      <c r="AL124" s="837"/>
      <c r="AM124" s="837"/>
      <c r="AN124" s="837"/>
      <c r="AO124" s="837"/>
      <c r="AP124" s="837"/>
      <c r="AQ124" s="837"/>
      <c r="AR124" s="837"/>
      <c r="AS124" s="837"/>
      <c r="AT124" s="837"/>
      <c r="AU124" s="837"/>
      <c r="AV124" s="837"/>
      <c r="AW124" s="837"/>
      <c r="AX124" s="837"/>
      <c r="AY124" s="837"/>
      <c r="AZ124" s="837"/>
      <c r="BA124" s="837"/>
      <c r="BB124" s="837"/>
      <c r="BC124" s="837"/>
      <c r="BD124" s="837"/>
      <c r="BE124" s="837"/>
      <c r="BF124" s="837"/>
      <c r="BG124" s="837"/>
      <c r="BH124" s="837"/>
      <c r="BI124" s="837"/>
      <c r="BJ124" s="837"/>
      <c r="BK124" s="837"/>
    </row>
    <row r="125" spans="2:63" x14ac:dyDescent="0.2">
      <c r="B125" s="321"/>
      <c r="C125" s="322" t="s">
        <v>101</v>
      </c>
      <c r="D125" s="322"/>
      <c r="E125" s="1100">
        <f>SUM(F125:S125)</f>
        <v>136604044.14872012</v>
      </c>
      <c r="F125" s="1129">
        <f>F118*F121</f>
        <v>1089504.047205687</v>
      </c>
      <c r="G125" s="1129">
        <f t="shared" ref="G125:M125" si="25">G118*G121</f>
        <v>1062134.3620333567</v>
      </c>
      <c r="H125" s="1129">
        <f t="shared" si="25"/>
        <v>1050506.378715717</v>
      </c>
      <c r="I125" s="1129">
        <f t="shared" si="25"/>
        <v>1024115.8171877115</v>
      </c>
      <c r="J125" s="1129">
        <f t="shared" si="25"/>
        <v>-1436373.9542044709</v>
      </c>
      <c r="K125" s="1129">
        <f t="shared" si="25"/>
        <v>-1413152.5375794666</v>
      </c>
      <c r="L125" s="1129">
        <f t="shared" si="25"/>
        <v>1595116.0893863172</v>
      </c>
      <c r="M125" s="1129">
        <f t="shared" si="25"/>
        <v>133632193.94597526</v>
      </c>
      <c r="O125" s="324" t="s">
        <v>578</v>
      </c>
      <c r="U125" s="837"/>
      <c r="V125" s="837"/>
      <c r="W125" s="837"/>
      <c r="X125" s="837"/>
      <c r="Y125" s="837"/>
      <c r="Z125" s="837"/>
      <c r="AA125" s="837"/>
      <c r="AB125" s="837"/>
      <c r="AC125" s="837"/>
      <c r="AD125" s="837"/>
      <c r="AE125" s="837"/>
      <c r="AF125" s="837"/>
      <c r="AG125" s="837"/>
      <c r="AH125" s="837"/>
      <c r="AI125" s="837"/>
      <c r="AJ125" s="837"/>
      <c r="AK125" s="837"/>
      <c r="AL125" s="837"/>
      <c r="AM125" s="837"/>
      <c r="AN125" s="837"/>
      <c r="AO125" s="837"/>
      <c r="AP125" s="837"/>
      <c r="AQ125" s="837"/>
      <c r="AR125" s="837"/>
      <c r="AS125" s="837"/>
      <c r="AT125" s="837"/>
      <c r="AU125" s="837"/>
      <c r="AV125" s="837"/>
      <c r="AW125" s="837"/>
      <c r="AX125" s="837"/>
      <c r="AY125" s="837"/>
      <c r="AZ125" s="837"/>
      <c r="BA125" s="837"/>
      <c r="BB125" s="837"/>
      <c r="BC125" s="837"/>
      <c r="BD125" s="837"/>
      <c r="BE125" s="837"/>
      <c r="BF125" s="837"/>
      <c r="BG125" s="837"/>
      <c r="BH125" s="837"/>
      <c r="BI125" s="837"/>
      <c r="BJ125" s="837"/>
      <c r="BK125" s="837"/>
    </row>
    <row r="126" spans="2:63" ht="15" thickBot="1" x14ac:dyDescent="0.25">
      <c r="B126" s="321"/>
      <c r="C126" s="321"/>
      <c r="D126" s="321"/>
      <c r="E126" s="324"/>
      <c r="F126" s="1117"/>
      <c r="G126" s="1117"/>
      <c r="H126" s="1117"/>
      <c r="I126" s="1117"/>
      <c r="J126" s="1117"/>
      <c r="K126" s="1117"/>
      <c r="L126" s="1117"/>
      <c r="M126" s="1117"/>
      <c r="O126" s="324" t="s">
        <v>578</v>
      </c>
      <c r="U126" s="837"/>
      <c r="V126" s="837"/>
      <c r="W126" s="837"/>
      <c r="X126" s="837"/>
      <c r="Y126" s="837"/>
      <c r="Z126" s="837"/>
      <c r="AA126" s="837"/>
      <c r="AB126" s="837"/>
      <c r="AC126" s="837"/>
      <c r="AD126" s="837"/>
      <c r="AE126" s="837"/>
      <c r="AF126" s="837"/>
      <c r="AG126" s="837"/>
      <c r="AH126" s="837"/>
      <c r="AI126" s="837"/>
      <c r="AJ126" s="837"/>
      <c r="AK126" s="837"/>
      <c r="AL126" s="837"/>
      <c r="AM126" s="837"/>
      <c r="AN126" s="837"/>
      <c r="AO126" s="837"/>
      <c r="AP126" s="837"/>
      <c r="AQ126" s="837"/>
      <c r="AR126" s="837"/>
      <c r="AS126" s="837"/>
      <c r="AT126" s="837"/>
      <c r="AU126" s="837"/>
      <c r="AV126" s="837"/>
      <c r="AW126" s="837"/>
      <c r="AX126" s="837"/>
      <c r="AY126" s="837"/>
      <c r="AZ126" s="837"/>
      <c r="BA126" s="837"/>
      <c r="BB126" s="837"/>
      <c r="BC126" s="837"/>
      <c r="BD126" s="837"/>
      <c r="BE126" s="837"/>
      <c r="BF126" s="837"/>
      <c r="BG126" s="837"/>
      <c r="BH126" s="837"/>
      <c r="BI126" s="837"/>
      <c r="BJ126" s="837"/>
      <c r="BK126" s="837"/>
    </row>
    <row r="127" spans="2:63" x14ac:dyDescent="0.2">
      <c r="B127" s="333"/>
      <c r="C127" s="1130"/>
      <c r="D127" s="1131"/>
      <c r="E127" s="1132"/>
      <c r="F127" s="1133"/>
      <c r="G127" s="343"/>
      <c r="H127" s="343"/>
      <c r="I127" s="343"/>
      <c r="J127" s="343"/>
      <c r="K127" s="343"/>
      <c r="L127" s="343"/>
      <c r="M127" s="343"/>
      <c r="O127" s="324" t="s">
        <v>578</v>
      </c>
      <c r="U127" s="837"/>
      <c r="V127" s="837"/>
      <c r="W127" s="837"/>
      <c r="X127" s="837"/>
      <c r="Y127" s="837"/>
      <c r="Z127" s="837"/>
      <c r="AA127" s="837"/>
      <c r="AB127" s="837"/>
      <c r="AC127" s="837"/>
      <c r="AD127" s="837"/>
      <c r="AE127" s="837"/>
      <c r="AF127" s="837"/>
      <c r="AG127" s="837"/>
      <c r="AH127" s="837"/>
      <c r="AI127" s="837"/>
      <c r="AJ127" s="837"/>
      <c r="AK127" s="837"/>
      <c r="AL127" s="837"/>
      <c r="AM127" s="837"/>
      <c r="AN127" s="837"/>
      <c r="AO127" s="837"/>
      <c r="AP127" s="837"/>
      <c r="AQ127" s="837"/>
      <c r="AR127" s="837"/>
      <c r="AS127" s="837"/>
      <c r="AT127" s="837"/>
      <c r="AU127" s="837"/>
      <c r="AV127" s="837"/>
      <c r="AW127" s="837"/>
      <c r="AX127" s="837"/>
      <c r="AY127" s="837"/>
      <c r="AZ127" s="837"/>
      <c r="BA127" s="837"/>
      <c r="BB127" s="837"/>
      <c r="BC127" s="837"/>
      <c r="BD127" s="837"/>
      <c r="BE127" s="837"/>
      <c r="BF127" s="837"/>
      <c r="BG127" s="837"/>
      <c r="BH127" s="837"/>
      <c r="BI127" s="837"/>
      <c r="BJ127" s="837"/>
      <c r="BK127" s="837"/>
    </row>
    <row r="128" spans="2:63" x14ac:dyDescent="0.2">
      <c r="B128" s="333"/>
      <c r="C128" s="357" t="s">
        <v>196</v>
      </c>
      <c r="D128" s="358"/>
      <c r="E128" s="1134">
        <f>F128/$F$131</f>
        <v>2.1755213919650972E-2</v>
      </c>
      <c r="F128" s="384">
        <f>SUM(F123:S123)</f>
        <v>2971850.2027448518</v>
      </c>
      <c r="G128" s="361"/>
      <c r="H128" s="343"/>
      <c r="I128" s="343"/>
      <c r="J128" s="343"/>
      <c r="K128" s="343"/>
      <c r="L128" s="343"/>
      <c r="M128" s="343"/>
      <c r="O128" s="324" t="s">
        <v>578</v>
      </c>
      <c r="U128" s="837"/>
      <c r="V128" s="837"/>
      <c r="W128" s="837"/>
      <c r="X128" s="837"/>
      <c r="Y128" s="837"/>
      <c r="Z128" s="837"/>
      <c r="AA128" s="837"/>
      <c r="AB128" s="837"/>
      <c r="AC128" s="837"/>
      <c r="AD128" s="837"/>
      <c r="AE128" s="837"/>
      <c r="AF128" s="837"/>
      <c r="AG128" s="837"/>
      <c r="AH128" s="837"/>
      <c r="AI128" s="837"/>
      <c r="AJ128" s="837"/>
      <c r="AK128" s="837"/>
      <c r="AL128" s="837"/>
      <c r="AM128" s="837"/>
      <c r="AN128" s="837"/>
      <c r="AO128" s="837"/>
      <c r="AP128" s="837"/>
      <c r="AQ128" s="837"/>
      <c r="AR128" s="837"/>
      <c r="AS128" s="837"/>
      <c r="AT128" s="837"/>
      <c r="AU128" s="837"/>
      <c r="AV128" s="837"/>
      <c r="AW128" s="837"/>
      <c r="AX128" s="837"/>
      <c r="AY128" s="837"/>
      <c r="AZ128" s="837"/>
      <c r="BA128" s="837"/>
      <c r="BB128" s="837"/>
      <c r="BC128" s="837"/>
      <c r="BD128" s="837"/>
      <c r="BE128" s="837"/>
      <c r="BF128" s="837"/>
      <c r="BG128" s="837"/>
      <c r="BH128" s="837"/>
      <c r="BI128" s="837"/>
      <c r="BJ128" s="837"/>
      <c r="BK128" s="837"/>
    </row>
    <row r="129" spans="2:63" x14ac:dyDescent="0.2">
      <c r="B129" s="333"/>
      <c r="C129" s="357" t="s">
        <v>197</v>
      </c>
      <c r="D129" s="358"/>
      <c r="E129" s="1134">
        <f>F129/$F$131</f>
        <v>0.97824478608034904</v>
      </c>
      <c r="F129" s="384">
        <f>SUM(F124:S124)</f>
        <v>133632193.94597526</v>
      </c>
      <c r="G129" s="361"/>
      <c r="H129" s="343"/>
      <c r="I129" s="343"/>
      <c r="J129" s="343"/>
      <c r="K129" s="343"/>
      <c r="L129" s="343"/>
      <c r="M129" s="343"/>
      <c r="O129" s="324" t="s">
        <v>578</v>
      </c>
      <c r="U129" s="837"/>
      <c r="V129" s="837"/>
      <c r="W129" s="837"/>
      <c r="X129" s="837"/>
      <c r="Y129" s="837"/>
      <c r="Z129" s="837"/>
      <c r="AA129" s="837"/>
      <c r="AB129" s="837"/>
      <c r="AC129" s="837"/>
      <c r="AD129" s="837"/>
      <c r="AE129" s="837"/>
      <c r="AF129" s="837"/>
      <c r="AG129" s="837"/>
      <c r="AH129" s="837"/>
      <c r="AI129" s="837"/>
      <c r="AJ129" s="837"/>
      <c r="AK129" s="837"/>
      <c r="AL129" s="837"/>
      <c r="AM129" s="837"/>
      <c r="AN129" s="837"/>
      <c r="AO129" s="837"/>
      <c r="AP129" s="837"/>
      <c r="AQ129" s="837"/>
      <c r="AR129" s="837"/>
      <c r="AS129" s="837"/>
      <c r="AT129" s="837"/>
      <c r="AU129" s="837"/>
      <c r="AV129" s="837"/>
      <c r="AW129" s="837"/>
      <c r="AX129" s="837"/>
      <c r="AY129" s="837"/>
      <c r="AZ129" s="837"/>
      <c r="BA129" s="837"/>
      <c r="BB129" s="837"/>
      <c r="BC129" s="837"/>
      <c r="BD129" s="837"/>
      <c r="BE129" s="837"/>
      <c r="BF129" s="837"/>
      <c r="BG129" s="837"/>
      <c r="BH129" s="837"/>
      <c r="BI129" s="837"/>
      <c r="BJ129" s="837"/>
      <c r="BK129" s="837"/>
    </row>
    <row r="130" spans="2:63" x14ac:dyDescent="0.2">
      <c r="B130" s="333"/>
      <c r="C130" s="332"/>
      <c r="D130" s="333"/>
      <c r="E130" s="325"/>
      <c r="F130" s="364"/>
      <c r="G130" s="1135"/>
      <c r="H130" s="343"/>
      <c r="I130" s="343"/>
      <c r="J130" s="343"/>
      <c r="K130" s="343"/>
      <c r="L130" s="343"/>
      <c r="M130" s="343"/>
      <c r="O130" s="324" t="s">
        <v>578</v>
      </c>
      <c r="U130" s="837"/>
      <c r="V130" s="837"/>
      <c r="W130" s="837"/>
      <c r="X130" s="837"/>
      <c r="Y130" s="837"/>
      <c r="Z130" s="837"/>
      <c r="AA130" s="837"/>
      <c r="AB130" s="837"/>
      <c r="AC130" s="837"/>
      <c r="AD130" s="837"/>
      <c r="AE130" s="837"/>
      <c r="AF130" s="837"/>
      <c r="AG130" s="837"/>
      <c r="AH130" s="837"/>
      <c r="AI130" s="837"/>
      <c r="AJ130" s="837"/>
      <c r="AK130" s="837"/>
      <c r="AL130" s="837"/>
      <c r="AM130" s="837"/>
      <c r="AN130" s="837"/>
      <c r="AO130" s="837"/>
      <c r="AP130" s="837"/>
      <c r="AQ130" s="837"/>
      <c r="AR130" s="837"/>
      <c r="AS130" s="837"/>
      <c r="AT130" s="837"/>
      <c r="AU130" s="837"/>
      <c r="AV130" s="837"/>
      <c r="AW130" s="837"/>
      <c r="AX130" s="837"/>
      <c r="AY130" s="837"/>
      <c r="AZ130" s="837"/>
      <c r="BA130" s="837"/>
      <c r="BB130" s="837"/>
      <c r="BC130" s="837"/>
      <c r="BD130" s="837"/>
      <c r="BE130" s="837"/>
      <c r="BF130" s="837"/>
      <c r="BG130" s="837"/>
      <c r="BH130" s="837"/>
      <c r="BI130" s="837"/>
      <c r="BJ130" s="837"/>
      <c r="BK130" s="837"/>
    </row>
    <row r="131" spans="2:63" x14ac:dyDescent="0.2">
      <c r="B131" s="333"/>
      <c r="C131" s="1136" t="s">
        <v>198</v>
      </c>
      <c r="D131" s="1137"/>
      <c r="E131" s="1138"/>
      <c r="F131" s="1139">
        <f>F128+F129</f>
        <v>136604044.14872012</v>
      </c>
      <c r="G131" s="1140"/>
      <c r="H131" s="1141"/>
      <c r="I131" s="1117"/>
      <c r="J131" s="1117"/>
      <c r="K131" s="1141"/>
      <c r="L131" s="343"/>
      <c r="M131" s="343"/>
      <c r="N131" s="343"/>
      <c r="O131" s="324" t="s">
        <v>578</v>
      </c>
      <c r="P131" s="1117"/>
      <c r="Q131" s="1117"/>
      <c r="R131" s="1117"/>
      <c r="S131" s="1117"/>
      <c r="T131" s="321"/>
      <c r="U131" s="837"/>
      <c r="V131" s="837"/>
      <c r="W131" s="837"/>
      <c r="X131" s="837"/>
      <c r="Y131" s="837"/>
      <c r="Z131" s="837"/>
      <c r="AA131" s="837"/>
      <c r="AB131" s="837"/>
      <c r="AC131" s="837"/>
      <c r="AD131" s="837"/>
      <c r="AE131" s="837"/>
      <c r="AF131" s="837"/>
      <c r="AG131" s="837"/>
      <c r="AH131" s="837"/>
      <c r="AI131" s="837"/>
      <c r="AJ131" s="837"/>
      <c r="AK131" s="837"/>
      <c r="AL131" s="837"/>
      <c r="AM131" s="837"/>
      <c r="AN131" s="837"/>
      <c r="AO131" s="837"/>
      <c r="AP131" s="837"/>
      <c r="AQ131" s="837"/>
      <c r="AR131" s="837"/>
      <c r="AS131" s="837"/>
      <c r="AT131" s="837"/>
      <c r="AU131" s="837"/>
      <c r="AV131" s="837"/>
      <c r="AW131" s="837"/>
      <c r="AX131" s="837"/>
      <c r="AY131" s="837"/>
      <c r="AZ131" s="837"/>
      <c r="BA131" s="837"/>
      <c r="BB131" s="837"/>
      <c r="BC131" s="837"/>
      <c r="BD131" s="837"/>
      <c r="BE131" s="837"/>
      <c r="BF131" s="837"/>
      <c r="BG131" s="837"/>
      <c r="BH131" s="837"/>
      <c r="BI131" s="837"/>
      <c r="BJ131" s="837"/>
      <c r="BK131" s="837"/>
    </row>
    <row r="132" spans="2:63" ht="15" thickBot="1" x14ac:dyDescent="0.25">
      <c r="B132" s="333"/>
      <c r="C132" s="389"/>
      <c r="D132" s="390"/>
      <c r="E132" s="391"/>
      <c r="F132" s="1142"/>
      <c r="G132" s="343"/>
      <c r="H132" s="343"/>
      <c r="I132" s="1117"/>
      <c r="J132" s="1117"/>
      <c r="K132" s="343"/>
      <c r="L132" s="343"/>
      <c r="M132" s="343"/>
      <c r="N132" s="343"/>
      <c r="O132" s="324" t="s">
        <v>578</v>
      </c>
      <c r="P132" s="1117"/>
      <c r="Q132" s="1117"/>
      <c r="R132" s="1117"/>
      <c r="S132" s="1117"/>
      <c r="T132" s="321"/>
      <c r="U132" s="837"/>
      <c r="V132" s="837"/>
      <c r="W132" s="837"/>
      <c r="X132" s="837"/>
      <c r="Y132" s="837"/>
      <c r="Z132" s="837"/>
      <c r="AA132" s="837"/>
      <c r="AB132" s="837"/>
      <c r="AC132" s="837"/>
      <c r="AD132" s="837"/>
      <c r="AE132" s="837"/>
      <c r="AF132" s="837"/>
      <c r="AG132" s="837"/>
      <c r="AH132" s="837"/>
      <c r="AI132" s="837"/>
      <c r="AJ132" s="837"/>
      <c r="AK132" s="837"/>
      <c r="AL132" s="837"/>
      <c r="AM132" s="837"/>
      <c r="AN132" s="837"/>
      <c r="AO132" s="837"/>
      <c r="AP132" s="837"/>
      <c r="AQ132" s="837"/>
      <c r="AR132" s="837"/>
      <c r="AS132" s="837"/>
      <c r="AT132" s="837"/>
      <c r="AU132" s="837"/>
      <c r="AV132" s="837"/>
      <c r="AW132" s="837"/>
      <c r="AX132" s="837"/>
      <c r="AY132" s="837"/>
      <c r="AZ132" s="837"/>
      <c r="BA132" s="837"/>
      <c r="BB132" s="837"/>
      <c r="BC132" s="837"/>
      <c r="BD132" s="837"/>
      <c r="BE132" s="837"/>
      <c r="BF132" s="837"/>
      <c r="BG132" s="837"/>
      <c r="BH132" s="837"/>
      <c r="BI132" s="837"/>
      <c r="BJ132" s="837"/>
      <c r="BK132" s="837"/>
    </row>
    <row r="133" spans="2:63" x14ac:dyDescent="0.2">
      <c r="O133" s="324" t="s">
        <v>578</v>
      </c>
      <c r="U133" s="837"/>
    </row>
    <row r="134" spans="2:63" x14ac:dyDescent="0.2">
      <c r="B134" s="324" t="s">
        <v>578</v>
      </c>
      <c r="C134" s="324" t="s">
        <v>578</v>
      </c>
      <c r="D134" s="324" t="s">
        <v>578</v>
      </c>
      <c r="E134" s="324" t="s">
        <v>578</v>
      </c>
      <c r="F134" s="324" t="s">
        <v>578</v>
      </c>
      <c r="G134" s="324" t="s">
        <v>578</v>
      </c>
      <c r="H134" s="324" t="s">
        <v>578</v>
      </c>
      <c r="I134" s="324" t="s">
        <v>578</v>
      </c>
      <c r="J134" s="324" t="s">
        <v>578</v>
      </c>
      <c r="K134" s="324" t="s">
        <v>578</v>
      </c>
      <c r="L134" s="324" t="s">
        <v>578</v>
      </c>
      <c r="M134" s="324" t="s">
        <v>578</v>
      </c>
      <c r="N134" s="324" t="s">
        <v>578</v>
      </c>
      <c r="O134" s="324" t="s">
        <v>578</v>
      </c>
      <c r="P134" s="837"/>
      <c r="Q134" s="837"/>
      <c r="R134" s="837"/>
      <c r="S134" s="837"/>
      <c r="T134" s="837"/>
      <c r="U134" s="837"/>
      <c r="V134" s="837"/>
      <c r="W134" s="837"/>
      <c r="X134" s="837"/>
      <c r="Y134" s="837"/>
      <c r="Z134" s="837"/>
      <c r="AA134" s="837"/>
      <c r="AB134" s="837"/>
      <c r="AC134" s="837"/>
      <c r="AD134" s="837"/>
      <c r="AE134" s="837"/>
      <c r="AF134" s="837"/>
      <c r="AG134" s="837"/>
      <c r="AH134" s="837"/>
      <c r="AI134" s="837"/>
      <c r="AJ134" s="837"/>
    </row>
    <row r="135" spans="2:63" x14ac:dyDescent="0.2">
      <c r="B135" s="837"/>
      <c r="C135" s="837"/>
      <c r="D135" s="837"/>
      <c r="E135" s="836"/>
      <c r="F135" s="836"/>
      <c r="G135" s="836"/>
      <c r="H135" s="836"/>
      <c r="I135" s="836"/>
      <c r="J135" s="836"/>
      <c r="K135" s="836"/>
      <c r="L135" s="836"/>
      <c r="M135" s="836"/>
      <c r="N135" s="837"/>
      <c r="O135" s="837"/>
      <c r="P135" s="837"/>
      <c r="Q135" s="837"/>
      <c r="R135" s="837"/>
      <c r="S135" s="837"/>
      <c r="T135" s="837"/>
      <c r="U135" s="837"/>
      <c r="V135" s="837"/>
      <c r="W135" s="837"/>
      <c r="X135" s="837"/>
      <c r="Y135" s="837"/>
      <c r="Z135" s="837"/>
      <c r="AA135" s="837"/>
      <c r="AB135" s="837"/>
      <c r="AC135" s="837"/>
      <c r="AD135" s="837"/>
      <c r="AE135" s="837"/>
      <c r="AF135" s="837"/>
      <c r="AG135" s="837"/>
      <c r="AH135" s="837"/>
      <c r="AI135" s="837"/>
      <c r="AJ135" s="837"/>
    </row>
    <row r="136" spans="2:63" x14ac:dyDescent="0.2">
      <c r="B136" s="837"/>
      <c r="C136" s="837"/>
      <c r="D136" s="837"/>
      <c r="E136" s="836"/>
      <c r="F136" s="836"/>
      <c r="G136" s="836"/>
      <c r="H136" s="836"/>
      <c r="I136" s="836"/>
      <c r="J136" s="836"/>
      <c r="K136" s="836"/>
      <c r="L136" s="836"/>
      <c r="M136" s="836"/>
      <c r="N136" s="837"/>
      <c r="O136" s="837"/>
      <c r="P136" s="837"/>
      <c r="Q136" s="837"/>
      <c r="R136" s="837"/>
      <c r="S136" s="837"/>
      <c r="T136" s="837"/>
      <c r="U136" s="837"/>
      <c r="V136" s="837"/>
      <c r="W136" s="837"/>
      <c r="X136" s="837"/>
      <c r="Y136" s="837"/>
      <c r="Z136" s="837"/>
      <c r="AA136" s="837"/>
      <c r="AB136" s="837"/>
      <c r="AC136" s="837"/>
      <c r="AD136" s="837"/>
      <c r="AE136" s="837"/>
      <c r="AF136" s="837"/>
      <c r="AG136" s="837"/>
      <c r="AH136" s="837"/>
      <c r="AI136" s="837"/>
      <c r="AJ136" s="837"/>
    </row>
    <row r="137" spans="2:63" x14ac:dyDescent="0.2">
      <c r="B137" s="837"/>
      <c r="C137" s="837"/>
      <c r="D137" s="837"/>
      <c r="E137" s="836"/>
      <c r="F137" s="836"/>
      <c r="G137" s="836"/>
      <c r="H137" s="836"/>
      <c r="I137" s="836"/>
      <c r="J137" s="836"/>
      <c r="K137" s="836"/>
      <c r="L137" s="836"/>
      <c r="M137" s="836"/>
      <c r="N137" s="837"/>
      <c r="O137" s="837"/>
      <c r="P137" s="837"/>
      <c r="Q137" s="837"/>
      <c r="R137" s="837"/>
      <c r="S137" s="837"/>
      <c r="T137" s="837"/>
      <c r="U137" s="837"/>
      <c r="V137" s="837"/>
      <c r="W137" s="837"/>
      <c r="X137" s="837"/>
      <c r="Y137" s="837"/>
      <c r="Z137" s="837"/>
      <c r="AA137" s="837"/>
      <c r="AB137" s="837"/>
      <c r="AC137" s="837"/>
      <c r="AD137" s="837"/>
      <c r="AE137" s="837"/>
      <c r="AF137" s="837"/>
      <c r="AG137" s="837"/>
      <c r="AH137" s="837"/>
      <c r="AI137" s="837"/>
      <c r="AJ137" s="837"/>
    </row>
    <row r="138" spans="2:63" x14ac:dyDescent="0.2">
      <c r="B138" s="837"/>
      <c r="C138" s="837"/>
      <c r="D138" s="837"/>
      <c r="E138" s="836"/>
      <c r="F138" s="836"/>
      <c r="G138" s="836"/>
      <c r="H138" s="836"/>
      <c r="I138" s="836"/>
      <c r="J138" s="836"/>
      <c r="K138" s="836"/>
      <c r="L138" s="836"/>
      <c r="M138" s="836"/>
      <c r="N138" s="837"/>
      <c r="O138" s="837"/>
      <c r="P138" s="837"/>
      <c r="Q138" s="837"/>
      <c r="R138" s="837"/>
      <c r="S138" s="837"/>
      <c r="T138" s="837"/>
      <c r="U138" s="837"/>
      <c r="V138" s="837"/>
      <c r="W138" s="837"/>
      <c r="X138" s="837"/>
      <c r="Y138" s="837"/>
      <c r="Z138" s="837"/>
      <c r="AA138" s="837"/>
      <c r="AB138" s="837"/>
      <c r="AC138" s="837"/>
      <c r="AD138" s="837"/>
      <c r="AE138" s="837"/>
      <c r="AF138" s="837"/>
      <c r="AG138" s="837"/>
      <c r="AH138" s="837"/>
      <c r="AI138" s="837"/>
      <c r="AJ138" s="837"/>
    </row>
    <row r="139" spans="2:63" x14ac:dyDescent="0.2">
      <c r="B139" s="837"/>
      <c r="C139" s="837"/>
      <c r="D139" s="837"/>
      <c r="E139" s="836"/>
      <c r="F139" s="836"/>
      <c r="G139" s="836"/>
      <c r="H139" s="836"/>
      <c r="I139" s="836"/>
      <c r="J139" s="836"/>
      <c r="K139" s="836"/>
      <c r="L139" s="836"/>
      <c r="M139" s="836"/>
      <c r="N139" s="837"/>
      <c r="O139" s="837"/>
      <c r="P139" s="837"/>
      <c r="Q139" s="837"/>
      <c r="R139" s="837"/>
      <c r="S139" s="837"/>
      <c r="T139" s="837"/>
      <c r="U139" s="837"/>
      <c r="V139" s="837"/>
      <c r="W139" s="837"/>
      <c r="X139" s="837"/>
      <c r="Y139" s="837"/>
      <c r="Z139" s="837"/>
      <c r="AA139" s="837"/>
      <c r="AB139" s="837"/>
      <c r="AC139" s="837"/>
      <c r="AD139" s="837"/>
      <c r="AE139" s="837"/>
      <c r="AF139" s="837"/>
      <c r="AG139" s="837"/>
      <c r="AH139" s="837"/>
      <c r="AI139" s="837"/>
      <c r="AJ139" s="837"/>
    </row>
    <row r="140" spans="2:63" x14ac:dyDescent="0.2">
      <c r="B140" s="837"/>
      <c r="C140" s="837"/>
      <c r="D140" s="837"/>
      <c r="E140" s="836"/>
      <c r="F140" s="836"/>
      <c r="G140" s="836"/>
      <c r="H140" s="836"/>
      <c r="I140" s="836"/>
      <c r="J140" s="836"/>
      <c r="K140" s="836"/>
      <c r="L140" s="836"/>
      <c r="M140" s="836"/>
      <c r="N140" s="837"/>
      <c r="O140" s="837"/>
      <c r="P140" s="837"/>
      <c r="Q140" s="837"/>
      <c r="R140" s="837"/>
      <c r="S140" s="837"/>
      <c r="T140" s="837"/>
      <c r="U140" s="837"/>
      <c r="V140" s="837"/>
      <c r="W140" s="837"/>
      <c r="X140" s="837"/>
      <c r="Y140" s="837"/>
      <c r="Z140" s="837"/>
      <c r="AA140" s="837"/>
      <c r="AB140" s="837"/>
      <c r="AC140" s="837"/>
      <c r="AD140" s="837"/>
      <c r="AE140" s="837"/>
      <c r="AF140" s="837"/>
      <c r="AG140" s="837"/>
      <c r="AH140" s="837"/>
      <c r="AI140" s="837"/>
      <c r="AJ140" s="837"/>
    </row>
    <row r="141" spans="2:63" x14ac:dyDescent="0.2">
      <c r="U141" s="837"/>
    </row>
    <row r="142" spans="2:63" x14ac:dyDescent="0.2">
      <c r="U142" s="837"/>
    </row>
    <row r="143" spans="2:63" x14ac:dyDescent="0.2">
      <c r="U143" s="837"/>
    </row>
    <row r="144" spans="2:63" x14ac:dyDescent="0.2">
      <c r="U144" s="837"/>
    </row>
    <row r="145" spans="21:21" x14ac:dyDescent="0.2">
      <c r="U145" s="837"/>
    </row>
    <row r="146" spans="21:21" x14ac:dyDescent="0.2">
      <c r="U146" s="837"/>
    </row>
    <row r="147" spans="21:21" x14ac:dyDescent="0.2">
      <c r="U147" s="837"/>
    </row>
    <row r="148" spans="21:21" x14ac:dyDescent="0.2">
      <c r="U148" s="837"/>
    </row>
    <row r="149" spans="21:21" x14ac:dyDescent="0.2">
      <c r="U149" s="837"/>
    </row>
    <row r="150" spans="21:21" x14ac:dyDescent="0.2">
      <c r="U150" s="837"/>
    </row>
    <row r="151" spans="21:21" x14ac:dyDescent="0.2">
      <c r="U151" s="837"/>
    </row>
    <row r="152" spans="21:21" x14ac:dyDescent="0.2">
      <c r="U152" s="837"/>
    </row>
    <row r="153" spans="21:21" x14ac:dyDescent="0.2">
      <c r="U153" s="837"/>
    </row>
    <row r="154" spans="21:21" x14ac:dyDescent="0.2">
      <c r="U154" s="837"/>
    </row>
    <row r="155" spans="21:21" x14ac:dyDescent="0.2">
      <c r="U155" s="837"/>
    </row>
    <row r="156" spans="21:21" x14ac:dyDescent="0.2">
      <c r="U156" s="837"/>
    </row>
    <row r="157" spans="21:21" x14ac:dyDescent="0.2">
      <c r="U157" s="837"/>
    </row>
    <row r="158" spans="21:21" x14ac:dyDescent="0.2">
      <c r="U158" s="837"/>
    </row>
    <row r="159" spans="21:21" x14ac:dyDescent="0.2">
      <c r="U159" s="837"/>
    </row>
    <row r="160" spans="21:21" x14ac:dyDescent="0.2">
      <c r="U160" s="837"/>
    </row>
    <row r="161" spans="21:21" x14ac:dyDescent="0.2">
      <c r="U161" s="837"/>
    </row>
    <row r="162" spans="21:21" x14ac:dyDescent="0.2">
      <c r="U162" s="837"/>
    </row>
    <row r="163" spans="21:21" x14ac:dyDescent="0.2">
      <c r="U163" s="837"/>
    </row>
    <row r="164" spans="21:21" x14ac:dyDescent="0.2">
      <c r="U164" s="837"/>
    </row>
    <row r="165" spans="21:21" x14ac:dyDescent="0.2">
      <c r="U165" s="837"/>
    </row>
    <row r="166" spans="21:21" x14ac:dyDescent="0.2">
      <c r="U166" s="837"/>
    </row>
    <row r="167" spans="21:21" x14ac:dyDescent="0.2">
      <c r="U167" s="837"/>
    </row>
    <row r="168" spans="21:21" x14ac:dyDescent="0.2">
      <c r="U168" s="837"/>
    </row>
    <row r="169" spans="21:21" x14ac:dyDescent="0.2">
      <c r="U169" s="837"/>
    </row>
    <row r="170" spans="21:21" x14ac:dyDescent="0.2">
      <c r="U170" s="837"/>
    </row>
  </sheetData>
  <sheetProtection algorithmName="SHA-512" hashValue="NmwUUPuFso4vaWjK6a4nx6ZapQbPha4FIKr4qF52c4sjsZXz6Iyq46Z7u0n7sepEAbg6ucOqbH0XbXL8Jl+0fg==" saltValue="B/nv1LVs7UaYdVNa5hTc8g==" spinCount="100000" sheet="1" objects="1" scenarios="1"/>
  <mergeCells count="1">
    <mergeCell ref="A4:A11"/>
  </mergeCells>
  <pageMargins left="0" right="0" top="0" bottom="0" header="0.11811023622047245" footer="0"/>
  <pageSetup paperSize="8" scale="63" orientation="portrait" r:id="rId1"/>
  <headerFooter alignWithMargins="0"/>
  <ignoredErrors>
    <ignoredError sqref="D4:M47 G3:M3 E128:F131 D99:M106 D98:E98 D97:E97 G98 F97:H97 F98 H98 L98:M98 L97:M97 D55:M70 D54:E54 D53:M53 D52:G52 I52:M52 D109:M110 F107:I107 L107:M107 D49:M51 G48:M48 D108 F108:M108 E107:E108 J107:K107 D82:M96 D81 F81:M81 D121:M125 D120 D112:D119 D111 E111 E112:M119 E120:F120 F111:M111 G120:M120 D72:M80 D71:F71 M71" unlockedFormula="1"/>
    <ignoredError sqref="J98:K98 I97:K97 I98 F54:M54 H52 G71:L71" formula="1" unlocked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E51"/>
  <sheetViews>
    <sheetView showGridLines="0" zoomScaleNormal="100" workbookViewId="0">
      <pane xSplit="1" ySplit="1" topLeftCell="C2" activePane="bottomRight" state="frozen"/>
      <selection activeCell="B2" sqref="B2"/>
      <selection pane="topRight" activeCell="B2" sqref="B2"/>
      <selection pane="bottomLeft" activeCell="B2" sqref="B2"/>
      <selection pane="bottomRight" activeCell="B2" sqref="B2"/>
    </sheetView>
  </sheetViews>
  <sheetFormatPr defaultColWidth="12.28515625" defaultRowHeight="14.25" x14ac:dyDescent="0.2"/>
  <cols>
    <col min="1" max="1" width="11.42578125" style="721" customWidth="1"/>
    <col min="2" max="2" width="2.140625" style="321" customWidth="1"/>
    <col min="3" max="3" width="3.7109375" style="321" customWidth="1"/>
    <col min="4" max="4" width="53.42578125" style="321" customWidth="1"/>
    <col min="5" max="5" width="11.85546875" style="324" bestFit="1" customWidth="1"/>
    <col min="6" max="6" width="25.7109375" style="411" bestFit="1" customWidth="1"/>
    <col min="7" max="7" width="16.5703125" style="324" bestFit="1" customWidth="1"/>
    <col min="8" max="8" width="14.85546875" style="324" bestFit="1" customWidth="1"/>
    <col min="9" max="9" width="15" style="324" bestFit="1" customWidth="1"/>
    <col min="10" max="10" width="14.85546875" style="325" customWidth="1"/>
    <col min="11" max="13" width="15.7109375" style="324" bestFit="1" customWidth="1"/>
    <col min="14" max="14" width="17.85546875" style="324" bestFit="1" customWidth="1"/>
    <col min="15" max="15" width="16.5703125" style="79" bestFit="1" customWidth="1"/>
    <col min="16" max="16384" width="12.28515625" style="321"/>
  </cols>
  <sheetData>
    <row r="1" spans="1:15" s="721" customFormat="1" ht="60" customHeight="1" x14ac:dyDescent="0.2">
      <c r="C1" s="755" t="s">
        <v>577</v>
      </c>
      <c r="E1" s="724"/>
      <c r="F1" s="725"/>
      <c r="G1" s="724"/>
      <c r="H1" s="724"/>
      <c r="I1" s="724"/>
      <c r="J1" s="726"/>
      <c r="K1" s="724"/>
      <c r="L1" s="724"/>
      <c r="M1" s="724"/>
      <c r="N1" s="724"/>
      <c r="O1" s="714"/>
    </row>
    <row r="2" spans="1:15" ht="15" thickBot="1" x14ac:dyDescent="0.25">
      <c r="E2" s="322"/>
      <c r="F2" s="323"/>
      <c r="G2" s="322"/>
    </row>
    <row r="3" spans="1:15" x14ac:dyDescent="0.2">
      <c r="B3" s="321" t="s">
        <v>559</v>
      </c>
      <c r="C3" s="326"/>
      <c r="D3" s="327"/>
      <c r="E3" s="328"/>
      <c r="F3" s="329" t="s">
        <v>181</v>
      </c>
      <c r="G3" s="330">
        <v>1</v>
      </c>
      <c r="H3" s="330">
        <v>2</v>
      </c>
      <c r="I3" s="330">
        <v>3</v>
      </c>
      <c r="J3" s="330">
        <v>4</v>
      </c>
      <c r="K3" s="330">
        <v>5</v>
      </c>
      <c r="L3" s="330">
        <v>6</v>
      </c>
      <c r="M3" s="330">
        <v>7</v>
      </c>
      <c r="N3" s="331">
        <v>8</v>
      </c>
    </row>
    <row r="4" spans="1:15" x14ac:dyDescent="0.2">
      <c r="C4" s="332"/>
      <c r="D4" s="333"/>
      <c r="E4" s="325"/>
      <c r="F4" s="334"/>
      <c r="G4" s="325"/>
      <c r="H4" s="325"/>
      <c r="I4" s="325"/>
      <c r="K4" s="325"/>
      <c r="L4" s="325"/>
      <c r="M4" s="325"/>
      <c r="N4" s="335"/>
    </row>
    <row r="5" spans="1:15" ht="15" thickBot="1" x14ac:dyDescent="0.25">
      <c r="B5" s="321" t="s">
        <v>559</v>
      </c>
      <c r="C5" s="336" t="s">
        <v>182</v>
      </c>
      <c r="D5" s="337"/>
      <c r="E5" s="338"/>
      <c r="F5" s="339"/>
      <c r="G5" s="338"/>
      <c r="H5" s="338"/>
      <c r="I5" s="338"/>
      <c r="J5" s="338"/>
      <c r="K5" s="338"/>
      <c r="L5" s="338"/>
      <c r="M5" s="338"/>
      <c r="N5" s="340"/>
    </row>
    <row r="6" spans="1:15" ht="15" thickTop="1" x14ac:dyDescent="0.2">
      <c r="A6" s="856" t="s">
        <v>572</v>
      </c>
      <c r="C6" s="332"/>
      <c r="D6" s="333" t="s">
        <v>514</v>
      </c>
      <c r="E6" s="341">
        <f>'10.4.i'!F66</f>
        <v>1811.235319088722</v>
      </c>
      <c r="F6" s="342" t="s">
        <v>26</v>
      </c>
      <c r="G6" s="343">
        <f>'10.4.i'!F71</f>
        <v>1280000</v>
      </c>
      <c r="H6" s="343">
        <f>'10.4.i'!G71</f>
        <v>1280000</v>
      </c>
      <c r="I6" s="343">
        <f>'10.4.i'!H71</f>
        <v>1299200.0000000002</v>
      </c>
      <c r="J6" s="343">
        <f>'10.4.i'!I71</f>
        <v>1299200.0000000002</v>
      </c>
      <c r="K6" s="343">
        <f>'10.4.i'!J71</f>
        <v>1318688.0000000005</v>
      </c>
      <c r="L6" s="343">
        <f>'10.4.i'!K71</f>
        <v>1318688.0000000005</v>
      </c>
      <c r="M6" s="344"/>
      <c r="N6" s="345"/>
    </row>
    <row r="7" spans="1:15" ht="15" thickBot="1" x14ac:dyDescent="0.25">
      <c r="A7" s="857"/>
      <c r="C7" s="332"/>
      <c r="D7" s="333" t="s">
        <v>515</v>
      </c>
      <c r="E7" s="341">
        <f>'10.4.i'!H66</f>
        <v>3500</v>
      </c>
      <c r="F7" s="342" t="s">
        <v>26</v>
      </c>
      <c r="G7" s="344"/>
      <c r="H7" s="344"/>
      <c r="I7" s="344"/>
      <c r="J7" s="344"/>
      <c r="K7" s="344"/>
      <c r="L7" s="344"/>
      <c r="M7" s="343">
        <f>'10.4.i'!L74</f>
        <v>2624844.9276000005</v>
      </c>
      <c r="N7" s="346">
        <f>'10.4.i'!M74</f>
        <v>2624844.9276000005</v>
      </c>
    </row>
    <row r="8" spans="1:15" ht="15" thickTop="1" x14ac:dyDescent="0.2">
      <c r="A8" s="857"/>
      <c r="C8" s="347" t="s">
        <v>80</v>
      </c>
      <c r="D8" s="348"/>
      <c r="E8" s="349"/>
      <c r="F8" s="350"/>
      <c r="G8" s="351">
        <f>SUM(G6:G7)</f>
        <v>1280000</v>
      </c>
      <c r="H8" s="351">
        <f t="shared" ref="H8:N8" si="0">SUM(H6:H7)</f>
        <v>1280000</v>
      </c>
      <c r="I8" s="351">
        <f t="shared" si="0"/>
        <v>1299200.0000000002</v>
      </c>
      <c r="J8" s="351">
        <f t="shared" si="0"/>
        <v>1299200.0000000002</v>
      </c>
      <c r="K8" s="351">
        <f t="shared" si="0"/>
        <v>1318688.0000000005</v>
      </c>
      <c r="L8" s="351">
        <f t="shared" si="0"/>
        <v>1318688.0000000005</v>
      </c>
      <c r="M8" s="351">
        <f t="shared" si="0"/>
        <v>2624844.9276000005</v>
      </c>
      <c r="N8" s="352">
        <f t="shared" si="0"/>
        <v>2624844.9276000005</v>
      </c>
    </row>
    <row r="9" spans="1:15" x14ac:dyDescent="0.2">
      <c r="A9" s="857"/>
      <c r="C9" s="332"/>
      <c r="D9" s="353"/>
      <c r="E9" s="325"/>
      <c r="F9" s="334"/>
      <c r="G9" s="343"/>
      <c r="H9" s="343"/>
      <c r="I9" s="343"/>
      <c r="J9" s="343"/>
      <c r="K9" s="343"/>
      <c r="L9" s="343"/>
      <c r="M9" s="343"/>
      <c r="N9" s="346"/>
    </row>
    <row r="10" spans="1:15" x14ac:dyDescent="0.2">
      <c r="A10" s="857"/>
      <c r="B10" s="321" t="s">
        <v>559</v>
      </c>
      <c r="C10" s="332" t="s">
        <v>559</v>
      </c>
      <c r="D10" s="333" t="s">
        <v>185</v>
      </c>
      <c r="E10" s="325" t="s">
        <v>559</v>
      </c>
      <c r="F10" s="334"/>
      <c r="G10" s="343">
        <f>'10.4.i'!F93</f>
        <v>0</v>
      </c>
      <c r="H10" s="343">
        <f>'10.4.i'!G93</f>
        <v>0</v>
      </c>
      <c r="I10" s="343">
        <f>'10.4.i'!H93</f>
        <v>0</v>
      </c>
      <c r="J10" s="343">
        <f>'10.4.i'!I93</f>
        <v>0</v>
      </c>
      <c r="K10" s="343">
        <f>'10.4.i'!J93</f>
        <v>1318688.0000000005</v>
      </c>
      <c r="L10" s="343">
        <f>'10.4.i'!K93</f>
        <v>1318688.0000000005</v>
      </c>
      <c r="M10" s="343">
        <f>'10.4.i'!L93</f>
        <v>0</v>
      </c>
      <c r="N10" s="346">
        <f>'10.4.i'!M93</f>
        <v>0</v>
      </c>
    </row>
    <row r="11" spans="1:15" ht="15" thickBot="1" x14ac:dyDescent="0.25">
      <c r="A11" s="857"/>
      <c r="B11" s="321" t="s">
        <v>559</v>
      </c>
      <c r="C11" s="354" t="s">
        <v>559</v>
      </c>
      <c r="D11" s="337" t="s">
        <v>559</v>
      </c>
      <c r="E11" s="338" t="s">
        <v>559</v>
      </c>
      <c r="F11" s="339"/>
      <c r="G11" s="355" t="s">
        <v>559</v>
      </c>
      <c r="H11" s="355" t="s">
        <v>559</v>
      </c>
      <c r="I11" s="355" t="s">
        <v>559</v>
      </c>
      <c r="J11" s="355" t="s">
        <v>559</v>
      </c>
      <c r="K11" s="355" t="s">
        <v>559</v>
      </c>
      <c r="L11" s="355" t="s">
        <v>559</v>
      </c>
      <c r="M11" s="355" t="s">
        <v>559</v>
      </c>
      <c r="N11" s="356" t="s">
        <v>559</v>
      </c>
    </row>
    <row r="12" spans="1:15" ht="15" thickTop="1" x14ac:dyDescent="0.2">
      <c r="A12" s="857"/>
      <c r="B12" s="321" t="s">
        <v>559</v>
      </c>
      <c r="C12" s="357" t="s">
        <v>83</v>
      </c>
      <c r="D12" s="358"/>
      <c r="E12" s="359" t="s">
        <v>559</v>
      </c>
      <c r="F12" s="360"/>
      <c r="G12" s="361">
        <f>G8-G10</f>
        <v>1280000</v>
      </c>
      <c r="H12" s="361">
        <f t="shared" ref="H12:N12" si="1">H8-H10</f>
        <v>1280000</v>
      </c>
      <c r="I12" s="361">
        <f t="shared" si="1"/>
        <v>1299200.0000000002</v>
      </c>
      <c r="J12" s="361">
        <f t="shared" si="1"/>
        <v>1299200.0000000002</v>
      </c>
      <c r="K12" s="361">
        <f t="shared" si="1"/>
        <v>0</v>
      </c>
      <c r="L12" s="361">
        <f t="shared" si="1"/>
        <v>0</v>
      </c>
      <c r="M12" s="361">
        <f t="shared" si="1"/>
        <v>2624844.9276000005</v>
      </c>
      <c r="N12" s="362">
        <f t="shared" si="1"/>
        <v>2624844.9276000005</v>
      </c>
      <c r="O12" s="363"/>
    </row>
    <row r="13" spans="1:15" x14ac:dyDescent="0.2">
      <c r="A13" s="857"/>
      <c r="B13" s="321" t="s">
        <v>559</v>
      </c>
      <c r="C13" s="332" t="s">
        <v>559</v>
      </c>
      <c r="D13" s="333" t="s">
        <v>559</v>
      </c>
      <c r="E13" s="325" t="s">
        <v>559</v>
      </c>
      <c r="F13" s="334"/>
      <c r="G13" s="343" t="s">
        <v>559</v>
      </c>
      <c r="H13" s="343" t="s">
        <v>559</v>
      </c>
      <c r="I13" s="343" t="s">
        <v>559</v>
      </c>
      <c r="J13" s="343" t="s">
        <v>559</v>
      </c>
      <c r="K13" s="343" t="s">
        <v>559</v>
      </c>
      <c r="L13" s="343" t="s">
        <v>559</v>
      </c>
      <c r="M13" s="343" t="s">
        <v>559</v>
      </c>
      <c r="N13" s="364" t="s">
        <v>559</v>
      </c>
    </row>
    <row r="14" spans="1:15" x14ac:dyDescent="0.2">
      <c r="A14" s="857"/>
      <c r="B14" s="321" t="s">
        <v>559</v>
      </c>
      <c r="C14" s="365" t="s">
        <v>186</v>
      </c>
      <c r="D14" s="366"/>
      <c r="E14" s="367"/>
      <c r="F14" s="368"/>
      <c r="G14" s="369"/>
      <c r="H14" s="369"/>
      <c r="I14" s="369"/>
      <c r="J14" s="369"/>
      <c r="K14" s="369"/>
      <c r="L14" s="369"/>
      <c r="M14" s="369"/>
      <c r="N14" s="370"/>
    </row>
    <row r="15" spans="1:15" x14ac:dyDescent="0.2">
      <c r="A15" s="857"/>
      <c r="B15" s="321" t="s">
        <v>559</v>
      </c>
      <c r="C15" s="332" t="s">
        <v>559</v>
      </c>
      <c r="D15" s="333" t="s">
        <v>84</v>
      </c>
      <c r="E15" s="371">
        <f>'10.4.i'!E97</f>
        <v>256000</v>
      </c>
      <c r="F15" s="372" t="s">
        <v>537</v>
      </c>
      <c r="G15" s="343">
        <f>'10.4.i'!F97</f>
        <v>128000</v>
      </c>
      <c r="H15" s="343">
        <f>'10.4.i'!G97</f>
        <v>128000</v>
      </c>
      <c r="I15" s="343">
        <f>'10.4.i'!H97</f>
        <v>130560</v>
      </c>
      <c r="J15" s="343">
        <f>'10.4.i'!I97</f>
        <v>130560</v>
      </c>
      <c r="K15" s="343">
        <f>'10.4.i'!J97</f>
        <v>133171.20000000001</v>
      </c>
      <c r="L15" s="343">
        <f>'10.4.i'!K97</f>
        <v>133171.20000000001</v>
      </c>
      <c r="M15" s="343">
        <f>'10.4.i'!L97</f>
        <v>135834.62400000001</v>
      </c>
      <c r="N15" s="346">
        <f>'10.4.i'!M97</f>
        <v>135834.62400000001</v>
      </c>
    </row>
    <row r="16" spans="1:15" x14ac:dyDescent="0.2">
      <c r="A16" s="857"/>
      <c r="B16" s="321" t="s">
        <v>559</v>
      </c>
      <c r="C16" s="332" t="s">
        <v>559</v>
      </c>
      <c r="D16" s="333" t="s">
        <v>85</v>
      </c>
      <c r="E16" s="371">
        <f>'10.4.i'!E98</f>
        <v>12000</v>
      </c>
      <c r="F16" s="372" t="s">
        <v>537</v>
      </c>
      <c r="G16" s="343">
        <f>'10.4.i'!F98</f>
        <v>6000</v>
      </c>
      <c r="H16" s="343">
        <f>'10.4.i'!G98</f>
        <v>6000</v>
      </c>
      <c r="I16" s="343">
        <f>'10.4.i'!H98</f>
        <v>6120</v>
      </c>
      <c r="J16" s="343">
        <f>'10.4.i'!I98</f>
        <v>6120</v>
      </c>
      <c r="K16" s="343">
        <f>'10.4.i'!J98</f>
        <v>6242.4</v>
      </c>
      <c r="L16" s="343">
        <f>'10.4.i'!K98</f>
        <v>6242.4</v>
      </c>
      <c r="M16" s="343">
        <f>'10.4.i'!L98</f>
        <v>6367.2480000000005</v>
      </c>
      <c r="N16" s="346">
        <f>'10.4.i'!M98</f>
        <v>6367.2480000000005</v>
      </c>
    </row>
    <row r="17" spans="1:57" x14ac:dyDescent="0.2">
      <c r="A17" s="857"/>
      <c r="C17" s="332"/>
      <c r="D17" s="333" t="s">
        <v>92</v>
      </c>
      <c r="E17" s="373">
        <f>'10.4.i'!E99</f>
        <v>0.01</v>
      </c>
      <c r="F17" s="374" t="s">
        <v>187</v>
      </c>
      <c r="G17" s="343">
        <f>'10.4.i'!F99</f>
        <v>12800</v>
      </c>
      <c r="H17" s="343">
        <f>'10.4.i'!G99</f>
        <v>12800</v>
      </c>
      <c r="I17" s="343">
        <f>'10.4.i'!H99</f>
        <v>12992.000000000002</v>
      </c>
      <c r="J17" s="343">
        <f>'10.4.i'!I99</f>
        <v>12992.000000000002</v>
      </c>
      <c r="K17" s="343">
        <f>'10.4.i'!J99</f>
        <v>0</v>
      </c>
      <c r="L17" s="343">
        <f>'10.4.i'!K99</f>
        <v>0</v>
      </c>
      <c r="M17" s="343">
        <f>'10.4.i'!L99</f>
        <v>26248.449276000007</v>
      </c>
      <c r="N17" s="346">
        <f>'10.4.i'!M99</f>
        <v>26248.449276000007</v>
      </c>
    </row>
    <row r="18" spans="1:57" x14ac:dyDescent="0.2">
      <c r="A18" s="857"/>
      <c r="B18" s="321" t="s">
        <v>559</v>
      </c>
      <c r="C18" s="332" t="s">
        <v>559</v>
      </c>
      <c r="D18" s="333" t="s">
        <v>86</v>
      </c>
      <c r="E18" s="373">
        <f>'10.4.i'!E100</f>
        <v>0.01</v>
      </c>
      <c r="F18" s="374" t="s">
        <v>188</v>
      </c>
      <c r="G18" s="343">
        <f>'10.4.i'!F100</f>
        <v>10600.5</v>
      </c>
      <c r="H18" s="343">
        <f>'10.4.i'!G100</f>
        <v>10705.980209910722</v>
      </c>
      <c r="I18" s="343">
        <f>'10.4.i'!H100</f>
        <v>10812.51</v>
      </c>
      <c r="J18" s="343">
        <f>'10.4.i'!I100</f>
        <v>10920.099814108937</v>
      </c>
      <c r="K18" s="343">
        <f>'10.4.i'!J100</f>
        <v>0</v>
      </c>
      <c r="L18" s="343">
        <f>'10.4.i'!K100</f>
        <v>0</v>
      </c>
      <c r="M18" s="343">
        <f>'10.4.i'!L100</f>
        <v>11249.335404000001</v>
      </c>
      <c r="N18" s="346">
        <f>'10.4.i'!M100</f>
        <v>11361.271846598938</v>
      </c>
    </row>
    <row r="19" spans="1:57" ht="15" thickBot="1" x14ac:dyDescent="0.25">
      <c r="A19" s="857"/>
      <c r="B19" s="321" t="s">
        <v>559</v>
      </c>
      <c r="C19" s="354" t="s">
        <v>559</v>
      </c>
      <c r="D19" s="337" t="s">
        <v>8</v>
      </c>
      <c r="E19" s="375">
        <f>'10.4.i'!E101</f>
        <v>1.4999999999999999E-2</v>
      </c>
      <c r="F19" s="376" t="s">
        <v>187</v>
      </c>
      <c r="G19" s="355">
        <f>'10.4.i'!F101</f>
        <v>19200</v>
      </c>
      <c r="H19" s="355">
        <f>'10.4.i'!G101</f>
        <v>19200</v>
      </c>
      <c r="I19" s="355">
        <f>'10.4.i'!H101</f>
        <v>19488.000000000004</v>
      </c>
      <c r="J19" s="355">
        <f>'10.4.i'!I101</f>
        <v>19488.000000000004</v>
      </c>
      <c r="K19" s="355">
        <f>'10.4.i'!J101</f>
        <v>0</v>
      </c>
      <c r="L19" s="355">
        <f>'10.4.i'!K101</f>
        <v>0</v>
      </c>
      <c r="M19" s="355">
        <f>'10.4.i'!L101</f>
        <v>39372.673914000006</v>
      </c>
      <c r="N19" s="356">
        <f>'10.4.i'!M101</f>
        <v>39372.673914000006</v>
      </c>
    </row>
    <row r="20" spans="1:57" ht="15" thickTop="1" x14ac:dyDescent="0.2">
      <c r="A20" s="857"/>
      <c r="B20" s="321" t="s">
        <v>559</v>
      </c>
      <c r="C20" s="357" t="s">
        <v>189</v>
      </c>
      <c r="D20" s="358"/>
      <c r="E20" s="359" t="s">
        <v>559</v>
      </c>
      <c r="F20" s="360"/>
      <c r="G20" s="361">
        <f>SUM(G15:G19)</f>
        <v>176600.5</v>
      </c>
      <c r="H20" s="361">
        <f t="shared" ref="H20:N20" si="2">SUM(H15:H19)</f>
        <v>176705.98020991072</v>
      </c>
      <c r="I20" s="361">
        <f t="shared" si="2"/>
        <v>179972.51</v>
      </c>
      <c r="J20" s="361">
        <f t="shared" si="2"/>
        <v>180080.09981410892</v>
      </c>
      <c r="K20" s="361">
        <f t="shared" si="2"/>
        <v>139413.6</v>
      </c>
      <c r="L20" s="361">
        <f t="shared" si="2"/>
        <v>139413.6</v>
      </c>
      <c r="M20" s="361">
        <f t="shared" si="2"/>
        <v>219072.33059400003</v>
      </c>
      <c r="N20" s="362">
        <f t="shared" si="2"/>
        <v>219184.26703659896</v>
      </c>
    </row>
    <row r="21" spans="1:57" x14ac:dyDescent="0.2">
      <c r="B21" s="321" t="s">
        <v>559</v>
      </c>
      <c r="C21" s="332" t="s">
        <v>559</v>
      </c>
      <c r="D21" s="333" t="s">
        <v>559</v>
      </c>
      <c r="E21" s="325" t="s">
        <v>559</v>
      </c>
      <c r="F21" s="334"/>
      <c r="G21" s="343" t="s">
        <v>559</v>
      </c>
      <c r="H21" s="343" t="s">
        <v>559</v>
      </c>
      <c r="I21" s="343" t="s">
        <v>559</v>
      </c>
      <c r="J21" s="343" t="s">
        <v>559</v>
      </c>
      <c r="K21" s="343" t="s">
        <v>559</v>
      </c>
      <c r="L21" s="343" t="s">
        <v>559</v>
      </c>
      <c r="M21" s="343" t="s">
        <v>559</v>
      </c>
      <c r="N21" s="346" t="s">
        <v>559</v>
      </c>
    </row>
    <row r="22" spans="1:57" x14ac:dyDescent="0.2">
      <c r="B22" s="321" t="s">
        <v>559</v>
      </c>
      <c r="C22" s="357" t="s">
        <v>206</v>
      </c>
      <c r="D22" s="358"/>
      <c r="E22" s="359"/>
      <c r="F22" s="360"/>
      <c r="G22" s="361">
        <f>G12-G20</f>
        <v>1103399.5</v>
      </c>
      <c r="H22" s="361">
        <f t="shared" ref="H22:N22" si="3">H12-H20</f>
        <v>1103294.0197900892</v>
      </c>
      <c r="I22" s="361">
        <f t="shared" si="3"/>
        <v>1119227.4900000002</v>
      </c>
      <c r="J22" s="361">
        <f t="shared" si="3"/>
        <v>1119119.9001858914</v>
      </c>
      <c r="K22" s="361">
        <f t="shared" si="3"/>
        <v>-139413.6</v>
      </c>
      <c r="L22" s="361">
        <f t="shared" si="3"/>
        <v>-139413.6</v>
      </c>
      <c r="M22" s="361">
        <f t="shared" si="3"/>
        <v>2405772.5970060006</v>
      </c>
      <c r="N22" s="362">
        <f t="shared" si="3"/>
        <v>2405660.6605634014</v>
      </c>
    </row>
    <row r="23" spans="1:57" x14ac:dyDescent="0.2">
      <c r="B23" s="321" t="s">
        <v>559</v>
      </c>
      <c r="C23" s="332" t="s">
        <v>559</v>
      </c>
      <c r="D23" s="333" t="s">
        <v>559</v>
      </c>
      <c r="E23" s="325" t="s">
        <v>559</v>
      </c>
      <c r="F23" s="334"/>
      <c r="G23" s="343"/>
      <c r="H23" s="343"/>
      <c r="I23" s="343"/>
      <c r="J23" s="343"/>
      <c r="K23" s="343"/>
      <c r="L23" s="343"/>
      <c r="M23" s="343"/>
      <c r="N23" s="364"/>
    </row>
    <row r="24" spans="1:57" x14ac:dyDescent="0.2">
      <c r="B24" s="321" t="s">
        <v>559</v>
      </c>
      <c r="C24" s="365" t="s">
        <v>104</v>
      </c>
      <c r="D24" s="366"/>
      <c r="E24" s="367"/>
      <c r="F24" s="368"/>
      <c r="G24" s="369"/>
      <c r="H24" s="369"/>
      <c r="I24" s="369"/>
      <c r="J24" s="369"/>
      <c r="K24" s="369"/>
      <c r="L24" s="369"/>
      <c r="M24" s="369"/>
      <c r="N24" s="370"/>
    </row>
    <row r="25" spans="1:57" x14ac:dyDescent="0.2">
      <c r="C25" s="332"/>
      <c r="D25" s="333" t="s">
        <v>517</v>
      </c>
      <c r="E25" s="341">
        <f>'10.4.i'!E48</f>
        <v>2000</v>
      </c>
      <c r="F25" s="342" t="s">
        <v>26</v>
      </c>
      <c r="G25" s="343">
        <f>'10.4.i'!F107</f>
        <v>0</v>
      </c>
      <c r="H25" s="343">
        <f>'10.4.i'!G107</f>
        <v>0</v>
      </c>
      <c r="I25" s="343">
        <f>'10.4.i'!H107</f>
        <v>0</v>
      </c>
      <c r="J25" s="343">
        <f>'10.4.i'!I107</f>
        <v>0</v>
      </c>
      <c r="K25" s="343">
        <f>'10.4.i'!J107</f>
        <v>1470501.3600000003</v>
      </c>
      <c r="L25" s="343">
        <f>'10.4.i'!K107</f>
        <v>1485133.5747188153</v>
      </c>
      <c r="M25" s="343">
        <f>'10.4.i'!L107</f>
        <v>0</v>
      </c>
      <c r="N25" s="346">
        <f>'10.4.i'!M107</f>
        <v>0</v>
      </c>
    </row>
    <row r="26" spans="1:57" ht="15" thickBot="1" x14ac:dyDescent="0.25">
      <c r="B26" s="321" t="s">
        <v>559</v>
      </c>
      <c r="C26" s="354" t="s">
        <v>559</v>
      </c>
      <c r="D26" s="337" t="s">
        <v>87</v>
      </c>
      <c r="E26" s="377">
        <f>'10.4.i'!E50</f>
        <v>0.1</v>
      </c>
      <c r="F26" s="378" t="s">
        <v>539</v>
      </c>
      <c r="G26" s="355">
        <f>'10.4.i'!F108</f>
        <v>0</v>
      </c>
      <c r="H26" s="355">
        <f>'10.4.i'!G108</f>
        <v>0</v>
      </c>
      <c r="I26" s="355">
        <f>'10.4.i'!H108</f>
        <v>0</v>
      </c>
      <c r="J26" s="355">
        <f>'10.4.i'!I108</f>
        <v>0</v>
      </c>
      <c r="K26" s="355">
        <f>'10.4.i'!J108</f>
        <v>0</v>
      </c>
      <c r="L26" s="355">
        <f>'10.4.i'!K108</f>
        <v>0</v>
      </c>
      <c r="M26" s="355">
        <f>'10.4.i'!L108</f>
        <v>524968.9855200001</v>
      </c>
      <c r="N26" s="356">
        <f>'10.4.i'!M108</f>
        <v>0</v>
      </c>
    </row>
    <row r="27" spans="1:57" ht="15" thickTop="1" x14ac:dyDescent="0.2">
      <c r="C27" s="357" t="s">
        <v>190</v>
      </c>
      <c r="D27" s="358"/>
      <c r="E27" s="359"/>
      <c r="F27" s="360"/>
      <c r="G27" s="361">
        <f>SUM(G25:G26)</f>
        <v>0</v>
      </c>
      <c r="H27" s="361">
        <f t="shared" ref="H27:N27" si="4">SUM(H25:H26)</f>
        <v>0</v>
      </c>
      <c r="I27" s="361">
        <f t="shared" si="4"/>
        <v>0</v>
      </c>
      <c r="J27" s="361">
        <f t="shared" si="4"/>
        <v>0</v>
      </c>
      <c r="K27" s="361">
        <f t="shared" si="4"/>
        <v>1470501.3600000003</v>
      </c>
      <c r="L27" s="361">
        <f t="shared" si="4"/>
        <v>1485133.5747188153</v>
      </c>
      <c r="M27" s="361">
        <f t="shared" si="4"/>
        <v>524968.9855200001</v>
      </c>
      <c r="N27" s="362">
        <f t="shared" si="4"/>
        <v>0</v>
      </c>
    </row>
    <row r="28" spans="1:57" x14ac:dyDescent="0.2">
      <c r="C28" s="332"/>
      <c r="D28" s="333"/>
      <c r="E28" s="325"/>
      <c r="F28" s="334"/>
      <c r="G28" s="343"/>
      <c r="H28" s="343"/>
      <c r="I28" s="343"/>
      <c r="J28" s="343"/>
      <c r="K28" s="343"/>
      <c r="L28" s="343"/>
      <c r="M28" s="343"/>
      <c r="N28" s="364"/>
    </row>
    <row r="29" spans="1:57" x14ac:dyDescent="0.2">
      <c r="C29" s="357" t="s">
        <v>191</v>
      </c>
      <c r="D29" s="358"/>
      <c r="E29" s="359"/>
      <c r="F29" s="360"/>
      <c r="G29" s="361">
        <f>'10.4.i'!F111</f>
        <v>1103399.5</v>
      </c>
      <c r="H29" s="361">
        <f>'10.4.i'!G111</f>
        <v>1103294.0197900892</v>
      </c>
      <c r="I29" s="361">
        <f>'10.4.i'!H111</f>
        <v>1119227.4900000002</v>
      </c>
      <c r="J29" s="361">
        <f>'10.4.i'!I111</f>
        <v>1119119.9001858914</v>
      </c>
      <c r="K29" s="361">
        <f>'10.4.i'!J111</f>
        <v>-1609914.9600000004</v>
      </c>
      <c r="L29" s="361">
        <f>'10.4.i'!K111</f>
        <v>-1624547.1747188154</v>
      </c>
      <c r="M29" s="361">
        <f>'10.4.i'!L111</f>
        <v>1880803.6114860005</v>
      </c>
      <c r="N29" s="362">
        <f>'10.4.i'!M111</f>
        <v>0</v>
      </c>
    </row>
    <row r="30" spans="1:57" x14ac:dyDescent="0.2">
      <c r="C30" s="332"/>
      <c r="D30" s="333"/>
      <c r="E30" s="325"/>
      <c r="F30" s="334"/>
      <c r="G30" s="343"/>
      <c r="H30" s="343"/>
      <c r="I30" s="343"/>
      <c r="J30" s="343"/>
      <c r="K30" s="343"/>
      <c r="L30" s="343"/>
      <c r="M30" s="343"/>
      <c r="N30" s="364"/>
    </row>
    <row r="31" spans="1:57" x14ac:dyDescent="0.2">
      <c r="B31" s="321" t="s">
        <v>559</v>
      </c>
      <c r="C31" s="365" t="s">
        <v>49</v>
      </c>
      <c r="D31" s="366"/>
      <c r="E31" s="367"/>
      <c r="F31" s="368"/>
      <c r="G31" s="369"/>
      <c r="H31" s="369"/>
      <c r="I31" s="369"/>
      <c r="J31" s="369"/>
      <c r="K31" s="369"/>
      <c r="L31" s="369"/>
      <c r="M31" s="369"/>
      <c r="N31" s="370"/>
    </row>
    <row r="32" spans="1:57" s="79" customFormat="1" x14ac:dyDescent="0.2">
      <c r="A32" s="714"/>
      <c r="B32" s="321" t="s">
        <v>559</v>
      </c>
      <c r="C32" s="332"/>
      <c r="D32" s="333" t="s">
        <v>516</v>
      </c>
      <c r="E32" s="379">
        <f>'10.4.i'!E114</f>
        <v>0.03</v>
      </c>
      <c r="F32" s="380" t="s">
        <v>538</v>
      </c>
      <c r="G32" s="343">
        <f>'10.4.i'!F114</f>
        <v>0</v>
      </c>
      <c r="H32" s="343">
        <f>'10.4.i'!G114</f>
        <v>0</v>
      </c>
      <c r="I32" s="343">
        <f>'10.4.i'!H114</f>
        <v>0</v>
      </c>
      <c r="J32" s="343">
        <f>'10.4.i'!I114</f>
        <v>0</v>
      </c>
      <c r="K32" s="343">
        <f>'10.4.i'!J114</f>
        <v>0</v>
      </c>
      <c r="L32" s="343">
        <f>'10.4.i'!K114</f>
        <v>0</v>
      </c>
      <c r="M32" s="343">
        <f>'10.4.i'!L114</f>
        <v>0</v>
      </c>
      <c r="N32" s="364">
        <f>'10.4.i'!M114</f>
        <v>160377377.37089342</v>
      </c>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row>
    <row r="33" spans="1:57" s="79" customFormat="1" ht="15" thickBot="1" x14ac:dyDescent="0.25">
      <c r="A33" s="714"/>
      <c r="B33" s="321" t="s">
        <v>559</v>
      </c>
      <c r="C33" s="354" t="s">
        <v>559</v>
      </c>
      <c r="D33" s="337" t="s">
        <v>193</v>
      </c>
      <c r="E33" s="381">
        <f>'10.4.i'!E115</f>
        <v>5.0000000000000001E-3</v>
      </c>
      <c r="F33" s="382" t="s">
        <v>27</v>
      </c>
      <c r="G33" s="355">
        <f>'10.4.i'!F115</f>
        <v>0</v>
      </c>
      <c r="H33" s="355">
        <f>'10.4.i'!G115</f>
        <v>0</v>
      </c>
      <c r="I33" s="355">
        <f>'10.4.i'!H115</f>
        <v>0</v>
      </c>
      <c r="J33" s="355">
        <f>'10.4.i'!I115</f>
        <v>0</v>
      </c>
      <c r="K33" s="355">
        <f>'10.4.i'!J115</f>
        <v>0</v>
      </c>
      <c r="L33" s="355">
        <f>'10.4.i'!K115</f>
        <v>0</v>
      </c>
      <c r="M33" s="355">
        <f>'10.4.i'!L115</f>
        <v>0</v>
      </c>
      <c r="N33" s="383">
        <f>'10.4.i'!M115</f>
        <v>801886.8868544671</v>
      </c>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row>
    <row r="34" spans="1:57" s="79" customFormat="1" ht="15" thickTop="1" x14ac:dyDescent="0.2">
      <c r="A34" s="714"/>
      <c r="B34" s="321" t="s">
        <v>559</v>
      </c>
      <c r="C34" s="357" t="s">
        <v>109</v>
      </c>
      <c r="D34" s="358"/>
      <c r="E34" s="359" t="s">
        <v>559</v>
      </c>
      <c r="F34" s="360"/>
      <c r="G34" s="361">
        <f>G32-G33</f>
        <v>0</v>
      </c>
      <c r="H34" s="361">
        <f t="shared" ref="H34:N34" si="5">H32-H33</f>
        <v>0</v>
      </c>
      <c r="I34" s="361">
        <f t="shared" si="5"/>
        <v>0</v>
      </c>
      <c r="J34" s="361">
        <f t="shared" si="5"/>
        <v>0</v>
      </c>
      <c r="K34" s="361">
        <f t="shared" si="5"/>
        <v>0</v>
      </c>
      <c r="L34" s="361">
        <f t="shared" si="5"/>
        <v>0</v>
      </c>
      <c r="M34" s="361">
        <f t="shared" si="5"/>
        <v>0</v>
      </c>
      <c r="N34" s="384">
        <f t="shared" si="5"/>
        <v>159575490.48403895</v>
      </c>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row>
    <row r="35" spans="1:57" x14ac:dyDescent="0.2">
      <c r="C35" s="332"/>
      <c r="D35" s="333"/>
      <c r="E35" s="325"/>
      <c r="F35" s="334"/>
      <c r="G35" s="343"/>
      <c r="H35" s="343"/>
      <c r="I35" s="343"/>
      <c r="J35" s="343"/>
      <c r="K35" s="343"/>
      <c r="L35" s="343"/>
      <c r="M35" s="343"/>
      <c r="N35" s="364"/>
    </row>
    <row r="36" spans="1:57" x14ac:dyDescent="0.2">
      <c r="C36" s="357" t="s">
        <v>194</v>
      </c>
      <c r="D36" s="333"/>
      <c r="E36" s="325"/>
      <c r="F36" s="334"/>
      <c r="G36" s="361">
        <f>G29+G34</f>
        <v>1103399.5</v>
      </c>
      <c r="H36" s="361">
        <f t="shared" ref="H36:N36" si="6">H29+H34</f>
        <v>1103294.0197900892</v>
      </c>
      <c r="I36" s="361">
        <f t="shared" si="6"/>
        <v>1119227.4900000002</v>
      </c>
      <c r="J36" s="361">
        <f t="shared" si="6"/>
        <v>1119119.9001858914</v>
      </c>
      <c r="K36" s="361">
        <f t="shared" si="6"/>
        <v>-1609914.9600000004</v>
      </c>
      <c r="L36" s="361">
        <f t="shared" si="6"/>
        <v>-1624547.1747188154</v>
      </c>
      <c r="M36" s="361">
        <f t="shared" si="6"/>
        <v>1880803.6114860005</v>
      </c>
      <c r="N36" s="384">
        <f t="shared" si="6"/>
        <v>159575490.48403895</v>
      </c>
    </row>
    <row r="37" spans="1:57" x14ac:dyDescent="0.2">
      <c r="C37" s="332"/>
      <c r="D37" s="333"/>
      <c r="E37" s="325"/>
      <c r="F37" s="334"/>
      <c r="G37" s="325"/>
      <c r="H37" s="325"/>
      <c r="I37" s="325"/>
      <c r="K37" s="325"/>
      <c r="L37" s="325"/>
      <c r="M37" s="325"/>
      <c r="N37" s="335"/>
    </row>
    <row r="38" spans="1:57" x14ac:dyDescent="0.2">
      <c r="B38" s="321" t="s">
        <v>559</v>
      </c>
      <c r="C38" s="332" t="s">
        <v>559</v>
      </c>
      <c r="D38" s="353" t="s">
        <v>371</v>
      </c>
      <c r="E38" s="334" t="s">
        <v>559</v>
      </c>
      <c r="F38" s="334"/>
      <c r="G38" s="334">
        <f>'10.4.i'!F120</f>
        <v>0.25</v>
      </c>
      <c r="H38" s="334">
        <f>'10.4.i'!G120</f>
        <v>0.75</v>
      </c>
      <c r="I38" s="334">
        <f>'10.4.i'!H120</f>
        <v>1.25</v>
      </c>
      <c r="J38" s="334">
        <f>'10.4.i'!I120</f>
        <v>1.75</v>
      </c>
      <c r="K38" s="334">
        <f>'10.4.i'!J120</f>
        <v>2.25</v>
      </c>
      <c r="L38" s="334">
        <f>'10.4.i'!K120</f>
        <v>2.75</v>
      </c>
      <c r="M38" s="334">
        <f>'10.4.i'!L120</f>
        <v>3.25</v>
      </c>
      <c r="N38" s="385">
        <f>'10.4.i'!M120</f>
        <v>3.5</v>
      </c>
    </row>
    <row r="39" spans="1:57" x14ac:dyDescent="0.2">
      <c r="B39" s="321" t="s">
        <v>559</v>
      </c>
      <c r="C39" s="332" t="s">
        <v>559</v>
      </c>
      <c r="D39" s="353" t="s">
        <v>195</v>
      </c>
      <c r="E39" s="386">
        <f>'10.4.i'!E121</f>
        <v>5.1999999999999998E-2</v>
      </c>
      <c r="F39" s="380" t="s">
        <v>540</v>
      </c>
      <c r="G39" s="387">
        <f>'10.4.i'!F121</f>
        <v>0.98740668924146424</v>
      </c>
      <c r="H39" s="387">
        <f>'10.4.i'!G121</f>
        <v>0.96269384496023691</v>
      </c>
      <c r="I39" s="387">
        <f>'10.4.i'!H121</f>
        <v>0.93859951448808387</v>
      </c>
      <c r="J39" s="387">
        <f>'10.4.i'!I121</f>
        <v>0.91510821764281081</v>
      </c>
      <c r="K39" s="387">
        <f>'10.4.i'!J121</f>
        <v>0.89220486168068802</v>
      </c>
      <c r="L39" s="387">
        <f>'10.4.i'!K121</f>
        <v>0.86987473159962991</v>
      </c>
      <c r="M39" s="387">
        <f>'10.4.i'!L121</f>
        <v>0.84810348068506469</v>
      </c>
      <c r="N39" s="388">
        <f>'10.4.i'!M121</f>
        <v>0.8374230499974018</v>
      </c>
    </row>
    <row r="40" spans="1:57" s="79" customFormat="1" ht="15" thickBot="1" x14ac:dyDescent="0.25">
      <c r="A40" s="714"/>
      <c r="B40" s="321" t="s">
        <v>559</v>
      </c>
      <c r="C40" s="389" t="s">
        <v>559</v>
      </c>
      <c r="D40" s="390" t="s">
        <v>559</v>
      </c>
      <c r="E40" s="391" t="s">
        <v>559</v>
      </c>
      <c r="F40" s="392"/>
      <c r="G40" s="393" t="s">
        <v>559</v>
      </c>
      <c r="H40" s="393" t="s">
        <v>559</v>
      </c>
      <c r="I40" s="393" t="s">
        <v>559</v>
      </c>
      <c r="J40" s="393" t="s">
        <v>559</v>
      </c>
      <c r="K40" s="393" t="s">
        <v>559</v>
      </c>
      <c r="L40" s="393" t="s">
        <v>559</v>
      </c>
      <c r="M40" s="393" t="s">
        <v>559</v>
      </c>
      <c r="N40" s="394" t="s">
        <v>559</v>
      </c>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row>
    <row r="41" spans="1:57" s="79" customFormat="1" x14ac:dyDescent="0.2">
      <c r="A41" s="714"/>
      <c r="B41" s="321" t="s">
        <v>559</v>
      </c>
      <c r="C41" s="357" t="s">
        <v>101</v>
      </c>
      <c r="D41" s="358"/>
      <c r="E41" s="359" t="s">
        <v>559</v>
      </c>
      <c r="F41" s="360"/>
      <c r="G41" s="361">
        <f>G36*G39</f>
        <v>1089504.047205687</v>
      </c>
      <c r="H41" s="361">
        <f t="shared" ref="H41:N41" si="7">H36*H39</f>
        <v>1062134.3620333567</v>
      </c>
      <c r="I41" s="361">
        <f t="shared" si="7"/>
        <v>1050506.378715717</v>
      </c>
      <c r="J41" s="361">
        <f t="shared" si="7"/>
        <v>1024115.8171877115</v>
      </c>
      <c r="K41" s="361">
        <f t="shared" si="7"/>
        <v>-1436373.9542044709</v>
      </c>
      <c r="L41" s="361">
        <f t="shared" si="7"/>
        <v>-1413152.5375794666</v>
      </c>
      <c r="M41" s="361">
        <f t="shared" si="7"/>
        <v>1595116.0893863172</v>
      </c>
      <c r="N41" s="384">
        <f t="shared" si="7"/>
        <v>133632193.94597526</v>
      </c>
      <c r="P41" s="321"/>
      <c r="Q41" s="321"/>
      <c r="R41" s="321"/>
      <c r="S41" s="321"/>
      <c r="T41" s="321"/>
      <c r="U41" s="321"/>
      <c r="V41" s="321"/>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row>
    <row r="42" spans="1:57" s="395" customFormat="1" x14ac:dyDescent="0.2">
      <c r="A42" s="722"/>
      <c r="B42" s="333" t="s">
        <v>559</v>
      </c>
      <c r="C42" s="332" t="s">
        <v>559</v>
      </c>
      <c r="D42" s="333"/>
      <c r="E42" s="325" t="s">
        <v>559</v>
      </c>
      <c r="F42" s="325" t="s">
        <v>559</v>
      </c>
      <c r="H42" s="325" t="s">
        <v>559</v>
      </c>
      <c r="I42" s="325" t="s">
        <v>559</v>
      </c>
      <c r="J42" s="325" t="s">
        <v>559</v>
      </c>
      <c r="K42" s="325" t="s">
        <v>559</v>
      </c>
      <c r="L42" s="325" t="s">
        <v>559</v>
      </c>
      <c r="M42" s="325" t="s">
        <v>559</v>
      </c>
      <c r="N42" s="335" t="s">
        <v>559</v>
      </c>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row>
    <row r="43" spans="1:57" s="395" customFormat="1" x14ac:dyDescent="0.2">
      <c r="A43" s="722"/>
      <c r="B43" s="333" t="s">
        <v>559</v>
      </c>
      <c r="C43" s="357" t="s">
        <v>196</v>
      </c>
      <c r="D43" s="358"/>
      <c r="E43" s="396">
        <f>F43/$F$45</f>
        <v>2.1755213919650972E-2</v>
      </c>
      <c r="F43" s="361">
        <f>'10.4.i'!F128</f>
        <v>2971850.2027448518</v>
      </c>
      <c r="H43" s="325" t="s">
        <v>559</v>
      </c>
      <c r="I43" s="325" t="s">
        <v>559</v>
      </c>
      <c r="J43" s="325" t="s">
        <v>559</v>
      </c>
      <c r="K43" s="325" t="s">
        <v>559</v>
      </c>
      <c r="L43" s="325" t="s">
        <v>559</v>
      </c>
      <c r="M43" s="325" t="s">
        <v>559</v>
      </c>
      <c r="N43" s="335" t="s">
        <v>559</v>
      </c>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row>
    <row r="44" spans="1:57" s="395" customFormat="1" x14ac:dyDescent="0.2">
      <c r="A44" s="722"/>
      <c r="B44" s="333" t="s">
        <v>559</v>
      </c>
      <c r="C44" s="365" t="s">
        <v>197</v>
      </c>
      <c r="D44" s="397"/>
      <c r="E44" s="398">
        <f>F44/$F$45</f>
        <v>0.97824478608034904</v>
      </c>
      <c r="F44" s="399">
        <f>'10.4.i'!F129</f>
        <v>133632193.94597526</v>
      </c>
      <c r="H44" s="325" t="s">
        <v>559</v>
      </c>
      <c r="I44" s="325" t="s">
        <v>559</v>
      </c>
      <c r="J44" s="325" t="s">
        <v>559</v>
      </c>
      <c r="K44" s="325" t="s">
        <v>559</v>
      </c>
      <c r="L44" s="325" t="s">
        <v>559</v>
      </c>
      <c r="M44" s="325" t="s">
        <v>559</v>
      </c>
      <c r="N44" s="335" t="s">
        <v>559</v>
      </c>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row>
    <row r="45" spans="1:57" s="395" customFormat="1" x14ac:dyDescent="0.2">
      <c r="A45" s="722"/>
      <c r="B45" s="333" t="s">
        <v>559</v>
      </c>
      <c r="C45" s="400" t="s">
        <v>198</v>
      </c>
      <c r="D45" s="358"/>
      <c r="E45" s="359" t="s">
        <v>559</v>
      </c>
      <c r="F45" s="361">
        <f>SUM(F43:F44)</f>
        <v>136604044.14872012</v>
      </c>
      <c r="H45" s="341"/>
      <c r="I45" s="341"/>
      <c r="J45" s="341"/>
      <c r="K45" s="341" t="s">
        <v>559</v>
      </c>
      <c r="L45" s="341" t="s">
        <v>559</v>
      </c>
      <c r="M45" s="341" t="s">
        <v>559</v>
      </c>
      <c r="N45" s="401" t="s">
        <v>559</v>
      </c>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row>
    <row r="46" spans="1:57" s="395" customFormat="1" ht="7.5" customHeight="1" thickBot="1" x14ac:dyDescent="0.25">
      <c r="A46" s="722"/>
      <c r="B46" s="333"/>
      <c r="C46" s="402"/>
      <c r="D46" s="403"/>
      <c r="E46" s="404"/>
      <c r="F46" s="405"/>
      <c r="H46" s="341"/>
      <c r="I46" s="341"/>
      <c r="J46" s="341"/>
      <c r="K46" s="341"/>
      <c r="L46" s="341"/>
      <c r="M46" s="341"/>
      <c r="N46" s="401"/>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row>
    <row r="47" spans="1:57" s="395" customFormat="1" ht="15.75" thickTop="1" thickBot="1" x14ac:dyDescent="0.25">
      <c r="A47" s="722"/>
      <c r="B47" s="333"/>
      <c r="C47" s="406" t="s">
        <v>199</v>
      </c>
      <c r="D47" s="407"/>
      <c r="E47" s="408"/>
      <c r="F47" s="409">
        <f>ROUND(F45/100000,0)*100000</f>
        <v>136600000</v>
      </c>
      <c r="G47" s="410"/>
      <c r="H47" s="393"/>
      <c r="I47" s="393"/>
      <c r="J47" s="393"/>
      <c r="K47" s="393"/>
      <c r="L47" s="393"/>
      <c r="M47" s="393"/>
      <c r="N47" s="394"/>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row>
    <row r="48" spans="1:57" s="395" customFormat="1" x14ac:dyDescent="0.2">
      <c r="A48" s="722"/>
      <c r="B48" s="333" t="s">
        <v>559</v>
      </c>
      <c r="C48" s="333" t="s">
        <v>559</v>
      </c>
      <c r="D48" s="333"/>
      <c r="E48" s="325" t="s">
        <v>559</v>
      </c>
      <c r="F48" s="325" t="s">
        <v>559</v>
      </c>
      <c r="H48" s="325" t="s">
        <v>559</v>
      </c>
      <c r="I48" s="325" t="s">
        <v>559</v>
      </c>
      <c r="J48" s="325" t="s">
        <v>559</v>
      </c>
      <c r="K48" s="325" t="s">
        <v>559</v>
      </c>
      <c r="L48" s="325" t="s">
        <v>559</v>
      </c>
      <c r="M48" s="325" t="s">
        <v>559</v>
      </c>
      <c r="N48" s="325" t="s">
        <v>559</v>
      </c>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row>
    <row r="49" spans="1:15" s="333" customFormat="1" x14ac:dyDescent="0.2">
      <c r="A49" s="723"/>
      <c r="E49" s="325"/>
      <c r="F49" s="334"/>
      <c r="G49" s="325"/>
      <c r="H49" s="325"/>
      <c r="I49" s="325"/>
      <c r="J49" s="325"/>
      <c r="K49" s="325"/>
      <c r="L49" s="325"/>
      <c r="M49" s="325"/>
      <c r="N49" s="325"/>
      <c r="O49" s="395"/>
    </row>
    <row r="50" spans="1:15" s="333" customFormat="1" x14ac:dyDescent="0.2">
      <c r="A50" s="723"/>
      <c r="E50" s="325"/>
      <c r="F50" s="334"/>
      <c r="G50" s="325"/>
      <c r="H50" s="325"/>
      <c r="I50" s="325"/>
      <c r="J50" s="325"/>
      <c r="K50" s="325"/>
      <c r="L50" s="325"/>
      <c r="M50" s="325"/>
      <c r="N50" s="325"/>
      <c r="O50" s="395"/>
    </row>
    <row r="51" spans="1:15" s="333" customFormat="1" x14ac:dyDescent="0.2">
      <c r="A51" s="723"/>
      <c r="E51" s="325"/>
      <c r="F51" s="334"/>
      <c r="G51" s="325"/>
      <c r="H51" s="325"/>
      <c r="I51" s="325"/>
      <c r="J51" s="325"/>
      <c r="K51" s="325"/>
      <c r="L51" s="325"/>
      <c r="M51" s="325"/>
      <c r="N51" s="325"/>
      <c r="O51" s="395"/>
    </row>
  </sheetData>
  <sheetProtection algorithmName="SHA-512" hashValue="DBt0bwj6GjG65RYDpL7FXG5ef6ryV5L/iKZ7lHL/fOUterHQqcI5mcvEqqKuh9gDEz8HMB2/UdIyFoU1HfFItw==" saltValue="ev0kdMK4fR1qOM6BxodHgA==" spinCount="100000" sheet="1" objects="1" scenarios="1"/>
  <mergeCells count="1">
    <mergeCell ref="A6:A20"/>
  </mergeCells>
  <conditionalFormatting sqref="G32:M34">
    <cfRule type="cellIs" dxfId="0" priority="6" stopIfTrue="1" operator="equal">
      <formula>0</formula>
    </cfRule>
  </conditionalFormatting>
  <conditionalFormatting sqref="N32:N34">
    <cfRule type="cellIs" dxfId="1" priority="1" stopIfTrue="1" operator="equal">
      <formula>0</formula>
    </cfRule>
  </conditionalFormatting>
  <hyperlinks>
    <hyperlink ref="A6" r:id="rId1"/>
  </hyperlinks>
  <pageMargins left="0.70866141732283472" right="0.70866141732283472" top="0.74803149606299213" bottom="0.74803149606299213" header="0.31496062992125984" footer="0.31496062992125984"/>
  <pageSetup paperSize="9" scale="52" orientation="landscape" r:id="rId2"/>
  <headerFooter alignWithMargins="0"/>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26"/>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38.28515625" style="12" bestFit="1" customWidth="1"/>
    <col min="4" max="4" width="18.5703125" style="12" customWidth="1"/>
    <col min="5" max="5" width="23.28515625" style="12" customWidth="1"/>
    <col min="6" max="6" width="23.7109375" style="12" customWidth="1"/>
    <col min="7" max="16384" width="9.140625" style="12"/>
  </cols>
  <sheetData>
    <row r="1" spans="1:6" s="711" customFormat="1" ht="60" customHeight="1" x14ac:dyDescent="0.25">
      <c r="C1" s="755" t="s">
        <v>577</v>
      </c>
    </row>
    <row r="2" spans="1:6" ht="15" thickBot="1" x14ac:dyDescent="0.3"/>
    <row r="3" spans="1:6" ht="28.5" x14ac:dyDescent="0.25">
      <c r="C3" s="53" t="s">
        <v>234</v>
      </c>
      <c r="D3" s="839"/>
      <c r="E3" s="839" t="s">
        <v>235</v>
      </c>
      <c r="F3" s="842" t="s">
        <v>335</v>
      </c>
    </row>
    <row r="4" spans="1:6" x14ac:dyDescent="0.25">
      <c r="C4" s="35" t="s">
        <v>236</v>
      </c>
      <c r="D4" s="308"/>
      <c r="E4" s="884">
        <v>85</v>
      </c>
      <c r="F4" s="885">
        <v>25</v>
      </c>
    </row>
    <row r="5" spans="1:6" x14ac:dyDescent="0.25">
      <c r="C5" s="35" t="s">
        <v>237</v>
      </c>
      <c r="D5" s="308"/>
      <c r="E5" s="884">
        <v>90</v>
      </c>
      <c r="F5" s="885">
        <v>28</v>
      </c>
    </row>
    <row r="6" spans="1:6" x14ac:dyDescent="0.25">
      <c r="A6" s="856" t="s">
        <v>572</v>
      </c>
      <c r="C6" s="35" t="s">
        <v>238</v>
      </c>
      <c r="D6" s="308"/>
      <c r="E6" s="884">
        <v>60</v>
      </c>
      <c r="F6" s="885">
        <v>35</v>
      </c>
    </row>
    <row r="7" spans="1:6" ht="15" thickBot="1" x14ac:dyDescent="0.3">
      <c r="A7" s="857"/>
      <c r="C7" s="161" t="s">
        <v>239</v>
      </c>
      <c r="D7" s="310"/>
      <c r="E7" s="886">
        <v>15</v>
      </c>
      <c r="F7" s="887">
        <v>40</v>
      </c>
    </row>
    <row r="8" spans="1:6" ht="15" thickTop="1" x14ac:dyDescent="0.25">
      <c r="A8" s="857"/>
      <c r="C8" s="311" t="s">
        <v>495</v>
      </c>
      <c r="D8" s="840"/>
      <c r="E8" s="892">
        <v>250</v>
      </c>
      <c r="F8" s="970">
        <v>29.38</v>
      </c>
    </row>
    <row r="9" spans="1:6" ht="7.5" customHeight="1" x14ac:dyDescent="0.25">
      <c r="A9" s="857"/>
      <c r="C9" s="312"/>
      <c r="D9" s="313"/>
      <c r="E9" s="888"/>
      <c r="F9" s="889"/>
    </row>
    <row r="10" spans="1:6" ht="28.5" x14ac:dyDescent="0.25">
      <c r="A10" s="857"/>
      <c r="C10" s="314" t="s">
        <v>240</v>
      </c>
      <c r="D10" s="233" t="s">
        <v>241</v>
      </c>
      <c r="E10" s="890" t="s">
        <v>242</v>
      </c>
      <c r="F10" s="891" t="s">
        <v>335</v>
      </c>
    </row>
    <row r="11" spans="1:6" x14ac:dyDescent="0.25">
      <c r="A11" s="857"/>
      <c r="C11" s="35" t="s">
        <v>336</v>
      </c>
      <c r="D11" s="308" t="s">
        <v>230</v>
      </c>
      <c r="E11" s="884">
        <v>125</v>
      </c>
      <c r="F11" s="885">
        <v>200</v>
      </c>
    </row>
    <row r="12" spans="1:6" x14ac:dyDescent="0.25">
      <c r="A12" s="857"/>
      <c r="C12" s="35" t="s">
        <v>337</v>
      </c>
      <c r="D12" s="308" t="s">
        <v>243</v>
      </c>
      <c r="E12" s="884">
        <v>80</v>
      </c>
      <c r="F12" s="885">
        <v>120</v>
      </c>
    </row>
    <row r="13" spans="1:6" ht="15" thickBot="1" x14ac:dyDescent="0.3">
      <c r="A13" s="857"/>
      <c r="C13" s="161" t="s">
        <v>244</v>
      </c>
      <c r="D13" s="310" t="s">
        <v>230</v>
      </c>
      <c r="E13" s="886">
        <v>50</v>
      </c>
      <c r="F13" s="887">
        <v>70</v>
      </c>
    </row>
    <row r="14" spans="1:6" ht="15" thickTop="1" x14ac:dyDescent="0.25">
      <c r="A14" s="857"/>
      <c r="C14" s="311" t="s">
        <v>174</v>
      </c>
      <c r="D14" s="315"/>
      <c r="E14" s="892">
        <v>255</v>
      </c>
      <c r="F14" s="893">
        <v>390</v>
      </c>
    </row>
    <row r="15" spans="1:6" ht="7.5" customHeight="1" x14ac:dyDescent="0.25">
      <c r="A15" s="857"/>
      <c r="C15" s="23"/>
      <c r="D15" s="308"/>
      <c r="E15" s="884"/>
      <c r="F15" s="885"/>
    </row>
    <row r="16" spans="1:6" ht="28.5" x14ac:dyDescent="0.25">
      <c r="A16" s="857"/>
      <c r="C16" s="841" t="s">
        <v>245</v>
      </c>
      <c r="D16" s="847" t="s">
        <v>241</v>
      </c>
      <c r="E16" s="892" t="s">
        <v>246</v>
      </c>
      <c r="F16" s="893" t="s">
        <v>335</v>
      </c>
    </row>
    <row r="17" spans="1:6" x14ac:dyDescent="0.25">
      <c r="A17" s="857"/>
      <c r="C17" s="35" t="s">
        <v>247</v>
      </c>
      <c r="D17" s="308" t="s">
        <v>230</v>
      </c>
      <c r="E17" s="884">
        <v>400</v>
      </c>
      <c r="F17" s="885">
        <v>500</v>
      </c>
    </row>
    <row r="18" spans="1:6" x14ac:dyDescent="0.25">
      <c r="A18" s="857"/>
      <c r="C18" s="35" t="s">
        <v>248</v>
      </c>
      <c r="D18" s="308" t="s">
        <v>230</v>
      </c>
      <c r="E18" s="884" t="s">
        <v>1</v>
      </c>
      <c r="F18" s="885">
        <v>185</v>
      </c>
    </row>
    <row r="19" spans="1:6" x14ac:dyDescent="0.25">
      <c r="A19" s="857"/>
      <c r="C19" s="35" t="s">
        <v>249</v>
      </c>
      <c r="D19" s="308" t="s">
        <v>230</v>
      </c>
      <c r="E19" s="884">
        <v>20</v>
      </c>
      <c r="F19" s="885">
        <v>40</v>
      </c>
    </row>
    <row r="20" spans="1:6" x14ac:dyDescent="0.25">
      <c r="A20" s="857"/>
      <c r="C20" s="35" t="s">
        <v>250</v>
      </c>
      <c r="D20" s="308" t="s">
        <v>251</v>
      </c>
      <c r="E20" s="884">
        <v>120</v>
      </c>
      <c r="F20" s="885">
        <v>150</v>
      </c>
    </row>
    <row r="21" spans="1:6" ht="15" thickBot="1" x14ac:dyDescent="0.3">
      <c r="C21" s="161" t="s">
        <v>252</v>
      </c>
      <c r="D21" s="310" t="s">
        <v>251</v>
      </c>
      <c r="E21" s="886">
        <v>60</v>
      </c>
      <c r="F21" s="887">
        <v>80</v>
      </c>
    </row>
    <row r="22" spans="1:6" ht="15" thickTop="1" x14ac:dyDescent="0.25">
      <c r="C22" s="316" t="s">
        <v>174</v>
      </c>
      <c r="D22" s="317"/>
      <c r="E22" s="971">
        <v>600</v>
      </c>
      <c r="F22" s="972">
        <v>955</v>
      </c>
    </row>
    <row r="23" spans="1:6" ht="7.5" customHeight="1" x14ac:dyDescent="0.25">
      <c r="C23" s="23"/>
      <c r="D23" s="25"/>
      <c r="E23" s="84"/>
      <c r="F23" s="894"/>
    </row>
    <row r="24" spans="1:6" x14ac:dyDescent="0.25">
      <c r="C24" s="45" t="s">
        <v>372</v>
      </c>
      <c r="D24" s="318" t="s">
        <v>255</v>
      </c>
      <c r="E24" s="84"/>
      <c r="F24" s="894"/>
    </row>
    <row r="25" spans="1:6" ht="30" customHeight="1" x14ac:dyDescent="0.25">
      <c r="C25" s="45" t="s">
        <v>373</v>
      </c>
      <c r="D25" s="858" t="s">
        <v>253</v>
      </c>
      <c r="E25" s="859"/>
      <c r="F25" s="860"/>
    </row>
    <row r="26" spans="1:6" ht="15" thickBot="1" x14ac:dyDescent="0.3">
      <c r="C26" s="51" t="s">
        <v>374</v>
      </c>
      <c r="D26" s="319" t="s">
        <v>254</v>
      </c>
      <c r="E26" s="52"/>
      <c r="F26" s="320"/>
    </row>
  </sheetData>
  <sheetProtection algorithmName="SHA-512" hashValue="3peUrfkb4uyw5yCDMU1HxttVnQIBIWazWKYg+LBKPWz1DGrf6M99s7mHVMKsgHKumdXq+ZJUDZPJmC60ZvyqSQ==" saltValue="VXJkfl4Ax+GOtx6oqG6ptw==" spinCount="100000" sheet="1" objects="1" scenarios="1"/>
  <mergeCells count="2">
    <mergeCell ref="D25:F25"/>
    <mergeCell ref="A6:A20"/>
  </mergeCells>
  <hyperlinks>
    <hyperlink ref="A6" r:id="rId1"/>
  </hyperlinks>
  <pageMargins left="0.70866141732283472" right="0.70866141732283472" top="0.74803149606299213" bottom="0.74803149606299213" header="0.31496062992125984" footer="0.31496062992125984"/>
  <pageSetup paperSize="9" scale="85"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6"/>
  <sheetViews>
    <sheetView showGridLines="0" zoomScale="80" zoomScaleNormal="8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29.140625" style="230" bestFit="1" customWidth="1"/>
    <col min="4" max="4" width="13.7109375" style="230" customWidth="1"/>
    <col min="5" max="5" width="14" style="305" customWidth="1"/>
    <col min="6" max="6" width="7.7109375" style="305" bestFit="1" customWidth="1"/>
    <col min="7" max="7" width="12.7109375" style="305" customWidth="1"/>
    <col min="8" max="8" width="10.140625" style="305" bestFit="1" customWidth="1"/>
    <col min="9" max="9" width="9.28515625" style="305" bestFit="1" customWidth="1"/>
    <col min="10" max="10" width="8.140625" style="305" bestFit="1" customWidth="1"/>
    <col min="11" max="11" width="19" style="230" customWidth="1"/>
    <col min="12" max="12" width="1.85546875" style="12" bestFit="1" customWidth="1"/>
    <col min="13" max="16384" width="9.140625" style="12"/>
  </cols>
  <sheetData>
    <row r="1" spans="1:14" s="711" customFormat="1" ht="60" customHeight="1" x14ac:dyDescent="0.25">
      <c r="C1" s="755" t="s">
        <v>577</v>
      </c>
      <c r="D1" s="719"/>
      <c r="E1" s="720"/>
      <c r="F1" s="720"/>
      <c r="G1" s="720"/>
      <c r="H1" s="720"/>
      <c r="I1" s="720"/>
      <c r="J1" s="720"/>
      <c r="K1" s="719"/>
    </row>
    <row r="2" spans="1:14" ht="15" thickBot="1" x14ac:dyDescent="0.3"/>
    <row r="3" spans="1:14" s="192" customFormat="1" ht="22.5" customHeight="1" x14ac:dyDescent="0.25">
      <c r="A3" s="718"/>
      <c r="C3" s="895" t="s">
        <v>390</v>
      </c>
      <c r="D3" s="896" t="s">
        <v>262</v>
      </c>
      <c r="E3" s="897" t="s">
        <v>256</v>
      </c>
      <c r="F3" s="898"/>
      <c r="G3" s="898"/>
      <c r="H3" s="898"/>
      <c r="I3" s="898"/>
      <c r="J3" s="899"/>
      <c r="K3" s="900" t="s">
        <v>338</v>
      </c>
    </row>
    <row r="4" spans="1:14" s="192" customFormat="1" ht="42.75" x14ac:dyDescent="0.25">
      <c r="A4" s="718"/>
      <c r="C4" s="901"/>
      <c r="D4" s="902"/>
      <c r="E4" s="903" t="s">
        <v>233</v>
      </c>
      <c r="F4" s="904" t="s">
        <v>257</v>
      </c>
      <c r="G4" s="904" t="s">
        <v>258</v>
      </c>
      <c r="H4" s="904" t="s">
        <v>259</v>
      </c>
      <c r="I4" s="904" t="s">
        <v>260</v>
      </c>
      <c r="J4" s="905" t="s">
        <v>261</v>
      </c>
      <c r="K4" s="906"/>
    </row>
    <row r="5" spans="1:14" x14ac:dyDescent="0.25">
      <c r="C5" s="907" t="s">
        <v>375</v>
      </c>
      <c r="D5" s="908">
        <v>250</v>
      </c>
      <c r="E5" s="909">
        <v>0.55000000000000004</v>
      </c>
      <c r="F5" s="910">
        <v>0.15</v>
      </c>
      <c r="G5" s="910">
        <v>0.2</v>
      </c>
      <c r="H5" s="910">
        <v>0.05</v>
      </c>
      <c r="I5" s="910">
        <v>0.05</v>
      </c>
      <c r="J5" s="911">
        <v>1</v>
      </c>
      <c r="K5" s="912">
        <v>250</v>
      </c>
    </row>
    <row r="6" spans="1:14" x14ac:dyDescent="0.25">
      <c r="A6" s="856" t="s">
        <v>572</v>
      </c>
      <c r="C6" s="907" t="s">
        <v>376</v>
      </c>
      <c r="D6" s="908">
        <v>242</v>
      </c>
      <c r="E6" s="909">
        <v>0.6</v>
      </c>
      <c r="F6" s="910">
        <v>0.1</v>
      </c>
      <c r="G6" s="910">
        <v>0.2</v>
      </c>
      <c r="H6" s="910">
        <v>0.05</v>
      </c>
      <c r="I6" s="910">
        <v>0.05</v>
      </c>
      <c r="J6" s="911">
        <v>1</v>
      </c>
      <c r="K6" s="912">
        <v>242</v>
      </c>
    </row>
    <row r="7" spans="1:14" ht="15" thickBot="1" x14ac:dyDescent="0.3">
      <c r="A7" s="857"/>
      <c r="C7" s="913" t="s">
        <v>377</v>
      </c>
      <c r="D7" s="914">
        <v>289</v>
      </c>
      <c r="E7" s="915">
        <v>0.6</v>
      </c>
      <c r="F7" s="916">
        <v>0.1</v>
      </c>
      <c r="G7" s="916">
        <v>0.2</v>
      </c>
      <c r="H7" s="916">
        <v>0.05</v>
      </c>
      <c r="I7" s="916">
        <v>0.05</v>
      </c>
      <c r="J7" s="917">
        <v>1</v>
      </c>
      <c r="K7" s="918">
        <v>289</v>
      </c>
    </row>
    <row r="8" spans="1:14" ht="15" thickTop="1" x14ac:dyDescent="0.25">
      <c r="A8" s="857"/>
      <c r="C8" s="919" t="s">
        <v>266</v>
      </c>
      <c r="D8" s="920">
        <v>781</v>
      </c>
      <c r="E8" s="921">
        <v>0.58399487836107555</v>
      </c>
      <c r="F8" s="922">
        <v>0.11600512163892447</v>
      </c>
      <c r="G8" s="922">
        <v>0.2</v>
      </c>
      <c r="H8" s="922">
        <v>0.05</v>
      </c>
      <c r="I8" s="922">
        <v>0.05</v>
      </c>
      <c r="J8" s="923">
        <v>1</v>
      </c>
      <c r="K8" s="924">
        <v>781</v>
      </c>
    </row>
    <row r="9" spans="1:14" ht="7.5" customHeight="1" x14ac:dyDescent="0.25">
      <c r="A9" s="857"/>
      <c r="C9" s="925"/>
      <c r="D9" s="926"/>
      <c r="E9" s="927"/>
      <c r="F9" s="928"/>
      <c r="G9" s="928"/>
      <c r="H9" s="928"/>
      <c r="I9" s="928"/>
      <c r="J9" s="929"/>
      <c r="K9" s="930"/>
    </row>
    <row r="10" spans="1:14" s="192" customFormat="1" ht="22.5" customHeight="1" x14ac:dyDescent="0.25">
      <c r="A10" s="857"/>
      <c r="C10" s="931" t="s">
        <v>263</v>
      </c>
      <c r="D10" s="932" t="s">
        <v>262</v>
      </c>
      <c r="E10" s="933" t="s">
        <v>256</v>
      </c>
      <c r="F10" s="934"/>
      <c r="G10" s="934"/>
      <c r="H10" s="934"/>
      <c r="I10" s="934"/>
      <c r="J10" s="935"/>
      <c r="K10" s="936" t="s">
        <v>338</v>
      </c>
    </row>
    <row r="11" spans="1:14" s="192" customFormat="1" ht="42.75" x14ac:dyDescent="0.25">
      <c r="A11" s="857"/>
      <c r="C11" s="901" t="s">
        <v>265</v>
      </c>
      <c r="D11" s="937" t="s">
        <v>262</v>
      </c>
      <c r="E11" s="903" t="s">
        <v>233</v>
      </c>
      <c r="F11" s="904" t="s">
        <v>257</v>
      </c>
      <c r="G11" s="904" t="s">
        <v>258</v>
      </c>
      <c r="H11" s="904" t="s">
        <v>259</v>
      </c>
      <c r="I11" s="904" t="s">
        <v>260</v>
      </c>
      <c r="J11" s="905" t="s">
        <v>261</v>
      </c>
      <c r="K11" s="938"/>
    </row>
    <row r="12" spans="1:14" x14ac:dyDescent="0.25">
      <c r="A12" s="857"/>
      <c r="C12" s="939" t="s">
        <v>378</v>
      </c>
      <c r="D12" s="306">
        <v>187</v>
      </c>
      <c r="E12" s="940">
        <v>0.55000000000000004</v>
      </c>
      <c r="F12" s="941">
        <v>0.15</v>
      </c>
      <c r="G12" s="941">
        <v>0.15</v>
      </c>
      <c r="H12" s="941">
        <v>7.0000000000000007E-2</v>
      </c>
      <c r="I12" s="941">
        <v>0.08</v>
      </c>
      <c r="J12" s="942">
        <v>0.75</v>
      </c>
      <c r="K12" s="943">
        <v>140</v>
      </c>
      <c r="M12" s="192"/>
      <c r="N12" s="307"/>
    </row>
    <row r="13" spans="1:14" x14ac:dyDescent="0.25">
      <c r="A13" s="857"/>
      <c r="C13" s="939" t="s">
        <v>379</v>
      </c>
      <c r="D13" s="306">
        <v>40</v>
      </c>
      <c r="E13" s="940">
        <v>0.55000000000000004</v>
      </c>
      <c r="F13" s="941">
        <v>0.08</v>
      </c>
      <c r="G13" s="941">
        <v>0.3</v>
      </c>
      <c r="H13" s="941">
        <v>0</v>
      </c>
      <c r="I13" s="941">
        <v>7.0000000000000007E-2</v>
      </c>
      <c r="J13" s="942">
        <v>0.75</v>
      </c>
      <c r="K13" s="943">
        <v>30</v>
      </c>
      <c r="M13" s="192"/>
    </row>
    <row r="14" spans="1:14" x14ac:dyDescent="0.25">
      <c r="A14" s="857"/>
      <c r="C14" s="939" t="s">
        <v>380</v>
      </c>
      <c r="D14" s="306">
        <v>182</v>
      </c>
      <c r="E14" s="940">
        <v>0.55000000000000004</v>
      </c>
      <c r="F14" s="941">
        <v>0.15</v>
      </c>
      <c r="G14" s="941">
        <v>0.2</v>
      </c>
      <c r="H14" s="941">
        <v>0.05</v>
      </c>
      <c r="I14" s="941">
        <v>0.05</v>
      </c>
      <c r="J14" s="942">
        <v>0.75</v>
      </c>
      <c r="K14" s="943">
        <v>137</v>
      </c>
      <c r="M14" s="192"/>
    </row>
    <row r="15" spans="1:14" x14ac:dyDescent="0.25">
      <c r="A15" s="857"/>
      <c r="C15" s="939" t="s">
        <v>381</v>
      </c>
      <c r="D15" s="306">
        <v>201</v>
      </c>
      <c r="E15" s="940">
        <v>0.5</v>
      </c>
      <c r="F15" s="941">
        <v>0.2</v>
      </c>
      <c r="G15" s="941">
        <v>0.1</v>
      </c>
      <c r="H15" s="941">
        <v>0.1</v>
      </c>
      <c r="I15" s="941">
        <v>0.1</v>
      </c>
      <c r="J15" s="942">
        <v>0.75</v>
      </c>
      <c r="K15" s="943">
        <v>151</v>
      </c>
      <c r="M15" s="192"/>
    </row>
    <row r="16" spans="1:14" x14ac:dyDescent="0.25">
      <c r="A16" s="857"/>
      <c r="C16" s="939" t="s">
        <v>382</v>
      </c>
      <c r="D16" s="306">
        <v>40</v>
      </c>
      <c r="E16" s="940">
        <v>0.6</v>
      </c>
      <c r="F16" s="941">
        <v>0.05</v>
      </c>
      <c r="G16" s="941">
        <v>0.2</v>
      </c>
      <c r="H16" s="941">
        <v>0.1</v>
      </c>
      <c r="I16" s="941">
        <v>0.05</v>
      </c>
      <c r="J16" s="942">
        <v>0.5</v>
      </c>
      <c r="K16" s="943">
        <v>2</v>
      </c>
      <c r="M16" s="192"/>
    </row>
    <row r="17" spans="1:13" x14ac:dyDescent="0.25">
      <c r="A17" s="857"/>
      <c r="C17" s="939" t="s">
        <v>383</v>
      </c>
      <c r="D17" s="306">
        <v>128</v>
      </c>
      <c r="E17" s="940">
        <v>0.55000000000000004</v>
      </c>
      <c r="F17" s="941">
        <v>0.15</v>
      </c>
      <c r="G17" s="941">
        <v>0.2</v>
      </c>
      <c r="H17" s="941">
        <v>0.05</v>
      </c>
      <c r="I17" s="941">
        <v>0.05</v>
      </c>
      <c r="J17" s="942">
        <v>0.5</v>
      </c>
      <c r="K17" s="943">
        <v>64</v>
      </c>
      <c r="M17" s="192"/>
    </row>
    <row r="18" spans="1:13" x14ac:dyDescent="0.25">
      <c r="A18" s="857"/>
      <c r="C18" s="939" t="s">
        <v>384</v>
      </c>
      <c r="D18" s="306">
        <v>142</v>
      </c>
      <c r="E18" s="940">
        <v>0.4</v>
      </c>
      <c r="F18" s="941">
        <v>0.25</v>
      </c>
      <c r="G18" s="941">
        <v>0.25</v>
      </c>
      <c r="H18" s="941">
        <v>0.05</v>
      </c>
      <c r="I18" s="941">
        <v>0.05</v>
      </c>
      <c r="J18" s="942">
        <v>0.5</v>
      </c>
      <c r="K18" s="943">
        <v>71</v>
      </c>
      <c r="M18" s="192"/>
    </row>
    <row r="19" spans="1:13" x14ac:dyDescent="0.25">
      <c r="A19" s="857"/>
      <c r="C19" s="939" t="s">
        <v>385</v>
      </c>
      <c r="D19" s="306">
        <v>200</v>
      </c>
      <c r="E19" s="940">
        <v>0.55000000000000004</v>
      </c>
      <c r="F19" s="941">
        <v>0.15</v>
      </c>
      <c r="G19" s="941">
        <v>0.2</v>
      </c>
      <c r="H19" s="941">
        <v>0.05</v>
      </c>
      <c r="I19" s="941">
        <v>0.05</v>
      </c>
      <c r="J19" s="942">
        <v>0.25</v>
      </c>
      <c r="K19" s="943">
        <v>50</v>
      </c>
    </row>
    <row r="20" spans="1:13" x14ac:dyDescent="0.25">
      <c r="A20" s="857"/>
      <c r="C20" s="939" t="s">
        <v>386</v>
      </c>
      <c r="D20" s="306">
        <v>68</v>
      </c>
      <c r="E20" s="940">
        <v>0.5</v>
      </c>
      <c r="F20" s="941">
        <v>0.1</v>
      </c>
      <c r="G20" s="941">
        <v>0.25</v>
      </c>
      <c r="H20" s="941">
        <v>0.1</v>
      </c>
      <c r="I20" s="941">
        <v>0.05</v>
      </c>
      <c r="J20" s="942">
        <v>0.25</v>
      </c>
      <c r="K20" s="943">
        <v>17</v>
      </c>
    </row>
    <row r="21" spans="1:13" x14ac:dyDescent="0.25">
      <c r="C21" s="939" t="s">
        <v>387</v>
      </c>
      <c r="D21" s="306">
        <v>167</v>
      </c>
      <c r="E21" s="940">
        <v>0.55000000000000004</v>
      </c>
      <c r="F21" s="941">
        <v>0.15</v>
      </c>
      <c r="G21" s="941">
        <v>0.15</v>
      </c>
      <c r="H21" s="941">
        <v>0.1</v>
      </c>
      <c r="I21" s="941">
        <v>0.05</v>
      </c>
      <c r="J21" s="942">
        <v>0.25</v>
      </c>
      <c r="K21" s="943">
        <v>27</v>
      </c>
    </row>
    <row r="22" spans="1:13" x14ac:dyDescent="0.25">
      <c r="C22" s="907" t="s">
        <v>388</v>
      </c>
      <c r="D22" s="908">
        <v>94</v>
      </c>
      <c r="E22" s="909">
        <v>0.55000000000000004</v>
      </c>
      <c r="F22" s="910">
        <v>0</v>
      </c>
      <c r="G22" s="910">
        <v>0.15</v>
      </c>
      <c r="H22" s="910">
        <v>0.25</v>
      </c>
      <c r="I22" s="910">
        <v>0.05</v>
      </c>
      <c r="J22" s="911">
        <v>0.25</v>
      </c>
      <c r="K22" s="912">
        <v>24</v>
      </c>
    </row>
    <row r="23" spans="1:13" ht="15" thickBot="1" x14ac:dyDescent="0.3">
      <c r="C23" s="913" t="s">
        <v>389</v>
      </c>
      <c r="D23" s="914">
        <v>112</v>
      </c>
      <c r="E23" s="915">
        <v>0.45</v>
      </c>
      <c r="F23" s="916">
        <v>0.2</v>
      </c>
      <c r="G23" s="916">
        <v>0.2</v>
      </c>
      <c r="H23" s="916">
        <v>0.1</v>
      </c>
      <c r="I23" s="916">
        <v>0.05</v>
      </c>
      <c r="J23" s="917">
        <v>0.25</v>
      </c>
      <c r="K23" s="918">
        <v>28</v>
      </c>
    </row>
    <row r="24" spans="1:13" ht="15" thickTop="1" x14ac:dyDescent="0.25">
      <c r="C24" s="919" t="s">
        <v>266</v>
      </c>
      <c r="D24" s="920">
        <v>1561</v>
      </c>
      <c r="E24" s="948">
        <v>0.52</v>
      </c>
      <c r="F24" s="949">
        <v>0.16</v>
      </c>
      <c r="G24" s="949">
        <v>0.18</v>
      </c>
      <c r="H24" s="949">
        <v>7.0000000000000007E-2</v>
      </c>
      <c r="I24" s="949">
        <v>7.0000000000000007E-2</v>
      </c>
      <c r="J24" s="950">
        <v>0.49503523382447151</v>
      </c>
      <c r="K24" s="924">
        <v>740</v>
      </c>
    </row>
    <row r="25" spans="1:13" ht="7.5" customHeight="1" x14ac:dyDescent="0.25">
      <c r="C25" s="944"/>
      <c r="D25" s="908"/>
      <c r="E25" s="940"/>
      <c r="F25" s="941"/>
      <c r="G25" s="941"/>
      <c r="H25" s="941"/>
      <c r="I25" s="941"/>
      <c r="J25" s="942"/>
      <c r="K25" s="912"/>
    </row>
    <row r="26" spans="1:13" ht="15" thickBot="1" x14ac:dyDescent="0.3">
      <c r="C26" s="945" t="s">
        <v>264</v>
      </c>
      <c r="D26" s="946">
        <v>2342</v>
      </c>
      <c r="E26" s="951">
        <v>0.55000000000000004</v>
      </c>
      <c r="F26" s="952">
        <v>0.14000000000000001</v>
      </c>
      <c r="G26" s="952">
        <v>0.19</v>
      </c>
      <c r="H26" s="952">
        <v>0.06</v>
      </c>
      <c r="I26" s="952">
        <v>0.06</v>
      </c>
      <c r="J26" s="953">
        <v>0.65</v>
      </c>
      <c r="K26" s="947">
        <v>1521</v>
      </c>
    </row>
  </sheetData>
  <sheetProtection algorithmName="SHA-512" hashValue="MVttNtVqMQfmVS350JyjRu5Y6bpQvGJo6yaLCE7o6vkGU2kAk0m0TfXSwM4esxH4QBRhbNexnGUMs3Rek7m4Qw==" saltValue="/IcqspQgEObalAMJVC4TIQ==" spinCount="100000" sheet="1" objects="1" scenarios="1"/>
  <mergeCells count="9">
    <mergeCell ref="A6:A20"/>
    <mergeCell ref="K10:K11"/>
    <mergeCell ref="E3:J3"/>
    <mergeCell ref="K3:K4"/>
    <mergeCell ref="D3:D4"/>
    <mergeCell ref="C3:C4"/>
    <mergeCell ref="E10:J10"/>
    <mergeCell ref="C10:C11"/>
    <mergeCell ref="D10:D11"/>
  </mergeCells>
  <hyperlinks>
    <hyperlink ref="A6" r:id="rId1"/>
  </hyperlinks>
  <pageMargins left="0.70866141732283472" right="0.70866141732283472" top="0.74803149606299213" bottom="0.74803149606299213" header="0.31496062992125984" footer="0.31496062992125984"/>
  <pageSetup paperSize="9" scale="88" orientation="landscape" r:id="rId2"/>
  <ignoredErrors>
    <ignoredError sqref="C9:K11 C25:C26 C24 C12:C23 C5:C8" unlockedFormula="1"/>
  </ignoredError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24.140625" style="12" bestFit="1" customWidth="1"/>
    <col min="4" max="4" width="17.5703125" style="12" customWidth="1"/>
    <col min="5" max="5" width="10.28515625" style="230" bestFit="1" customWidth="1"/>
    <col min="6" max="6" width="12.85546875" style="230" bestFit="1" customWidth="1"/>
    <col min="7" max="7" width="9.85546875" style="230" customWidth="1"/>
    <col min="8" max="8" width="10.28515625" style="230" bestFit="1" customWidth="1"/>
    <col min="9" max="9" width="12.85546875" style="230" bestFit="1" customWidth="1"/>
    <col min="10" max="10" width="9.85546875" style="230" customWidth="1"/>
    <col min="11" max="11" width="10.28515625" style="230" bestFit="1" customWidth="1"/>
    <col min="12" max="12" width="12.85546875" style="230" bestFit="1" customWidth="1"/>
    <col min="13" max="13" width="9.85546875" style="230" customWidth="1"/>
    <col min="14" max="16384" width="9.140625" style="12"/>
  </cols>
  <sheetData>
    <row r="1" spans="1:13" s="711" customFormat="1" ht="60" customHeight="1" x14ac:dyDescent="0.25">
      <c r="C1" s="755" t="s">
        <v>577</v>
      </c>
      <c r="E1" s="719"/>
      <c r="F1" s="719"/>
      <c r="G1" s="719"/>
      <c r="H1" s="719"/>
      <c r="I1" s="719"/>
      <c r="J1" s="719"/>
      <c r="K1" s="719"/>
      <c r="L1" s="719"/>
      <c r="M1" s="719"/>
    </row>
    <row r="2" spans="1:13" ht="15" thickBot="1" x14ac:dyDescent="0.3"/>
    <row r="3" spans="1:13" x14ac:dyDescent="0.25">
      <c r="C3" s="275"/>
      <c r="D3" s="865" t="s">
        <v>267</v>
      </c>
      <c r="E3" s="867" t="s">
        <v>343</v>
      </c>
      <c r="F3" s="868"/>
      <c r="G3" s="869"/>
      <c r="H3" s="867" t="s">
        <v>342</v>
      </c>
      <c r="I3" s="868"/>
      <c r="J3" s="869"/>
      <c r="K3" s="868" t="s">
        <v>341</v>
      </c>
      <c r="L3" s="868"/>
      <c r="M3" s="870"/>
    </row>
    <row r="4" spans="1:13" ht="30" customHeight="1" x14ac:dyDescent="0.25">
      <c r="C4" s="276"/>
      <c r="D4" s="866"/>
      <c r="E4" s="277" t="s">
        <v>508</v>
      </c>
      <c r="F4" s="278" t="s">
        <v>268</v>
      </c>
      <c r="G4" s="279" t="s">
        <v>507</v>
      </c>
      <c r="H4" s="277" t="s">
        <v>508</v>
      </c>
      <c r="I4" s="278" t="s">
        <v>268</v>
      </c>
      <c r="J4" s="279" t="s">
        <v>507</v>
      </c>
      <c r="K4" s="277" t="s">
        <v>508</v>
      </c>
      <c r="L4" s="278" t="s">
        <v>268</v>
      </c>
      <c r="M4" s="280" t="s">
        <v>507</v>
      </c>
    </row>
    <row r="5" spans="1:13" x14ac:dyDescent="0.25">
      <c r="C5" s="281" t="s">
        <v>375</v>
      </c>
      <c r="D5" s="282">
        <v>250</v>
      </c>
      <c r="E5" s="283">
        <v>83</v>
      </c>
      <c r="F5" s="284">
        <v>0.76</v>
      </c>
      <c r="G5" s="285">
        <v>63.08</v>
      </c>
      <c r="H5" s="283">
        <v>84</v>
      </c>
      <c r="I5" s="284">
        <v>0.75</v>
      </c>
      <c r="J5" s="285">
        <v>63</v>
      </c>
      <c r="K5" s="286">
        <v>85</v>
      </c>
      <c r="L5" s="284">
        <v>0.74</v>
      </c>
      <c r="M5" s="287">
        <v>62.9</v>
      </c>
    </row>
    <row r="6" spans="1:13" x14ac:dyDescent="0.25">
      <c r="A6" s="856" t="s">
        <v>572</v>
      </c>
      <c r="C6" s="281" t="s">
        <v>339</v>
      </c>
      <c r="D6" s="288">
        <v>781</v>
      </c>
      <c r="E6" s="283">
        <v>75</v>
      </c>
      <c r="F6" s="284">
        <v>0.75</v>
      </c>
      <c r="G6" s="285">
        <v>56.25</v>
      </c>
      <c r="H6" s="283">
        <v>78</v>
      </c>
      <c r="I6" s="284">
        <v>0.76</v>
      </c>
      <c r="J6" s="285">
        <v>59.28</v>
      </c>
      <c r="K6" s="286">
        <v>89</v>
      </c>
      <c r="L6" s="284">
        <v>0.74</v>
      </c>
      <c r="M6" s="287">
        <v>65.86</v>
      </c>
    </row>
    <row r="7" spans="1:13" x14ac:dyDescent="0.25">
      <c r="A7" s="857"/>
      <c r="C7" s="289" t="s">
        <v>263</v>
      </c>
      <c r="D7" s="290">
        <v>740</v>
      </c>
      <c r="E7" s="291">
        <v>59</v>
      </c>
      <c r="F7" s="292">
        <v>0.76</v>
      </c>
      <c r="G7" s="293">
        <v>44.84</v>
      </c>
      <c r="H7" s="291">
        <v>60</v>
      </c>
      <c r="I7" s="292">
        <v>0.75</v>
      </c>
      <c r="J7" s="293">
        <v>45</v>
      </c>
      <c r="K7" s="294">
        <v>61</v>
      </c>
      <c r="L7" s="292">
        <v>0.75</v>
      </c>
      <c r="M7" s="295">
        <v>45.75</v>
      </c>
    </row>
    <row r="8" spans="1:13" ht="15" thickBot="1" x14ac:dyDescent="0.3">
      <c r="A8" s="857"/>
      <c r="C8" s="296" t="s">
        <v>264</v>
      </c>
      <c r="D8" s="297">
        <v>1521</v>
      </c>
      <c r="E8" s="298">
        <v>67.215647600262983</v>
      </c>
      <c r="F8" s="299">
        <v>0.75486522024983571</v>
      </c>
      <c r="G8" s="300">
        <v>50.738754630007861</v>
      </c>
      <c r="H8" s="298">
        <v>69.242603550295854</v>
      </c>
      <c r="I8" s="299">
        <v>0.7551347797501643</v>
      </c>
      <c r="J8" s="300">
        <v>52.287498181280604</v>
      </c>
      <c r="K8" s="298">
        <v>75.377383300460224</v>
      </c>
      <c r="L8" s="299">
        <v>0.7448652202498357</v>
      </c>
      <c r="M8" s="301">
        <v>56.145991213953593</v>
      </c>
    </row>
    <row r="9" spans="1:13" x14ac:dyDescent="0.25">
      <c r="A9" s="857"/>
      <c r="C9" s="302" t="s">
        <v>340</v>
      </c>
      <c r="D9" s="303"/>
      <c r="E9" s="304"/>
      <c r="F9" s="304"/>
      <c r="G9" s="304"/>
      <c r="H9" s="304"/>
      <c r="I9" s="304"/>
      <c r="J9" s="304"/>
      <c r="K9" s="304"/>
      <c r="L9" s="304"/>
      <c r="M9" s="304"/>
    </row>
    <row r="10" spans="1:13" x14ac:dyDescent="0.25">
      <c r="A10" s="857"/>
    </row>
    <row r="11" spans="1:13" x14ac:dyDescent="0.25">
      <c r="A11" s="857"/>
    </row>
    <row r="12" spans="1:13" x14ac:dyDescent="0.25">
      <c r="A12" s="857"/>
    </row>
    <row r="13" spans="1:13" x14ac:dyDescent="0.25">
      <c r="A13" s="857"/>
    </row>
    <row r="14" spans="1:13" x14ac:dyDescent="0.25">
      <c r="A14" s="857"/>
    </row>
    <row r="15" spans="1:13" x14ac:dyDescent="0.25">
      <c r="A15" s="857"/>
    </row>
    <row r="16" spans="1:13"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dmgV7Su9Jl/V1njfnSKKv3qwnWEErH5tedmEXb0D8CmCb8yCW1k/9vO9Xu5aTUI0uD6T2Jqw2gOVRieY7iJLZg==" saltValue="V1aa9f7z1VDPiC9NroIRQQ==" spinCount="100000" sheet="1" objects="1" scenarios="1"/>
  <mergeCells count="5">
    <mergeCell ref="D3:D4"/>
    <mergeCell ref="E3:G3"/>
    <mergeCell ref="H3:J3"/>
    <mergeCell ref="K3:M3"/>
    <mergeCell ref="A6:A20"/>
  </mergeCells>
  <hyperlinks>
    <hyperlink ref="A6" r:id="rId1"/>
  </hyperlinks>
  <pageMargins left="0.70866141732283472" right="0.70866141732283472" top="0.74803149606299213" bottom="0.74803149606299213" header="0.31496062992125984" footer="0.31496062992125984"/>
  <pageSetup paperSize="9" scale="80"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21.7109375" style="12" bestFit="1" customWidth="1"/>
    <col min="4" max="4" width="20.42578125" style="12" bestFit="1" customWidth="1"/>
    <col min="5" max="5" width="27.140625" style="12" bestFit="1" customWidth="1"/>
    <col min="6" max="6" width="3.140625" style="12" bestFit="1" customWidth="1"/>
    <col min="7" max="16384" width="9.140625" style="12"/>
  </cols>
  <sheetData>
    <row r="1" spans="1:5" s="711" customFormat="1" ht="60" customHeight="1" x14ac:dyDescent="0.25">
      <c r="C1" s="755" t="s">
        <v>577</v>
      </c>
    </row>
    <row r="2" spans="1:5" ht="15" thickBot="1" x14ac:dyDescent="0.3"/>
    <row r="3" spans="1:5" x14ac:dyDescent="0.25">
      <c r="C3" s="53" t="s">
        <v>269</v>
      </c>
      <c r="D3" s="843" t="s">
        <v>262</v>
      </c>
      <c r="E3" s="845" t="s">
        <v>346</v>
      </c>
    </row>
    <row r="4" spans="1:5" x14ac:dyDescent="0.25">
      <c r="C4" s="35" t="s">
        <v>391</v>
      </c>
      <c r="D4" s="84">
        <v>128</v>
      </c>
      <c r="E4" s="954">
        <v>1</v>
      </c>
    </row>
    <row r="5" spans="1:5" x14ac:dyDescent="0.25">
      <c r="C5" s="35" t="s">
        <v>392</v>
      </c>
      <c r="D5" s="84">
        <v>220</v>
      </c>
      <c r="E5" s="954">
        <v>0.25</v>
      </c>
    </row>
    <row r="6" spans="1:5" x14ac:dyDescent="0.25">
      <c r="A6" s="856" t="s">
        <v>572</v>
      </c>
      <c r="C6" s="35" t="s">
        <v>393</v>
      </c>
      <c r="D6" s="84">
        <v>123</v>
      </c>
      <c r="E6" s="954">
        <v>0.25</v>
      </c>
    </row>
    <row r="7" spans="1:5" ht="15" thickBot="1" x14ac:dyDescent="0.3">
      <c r="A7" s="857"/>
      <c r="C7" s="161" t="s">
        <v>394</v>
      </c>
      <c r="D7" s="955">
        <v>110</v>
      </c>
      <c r="E7" s="956">
        <v>0.25</v>
      </c>
    </row>
    <row r="8" spans="1:5" ht="15.75" thickTop="1" thickBot="1" x14ac:dyDescent="0.3">
      <c r="A8" s="857"/>
      <c r="C8" s="63" t="s">
        <v>174</v>
      </c>
      <c r="D8" s="957">
        <v>581</v>
      </c>
      <c r="E8" s="958"/>
    </row>
    <row r="9" spans="1:5" x14ac:dyDescent="0.25">
      <c r="A9" s="857"/>
      <c r="E9" s="274"/>
    </row>
    <row r="10" spans="1:5" x14ac:dyDescent="0.25">
      <c r="A10" s="857"/>
    </row>
    <row r="11" spans="1:5" x14ac:dyDescent="0.25">
      <c r="A11" s="857"/>
    </row>
    <row r="12" spans="1:5" x14ac:dyDescent="0.25">
      <c r="A12" s="857"/>
    </row>
    <row r="13" spans="1:5" x14ac:dyDescent="0.25">
      <c r="A13" s="857"/>
    </row>
    <row r="14" spans="1:5" x14ac:dyDescent="0.25">
      <c r="A14" s="857"/>
    </row>
    <row r="15" spans="1:5" x14ac:dyDescent="0.25">
      <c r="A15" s="857"/>
    </row>
    <row r="16" spans="1:5"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hsvILRU6T7ZNo5hAGWaXVdHoYSKi5U8Hn5IOPOfZwWJmxfcpms2cfTMrPV/2BF5Q6hsJrRbsn8kUo7Cu8nxGAA==" saltValue="Jo4xW9w1Xq3NhpBamXq3Xg=="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7"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19" style="12" bestFit="1" customWidth="1"/>
    <col min="4" max="7" width="22.85546875" style="230" customWidth="1"/>
    <col min="8" max="16384" width="9.140625" style="12"/>
  </cols>
  <sheetData>
    <row r="1" spans="1:7" s="711" customFormat="1" ht="60" customHeight="1" x14ac:dyDescent="0.25">
      <c r="C1" s="755" t="s">
        <v>577</v>
      </c>
      <c r="D1" s="719"/>
      <c r="E1" s="719"/>
      <c r="F1" s="719"/>
      <c r="G1" s="719"/>
    </row>
    <row r="2" spans="1:7" ht="15" thickBot="1" x14ac:dyDescent="0.3"/>
    <row r="3" spans="1:7" ht="15" customHeight="1" x14ac:dyDescent="0.25">
      <c r="C3" s="871" t="s">
        <v>272</v>
      </c>
      <c r="D3" s="861" t="s">
        <v>396</v>
      </c>
      <c r="E3" s="863"/>
      <c r="F3" s="862" t="s">
        <v>375</v>
      </c>
      <c r="G3" s="873"/>
    </row>
    <row r="4" spans="1:7" ht="28.5" x14ac:dyDescent="0.25">
      <c r="C4" s="872"/>
      <c r="D4" s="270" t="s">
        <v>270</v>
      </c>
      <c r="E4" s="271" t="s">
        <v>271</v>
      </c>
      <c r="F4" s="233" t="s">
        <v>270</v>
      </c>
      <c r="G4" s="234" t="s">
        <v>271</v>
      </c>
    </row>
    <row r="5" spans="1:7" x14ac:dyDescent="0.25">
      <c r="C5" s="35" t="s">
        <v>233</v>
      </c>
      <c r="D5" s="959">
        <v>229454.67312500006</v>
      </c>
      <c r="E5" s="960">
        <v>0.55287892978119779</v>
      </c>
      <c r="F5" s="961">
        <v>37138.75</v>
      </c>
      <c r="G5" s="962">
        <v>0.55000000000000004</v>
      </c>
    </row>
    <row r="6" spans="1:7" x14ac:dyDescent="0.25">
      <c r="A6" s="856" t="s">
        <v>572</v>
      </c>
      <c r="C6" s="35" t="s">
        <v>257</v>
      </c>
      <c r="D6" s="959">
        <v>57551.804375000014</v>
      </c>
      <c r="E6" s="960">
        <v>0.13867305283642109</v>
      </c>
      <c r="F6" s="961">
        <v>10128.75</v>
      </c>
      <c r="G6" s="962">
        <v>0.15</v>
      </c>
    </row>
    <row r="7" spans="1:7" x14ac:dyDescent="0.25">
      <c r="A7" s="857"/>
      <c r="C7" s="35" t="s">
        <v>258</v>
      </c>
      <c r="D7" s="959">
        <v>77989.828125</v>
      </c>
      <c r="E7" s="960">
        <v>0.18791917427665397</v>
      </c>
      <c r="F7" s="961">
        <v>13505</v>
      </c>
      <c r="G7" s="962">
        <v>0.2</v>
      </c>
    </row>
    <row r="8" spans="1:7" x14ac:dyDescent="0.25">
      <c r="A8" s="857"/>
      <c r="C8" s="35" t="s">
        <v>259</v>
      </c>
      <c r="D8" s="959">
        <v>25782.585124999994</v>
      </c>
      <c r="E8" s="960">
        <v>6.2124025964540364E-2</v>
      </c>
      <c r="F8" s="961">
        <v>3376.25</v>
      </c>
      <c r="G8" s="962">
        <v>0.05</v>
      </c>
    </row>
    <row r="9" spans="1:7" ht="15" thickBot="1" x14ac:dyDescent="0.3">
      <c r="A9" s="857"/>
      <c r="C9" s="161" t="s">
        <v>260</v>
      </c>
      <c r="D9" s="963">
        <v>24239.046749999998</v>
      </c>
      <c r="E9" s="964">
        <v>5.8404817141186803E-2</v>
      </c>
      <c r="F9" s="965">
        <v>3376.25</v>
      </c>
      <c r="G9" s="966">
        <v>0.05</v>
      </c>
    </row>
    <row r="10" spans="1:7" ht="15.75" thickTop="1" thickBot="1" x14ac:dyDescent="0.3">
      <c r="A10" s="857"/>
      <c r="C10" s="63" t="s">
        <v>174</v>
      </c>
      <c r="D10" s="967">
        <v>415017.93750000006</v>
      </c>
      <c r="E10" s="968">
        <v>1</v>
      </c>
      <c r="F10" s="967">
        <v>67525</v>
      </c>
      <c r="G10" s="969">
        <v>1</v>
      </c>
    </row>
    <row r="11" spans="1:7" x14ac:dyDescent="0.25">
      <c r="A11" s="857"/>
    </row>
    <row r="12" spans="1:7" x14ac:dyDescent="0.25">
      <c r="A12" s="857"/>
    </row>
    <row r="13" spans="1:7" x14ac:dyDescent="0.25">
      <c r="A13" s="857"/>
    </row>
    <row r="14" spans="1:7" x14ac:dyDescent="0.25">
      <c r="A14" s="857"/>
    </row>
    <row r="15" spans="1:7" x14ac:dyDescent="0.25">
      <c r="A15" s="857"/>
    </row>
    <row r="16" spans="1:7"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niwlmXRkbIcEY8mQbeXBomGAD3Z/MP01HKIa0bh6wKn6o73apAN6JqKbVF9S21ApbMKeFYkKoSyySKDM+x/Jhg==" saltValue="d4f0SDnA+L9jDNI6YNOv6w==" spinCount="100000" sheet="1" objects="1" scenarios="1"/>
  <mergeCells count="4">
    <mergeCell ref="C3:C4"/>
    <mergeCell ref="D3:E3"/>
    <mergeCell ref="F3:G3"/>
    <mergeCell ref="A6:A20"/>
  </mergeCells>
  <hyperlinks>
    <hyperlink ref="A6" r:id="rId1"/>
  </hyperlinks>
  <pageMargins left="0.70866141732283472" right="0.70866141732283472" top="0.74803149606299213" bottom="0.74803149606299213" header="0.31496062992125984" footer="0.31496062992125984"/>
  <pageSetup paperSize="9" scale="86" orientation="landscape"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4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32.140625" style="143" bestFit="1" customWidth="1"/>
    <col min="4" max="8" width="12.140625" style="12" customWidth="1"/>
    <col min="9" max="9" width="9.140625" style="12"/>
    <col min="10" max="10" width="10.7109375" style="12" bestFit="1" customWidth="1"/>
    <col min="11" max="16384" width="9.140625" style="12"/>
  </cols>
  <sheetData>
    <row r="1" spans="1:14" s="711" customFormat="1" ht="60" customHeight="1" x14ac:dyDescent="0.25">
      <c r="C1" s="755" t="s">
        <v>577</v>
      </c>
    </row>
    <row r="2" spans="1:14" ht="15" thickBot="1" x14ac:dyDescent="0.3"/>
    <row r="3" spans="1:14" x14ac:dyDescent="0.25">
      <c r="C3" s="222"/>
      <c r="D3" s="843" t="s">
        <v>347</v>
      </c>
      <c r="E3" s="843" t="s">
        <v>348</v>
      </c>
      <c r="F3" s="843" t="s">
        <v>349</v>
      </c>
      <c r="G3" s="843" t="s">
        <v>350</v>
      </c>
      <c r="H3" s="845" t="s">
        <v>351</v>
      </c>
    </row>
    <row r="4" spans="1:14" ht="7.5" customHeight="1" x14ac:dyDescent="0.25">
      <c r="C4" s="35"/>
      <c r="D4" s="145"/>
      <c r="E4" s="145"/>
      <c r="F4" s="145"/>
      <c r="G4" s="145"/>
      <c r="H4" s="177"/>
    </row>
    <row r="5" spans="1:14" x14ac:dyDescent="0.25">
      <c r="C5" s="157" t="s">
        <v>233</v>
      </c>
      <c r="D5" s="223"/>
      <c r="E5" s="223"/>
      <c r="F5" s="223"/>
      <c r="G5" s="223"/>
      <c r="H5" s="224"/>
    </row>
    <row r="6" spans="1:14" x14ac:dyDescent="0.25">
      <c r="A6" s="856" t="s">
        <v>572</v>
      </c>
      <c r="C6" s="35" t="s">
        <v>273</v>
      </c>
      <c r="D6" s="46">
        <v>229454.67312500006</v>
      </c>
      <c r="E6" s="46">
        <v>242590.54075218752</v>
      </c>
      <c r="F6" s="46">
        <v>252275.7065747531</v>
      </c>
      <c r="G6" s="46">
        <v>259688.45777199569</v>
      </c>
      <c r="H6" s="47">
        <v>266051.06921629561</v>
      </c>
    </row>
    <row r="7" spans="1:14" x14ac:dyDescent="0.25">
      <c r="A7" s="857"/>
      <c r="C7" s="35" t="s">
        <v>274</v>
      </c>
      <c r="D7" s="46">
        <v>4589.0934625</v>
      </c>
      <c r="E7" s="46">
        <v>0</v>
      </c>
      <c r="F7" s="46">
        <v>0</v>
      </c>
      <c r="G7" s="46">
        <v>0</v>
      </c>
      <c r="H7" s="47">
        <v>0</v>
      </c>
    </row>
    <row r="8" spans="1:14" s="36" customFormat="1" ht="12.75" x14ac:dyDescent="0.25">
      <c r="A8" s="857"/>
      <c r="C8" s="37" t="s">
        <v>275</v>
      </c>
      <c r="D8" s="38" t="s">
        <v>1</v>
      </c>
      <c r="E8" s="38">
        <v>5.7248202654959446E-2</v>
      </c>
      <c r="F8" s="38">
        <v>3.9923921982016664E-2</v>
      </c>
      <c r="G8" s="38">
        <v>2.9383531604721069E-2</v>
      </c>
      <c r="H8" s="40">
        <v>2.4500940468775934E-2</v>
      </c>
      <c r="K8" s="269"/>
      <c r="L8" s="269"/>
      <c r="M8" s="269"/>
      <c r="N8" s="269"/>
    </row>
    <row r="9" spans="1:14" ht="7.5" customHeight="1" x14ac:dyDescent="0.25">
      <c r="A9" s="857"/>
      <c r="C9" s="35"/>
      <c r="D9" s="25"/>
      <c r="E9" s="25"/>
      <c r="F9" s="25"/>
      <c r="G9" s="25"/>
      <c r="H9" s="27"/>
    </row>
    <row r="10" spans="1:14" x14ac:dyDescent="0.25">
      <c r="A10" s="857"/>
      <c r="C10" s="157" t="s">
        <v>257</v>
      </c>
      <c r="D10" s="223"/>
      <c r="E10" s="223"/>
      <c r="F10" s="223"/>
      <c r="G10" s="223"/>
      <c r="H10" s="224"/>
    </row>
    <row r="11" spans="1:14" x14ac:dyDescent="0.25">
      <c r="A11" s="857"/>
      <c r="C11" s="35" t="s">
        <v>273</v>
      </c>
      <c r="D11" s="46">
        <v>57551.804375000014</v>
      </c>
      <c r="E11" s="46">
        <v>60800.651474062499</v>
      </c>
      <c r="F11" s="46">
        <v>63187.52381828436</v>
      </c>
      <c r="G11" s="46">
        <v>65046.789532832918</v>
      </c>
      <c r="H11" s="47">
        <v>66642.659271153723</v>
      </c>
    </row>
    <row r="12" spans="1:14" x14ac:dyDescent="0.25">
      <c r="A12" s="857"/>
      <c r="C12" s="35" t="s">
        <v>274</v>
      </c>
      <c r="D12" s="46">
        <v>1151.0360875000003</v>
      </c>
      <c r="E12" s="46">
        <v>0</v>
      </c>
      <c r="F12" s="46">
        <v>0</v>
      </c>
      <c r="G12" s="46">
        <v>0</v>
      </c>
      <c r="H12" s="47">
        <v>0</v>
      </c>
    </row>
    <row r="13" spans="1:14" s="36" customFormat="1" ht="12.75" x14ac:dyDescent="0.25">
      <c r="A13" s="857"/>
      <c r="C13" s="37" t="s">
        <v>275</v>
      </c>
      <c r="D13" s="38" t="s">
        <v>1</v>
      </c>
      <c r="E13" s="38">
        <v>5.6450829549902881E-2</v>
      </c>
      <c r="F13" s="38">
        <v>3.9257348175621098E-2</v>
      </c>
      <c r="G13" s="38">
        <v>2.9424569949844326E-2</v>
      </c>
      <c r="H13" s="40">
        <v>2.4534181468176541E-2</v>
      </c>
      <c r="K13" s="269"/>
      <c r="L13" s="269"/>
      <c r="M13" s="269"/>
      <c r="N13" s="269"/>
    </row>
    <row r="14" spans="1:14" ht="7.5" customHeight="1" x14ac:dyDescent="0.25">
      <c r="A14" s="857"/>
      <c r="C14" s="35"/>
      <c r="D14" s="25"/>
      <c r="E14" s="25"/>
      <c r="F14" s="25"/>
      <c r="G14" s="25"/>
      <c r="H14" s="27"/>
    </row>
    <row r="15" spans="1:14" x14ac:dyDescent="0.25">
      <c r="A15" s="857"/>
      <c r="C15" s="157" t="s">
        <v>258</v>
      </c>
      <c r="D15" s="223"/>
      <c r="E15" s="223"/>
      <c r="F15" s="223"/>
      <c r="G15" s="223"/>
      <c r="H15" s="224"/>
    </row>
    <row r="16" spans="1:14" x14ac:dyDescent="0.25">
      <c r="A16" s="857"/>
      <c r="C16" s="35" t="s">
        <v>273</v>
      </c>
      <c r="D16" s="46">
        <v>77989.828125</v>
      </c>
      <c r="E16" s="46">
        <v>81562.649566406239</v>
      </c>
      <c r="F16" s="46">
        <v>85552.528349062486</v>
      </c>
      <c r="G16" s="46">
        <v>87651.74155778905</v>
      </c>
      <c r="H16" s="47">
        <v>89803.435096733781</v>
      </c>
    </row>
    <row r="17" spans="1:14" x14ac:dyDescent="0.25">
      <c r="A17" s="857"/>
      <c r="C17" s="35" t="s">
        <v>274</v>
      </c>
      <c r="D17" s="46">
        <v>779.89828124999974</v>
      </c>
      <c r="E17" s="46">
        <v>0</v>
      </c>
      <c r="F17" s="46">
        <v>0</v>
      </c>
      <c r="G17" s="46">
        <v>0</v>
      </c>
      <c r="H17" s="47">
        <v>0</v>
      </c>
    </row>
    <row r="18" spans="1:14" s="36" customFormat="1" ht="12.75" x14ac:dyDescent="0.25">
      <c r="A18" s="857"/>
      <c r="C18" s="37" t="s">
        <v>275</v>
      </c>
      <c r="D18" s="38" t="s">
        <v>1</v>
      </c>
      <c r="E18" s="38">
        <v>4.5811377294995737E-2</v>
      </c>
      <c r="F18" s="38">
        <v>4.8917964336209874E-2</v>
      </c>
      <c r="G18" s="38">
        <v>2.4537126479320159E-2</v>
      </c>
      <c r="H18" s="40">
        <v>2.4548212057214025E-2</v>
      </c>
      <c r="K18" s="269"/>
      <c r="L18" s="269"/>
      <c r="M18" s="269"/>
      <c r="N18" s="269"/>
    </row>
    <row r="19" spans="1:14" ht="7.5" customHeight="1" x14ac:dyDescent="0.25">
      <c r="A19" s="857"/>
      <c r="C19" s="35"/>
      <c r="D19" s="25"/>
      <c r="E19" s="25"/>
      <c r="F19" s="25"/>
      <c r="G19" s="25"/>
      <c r="H19" s="27"/>
    </row>
    <row r="20" spans="1:14" x14ac:dyDescent="0.25">
      <c r="A20" s="857"/>
      <c r="C20" s="157" t="s">
        <v>259</v>
      </c>
      <c r="D20" s="223"/>
      <c r="E20" s="223"/>
      <c r="F20" s="223"/>
      <c r="G20" s="223"/>
      <c r="H20" s="224"/>
    </row>
    <row r="21" spans="1:14" x14ac:dyDescent="0.25">
      <c r="C21" s="35" t="s">
        <v>273</v>
      </c>
      <c r="D21" s="46">
        <v>25782.585124999994</v>
      </c>
      <c r="E21" s="46">
        <v>27259.261250656244</v>
      </c>
      <c r="F21" s="46">
        <v>28851.078100682498</v>
      </c>
      <c r="G21" s="46">
        <v>29545.055053199558</v>
      </c>
      <c r="H21" s="47">
        <v>30256.381429529541</v>
      </c>
    </row>
    <row r="22" spans="1:14" x14ac:dyDescent="0.25">
      <c r="C22" s="35" t="s">
        <v>274</v>
      </c>
      <c r="D22" s="46">
        <v>257.82585124999997</v>
      </c>
      <c r="E22" s="46">
        <v>0</v>
      </c>
      <c r="F22" s="46">
        <v>0</v>
      </c>
      <c r="G22" s="46">
        <v>0</v>
      </c>
      <c r="H22" s="47">
        <v>0</v>
      </c>
    </row>
    <row r="23" spans="1:14" s="36" customFormat="1" ht="12.75" x14ac:dyDescent="0.25">
      <c r="A23" s="713"/>
      <c r="C23" s="37" t="s">
        <v>275</v>
      </c>
      <c r="D23" s="38" t="s">
        <v>1</v>
      </c>
      <c r="E23" s="38">
        <v>5.7274168532634784E-2</v>
      </c>
      <c r="F23" s="38">
        <v>5.8395450830052598E-2</v>
      </c>
      <c r="G23" s="38">
        <v>2.4053761529994278E-2</v>
      </c>
      <c r="H23" s="40">
        <v>2.407598750617157E-2</v>
      </c>
      <c r="K23" s="269"/>
      <c r="L23" s="269"/>
      <c r="M23" s="269"/>
      <c r="N23" s="269"/>
    </row>
    <row r="24" spans="1:14" ht="7.5" customHeight="1" x14ac:dyDescent="0.25">
      <c r="C24" s="35"/>
      <c r="D24" s="25"/>
      <c r="E24" s="25"/>
      <c r="F24" s="25"/>
      <c r="G24" s="25"/>
      <c r="H24" s="27"/>
    </row>
    <row r="25" spans="1:14" x14ac:dyDescent="0.25">
      <c r="C25" s="157" t="s">
        <v>260</v>
      </c>
      <c r="D25" s="223"/>
      <c r="E25" s="223"/>
      <c r="F25" s="223"/>
      <c r="G25" s="223"/>
      <c r="H25" s="224"/>
    </row>
    <row r="26" spans="1:14" x14ac:dyDescent="0.25">
      <c r="C26" s="35" t="s">
        <v>273</v>
      </c>
      <c r="D26" s="46">
        <v>24239.046749999998</v>
      </c>
      <c r="E26" s="46">
        <v>25093.4731479375</v>
      </c>
      <c r="F26" s="46">
        <v>25720.80997663593</v>
      </c>
      <c r="G26" s="46">
        <v>26363.830226051825</v>
      </c>
      <c r="H26" s="47">
        <v>27022.92598170312</v>
      </c>
    </row>
    <row r="27" spans="1:14" x14ac:dyDescent="0.25">
      <c r="C27" s="35" t="s">
        <v>274</v>
      </c>
      <c r="D27" s="46">
        <v>242.3904675</v>
      </c>
      <c r="E27" s="46">
        <v>0</v>
      </c>
      <c r="F27" s="46">
        <v>0</v>
      </c>
      <c r="G27" s="46">
        <v>0</v>
      </c>
      <c r="H27" s="47">
        <v>0</v>
      </c>
    </row>
    <row r="28" spans="1:14" s="36" customFormat="1" ht="13.5" thickBot="1" x14ac:dyDescent="0.3">
      <c r="A28" s="713"/>
      <c r="C28" s="41" t="s">
        <v>275</v>
      </c>
      <c r="D28" s="42" t="s">
        <v>1</v>
      </c>
      <c r="E28" s="42">
        <v>3.5250000000000226E-2</v>
      </c>
      <c r="F28" s="42">
        <v>2.4999999999999689E-2</v>
      </c>
      <c r="G28" s="42">
        <v>2.4999999999999911E-2</v>
      </c>
      <c r="H28" s="44">
        <v>2.4999999999999911E-2</v>
      </c>
    </row>
    <row r="29" spans="1:14" ht="7.5" customHeight="1" thickTop="1" x14ac:dyDescent="0.25">
      <c r="C29" s="35"/>
      <c r="D29" s="25"/>
      <c r="E29" s="25"/>
      <c r="F29" s="25"/>
      <c r="G29" s="25"/>
      <c r="H29" s="27"/>
    </row>
    <row r="30" spans="1:14" x14ac:dyDescent="0.25">
      <c r="C30" s="45" t="s">
        <v>276</v>
      </c>
      <c r="D30" s="25"/>
      <c r="E30" s="25"/>
      <c r="F30" s="25"/>
      <c r="G30" s="25"/>
      <c r="H30" s="27"/>
    </row>
    <row r="31" spans="1:14" x14ac:dyDescent="0.25">
      <c r="C31" s="35" t="s">
        <v>273</v>
      </c>
      <c r="D31" s="46">
        <v>415017.93750000006</v>
      </c>
      <c r="E31" s="46">
        <v>437306.57619124994</v>
      </c>
      <c r="F31" s="46">
        <v>455587.64681941835</v>
      </c>
      <c r="G31" s="46">
        <v>468295.87414186902</v>
      </c>
      <c r="H31" s="47">
        <v>479776.47099541576</v>
      </c>
    </row>
    <row r="32" spans="1:14" x14ac:dyDescent="0.25">
      <c r="C32" s="35" t="s">
        <v>274</v>
      </c>
      <c r="D32" s="46">
        <v>7020.2441500000004</v>
      </c>
      <c r="E32" s="46">
        <v>0</v>
      </c>
      <c r="F32" s="46">
        <v>0</v>
      </c>
      <c r="G32" s="46">
        <v>0</v>
      </c>
      <c r="H32" s="47">
        <v>0</v>
      </c>
    </row>
    <row r="33" spans="1:8" s="36" customFormat="1" ht="12.75" x14ac:dyDescent="0.25">
      <c r="A33" s="713"/>
      <c r="C33" s="37" t="s">
        <v>275</v>
      </c>
      <c r="D33" s="38" t="s">
        <v>1</v>
      </c>
      <c r="E33" s="38">
        <v>5.3705241815601878E-2</v>
      </c>
      <c r="F33" s="38">
        <v>4.1803786230219853E-2</v>
      </c>
      <c r="G33" s="38">
        <v>2.789414377490318E-2</v>
      </c>
      <c r="H33" s="40">
        <v>2.4515690800360757E-2</v>
      </c>
    </row>
    <row r="34" spans="1:8" ht="7.5" customHeight="1" x14ac:dyDescent="0.25">
      <c r="C34" s="35"/>
      <c r="D34" s="25"/>
      <c r="E34" s="25"/>
      <c r="F34" s="25"/>
      <c r="G34" s="25"/>
      <c r="H34" s="27"/>
    </row>
    <row r="35" spans="1:8" x14ac:dyDescent="0.25">
      <c r="C35" s="35" t="s">
        <v>277</v>
      </c>
      <c r="D35" s="46">
        <v>555220</v>
      </c>
      <c r="E35" s="46">
        <v>573081.25</v>
      </c>
      <c r="F35" s="46">
        <v>583219.5</v>
      </c>
      <c r="G35" s="46">
        <v>613565</v>
      </c>
      <c r="H35" s="47">
        <v>660285</v>
      </c>
    </row>
    <row r="36" spans="1:8" s="36" customFormat="1" ht="12.75" x14ac:dyDescent="0.25">
      <c r="A36" s="713"/>
      <c r="C36" s="37" t="s">
        <v>278</v>
      </c>
      <c r="D36" s="203" t="s">
        <v>1</v>
      </c>
      <c r="E36" s="38">
        <v>3.2169680487014185E-2</v>
      </c>
      <c r="F36" s="38">
        <v>1.769077246899986E-2</v>
      </c>
      <c r="G36" s="38">
        <v>5.203101062293003E-2</v>
      </c>
      <c r="H36" s="40">
        <v>7.6145151695419466E-2</v>
      </c>
    </row>
    <row r="37" spans="1:8" ht="7.5" customHeight="1" x14ac:dyDescent="0.25">
      <c r="C37" s="35"/>
      <c r="D37" s="25"/>
      <c r="E37" s="25"/>
      <c r="F37" s="25"/>
      <c r="G37" s="25"/>
      <c r="H37" s="27"/>
    </row>
    <row r="38" spans="1:8" ht="15" thickBot="1" x14ac:dyDescent="0.3">
      <c r="C38" s="51" t="s">
        <v>397</v>
      </c>
      <c r="D38" s="65">
        <v>0.74748376769568825</v>
      </c>
      <c r="E38" s="65">
        <v>0.76307953922982119</v>
      </c>
      <c r="F38" s="65">
        <v>0.78115983230913633</v>
      </c>
      <c r="G38" s="65">
        <v>0.76323759364023214</v>
      </c>
      <c r="H38" s="258">
        <v>0.72662027911495153</v>
      </c>
    </row>
    <row r="40" spans="1:8" x14ac:dyDescent="0.25">
      <c r="C40" s="12"/>
    </row>
  </sheetData>
  <sheetProtection algorithmName="SHA-512" hashValue="cVsA7nsc0tYROn4nSwPf69QvIxcqNmG1yvtVhgb83SBBWxFg2h93Ob5zjR07kcPhl5Md4dpyC8tTR2d/kr0dlw==" saltValue="PAeREU68wdhrWB0kySLcBg=="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5" orientation="landscape"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22.7109375" style="12" bestFit="1" customWidth="1"/>
    <col min="4" max="9" width="14.28515625" style="12" customWidth="1"/>
    <col min="10" max="16384" width="9.140625" style="12"/>
  </cols>
  <sheetData>
    <row r="1" spans="1:9" s="711" customFormat="1" ht="60" customHeight="1" x14ac:dyDescent="0.25">
      <c r="C1" s="755" t="s">
        <v>577</v>
      </c>
    </row>
    <row r="2" spans="1:9" ht="15" thickBot="1" x14ac:dyDescent="0.3"/>
    <row r="3" spans="1:9" ht="28.5" x14ac:dyDescent="0.25">
      <c r="C3" s="53" t="s">
        <v>281</v>
      </c>
      <c r="D3" s="843" t="s">
        <v>233</v>
      </c>
      <c r="E3" s="843" t="s">
        <v>257</v>
      </c>
      <c r="F3" s="839" t="s">
        <v>258</v>
      </c>
      <c r="G3" s="839" t="s">
        <v>259</v>
      </c>
      <c r="H3" s="843" t="s">
        <v>260</v>
      </c>
      <c r="I3" s="845" t="s">
        <v>280</v>
      </c>
    </row>
    <row r="4" spans="1:9" x14ac:dyDescent="0.25">
      <c r="C4" s="35" t="s">
        <v>375</v>
      </c>
      <c r="D4" s="58">
        <v>0.98483302572310583</v>
      </c>
      <c r="E4" s="58">
        <v>1.0708512212480912</v>
      </c>
      <c r="F4" s="58">
        <v>1.0536317616740485</v>
      </c>
      <c r="G4" s="58">
        <v>0.79678356147772045</v>
      </c>
      <c r="H4" s="58">
        <v>0.84752260317332817</v>
      </c>
      <c r="I4" s="244">
        <v>0.98998805322721739</v>
      </c>
    </row>
    <row r="5" spans="1:9" x14ac:dyDescent="0.25">
      <c r="C5" s="35" t="s">
        <v>376</v>
      </c>
      <c r="D5" s="58">
        <v>1.0598448778052099</v>
      </c>
      <c r="E5" s="58">
        <v>0.70425350586586188</v>
      </c>
      <c r="F5" s="58">
        <v>1.0393934946243992</v>
      </c>
      <c r="G5" s="58">
        <v>0.78601621605234595</v>
      </c>
      <c r="H5" s="58">
        <v>0.83606959502233724</v>
      </c>
      <c r="I5" s="244">
        <v>0.97660983629171438</v>
      </c>
    </row>
    <row r="6" spans="1:9" x14ac:dyDescent="0.25">
      <c r="A6" s="856" t="s">
        <v>572</v>
      </c>
      <c r="C6" s="35" t="s">
        <v>377</v>
      </c>
      <c r="D6" s="58">
        <v>1.0888817237724759</v>
      </c>
      <c r="E6" s="58">
        <v>0.72354812246492661</v>
      </c>
      <c r="F6" s="58">
        <v>1.0678700287236977</v>
      </c>
      <c r="G6" s="58">
        <v>0.80755090690309506</v>
      </c>
      <c r="H6" s="58">
        <v>0.85897561132431899</v>
      </c>
      <c r="I6" s="244">
        <v>1.0033662701627204</v>
      </c>
    </row>
    <row r="7" spans="1:9" ht="15" thickBot="1" x14ac:dyDescent="0.3">
      <c r="A7" s="857"/>
      <c r="C7" s="227" t="s">
        <v>263</v>
      </c>
      <c r="D7" s="267">
        <v>0.95085117696912047</v>
      </c>
      <c r="E7" s="267">
        <v>1.1807097414068488</v>
      </c>
      <c r="F7" s="267">
        <v>0.94250413424571311</v>
      </c>
      <c r="G7" s="267">
        <v>1.2137483305383254</v>
      </c>
      <c r="H7" s="267">
        <v>1.1601654338123113</v>
      </c>
      <c r="I7" s="268">
        <v>1.0097149869343696</v>
      </c>
    </row>
    <row r="8" spans="1:9" x14ac:dyDescent="0.25">
      <c r="A8" s="857"/>
    </row>
    <row r="9" spans="1:9" x14ac:dyDescent="0.25">
      <c r="A9" s="857"/>
    </row>
    <row r="10" spans="1:9" x14ac:dyDescent="0.25">
      <c r="A10" s="857"/>
    </row>
    <row r="11" spans="1:9" x14ac:dyDescent="0.25">
      <c r="A11" s="857"/>
    </row>
    <row r="12" spans="1:9" x14ac:dyDescent="0.25">
      <c r="A12" s="857"/>
    </row>
    <row r="13" spans="1:9" x14ac:dyDescent="0.25">
      <c r="A13" s="857"/>
    </row>
    <row r="14" spans="1:9" x14ac:dyDescent="0.25">
      <c r="A14" s="857"/>
    </row>
    <row r="15" spans="1:9" x14ac:dyDescent="0.25">
      <c r="A15" s="857"/>
    </row>
    <row r="16" spans="1:9"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9skHbdgVHcgecPjeQvSvHppxZUI9JEv6tY7ORSE931QbvhZXLqh5n3cBGOgGCEqvxMBq+8IoOp/I3gmGflEyjw==" saltValue="g5cERAhn0CYOhdyyu+wZcQ=="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2" orientation="landscape"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22.7109375" style="12" bestFit="1" customWidth="1"/>
    <col min="4" max="8" width="14.28515625" style="12" customWidth="1"/>
    <col min="9" max="16384" width="9.140625" style="12"/>
  </cols>
  <sheetData>
    <row r="1" spans="1:8" s="711" customFormat="1" ht="60" customHeight="1" x14ac:dyDescent="0.25">
      <c r="C1" s="755" t="s">
        <v>577</v>
      </c>
    </row>
    <row r="2" spans="1:8" ht="15" thickBot="1" x14ac:dyDescent="0.3"/>
    <row r="3" spans="1:8" x14ac:dyDescent="0.25">
      <c r="C3" s="53" t="s">
        <v>272</v>
      </c>
      <c r="D3" s="843" t="s">
        <v>347</v>
      </c>
      <c r="E3" s="843" t="s">
        <v>348</v>
      </c>
      <c r="F3" s="839" t="s">
        <v>349</v>
      </c>
      <c r="G3" s="843" t="s">
        <v>350</v>
      </c>
      <c r="H3" s="845" t="s">
        <v>351</v>
      </c>
    </row>
    <row r="4" spans="1:8" x14ac:dyDescent="0.25">
      <c r="C4" s="35" t="s">
        <v>233</v>
      </c>
      <c r="D4" s="93">
        <v>0.98499999999999999</v>
      </c>
      <c r="E4" s="93">
        <v>1.0740000000000001</v>
      </c>
      <c r="F4" s="93">
        <v>1.1220000000000001</v>
      </c>
      <c r="G4" s="93">
        <v>1.117</v>
      </c>
      <c r="H4" s="132">
        <v>1.119</v>
      </c>
    </row>
    <row r="5" spans="1:8" x14ac:dyDescent="0.25">
      <c r="C5" s="35" t="s">
        <v>257</v>
      </c>
      <c r="D5" s="93">
        <v>1.071</v>
      </c>
      <c r="E5" s="93">
        <v>0.74</v>
      </c>
      <c r="F5" s="93">
        <v>0.73799999999999999</v>
      </c>
      <c r="G5" s="93">
        <v>0.73199999999999998</v>
      </c>
      <c r="H5" s="132">
        <v>0.72899999999999998</v>
      </c>
    </row>
    <row r="6" spans="1:8" x14ac:dyDescent="0.25">
      <c r="A6" s="856" t="s">
        <v>572</v>
      </c>
      <c r="C6" s="35" t="s">
        <v>258</v>
      </c>
      <c r="D6" s="259">
        <v>1.054</v>
      </c>
      <c r="E6" s="93">
        <v>1.01</v>
      </c>
      <c r="F6" s="93">
        <v>1.0369999999999999</v>
      </c>
      <c r="G6" s="93">
        <v>1.052</v>
      </c>
      <c r="H6" s="132">
        <v>1.052</v>
      </c>
    </row>
    <row r="7" spans="1:8" x14ac:dyDescent="0.25">
      <c r="A7" s="857"/>
      <c r="C7" s="35" t="s">
        <v>259</v>
      </c>
      <c r="D7" s="260">
        <v>0.79700000000000004</v>
      </c>
      <c r="E7" s="260">
        <v>0.88</v>
      </c>
      <c r="F7" s="260">
        <v>0.88</v>
      </c>
      <c r="G7" s="260">
        <v>0.88100000000000001</v>
      </c>
      <c r="H7" s="261">
        <v>0.88300000000000001</v>
      </c>
    </row>
    <row r="8" spans="1:8" ht="15" thickBot="1" x14ac:dyDescent="0.3">
      <c r="A8" s="857"/>
      <c r="C8" s="161" t="s">
        <v>260</v>
      </c>
      <c r="D8" s="262">
        <v>0.84799999999999998</v>
      </c>
      <c r="E8" s="263">
        <v>0.84299999999999997</v>
      </c>
      <c r="F8" s="263">
        <v>0.84399999999999997</v>
      </c>
      <c r="G8" s="263">
        <v>0.84299999999999997</v>
      </c>
      <c r="H8" s="264">
        <v>0.84399999999999997</v>
      </c>
    </row>
    <row r="9" spans="1:8" ht="15.75" thickTop="1" thickBot="1" x14ac:dyDescent="0.3">
      <c r="A9" s="857"/>
      <c r="C9" s="63" t="s">
        <v>398</v>
      </c>
      <c r="D9" s="265">
        <v>0.99</v>
      </c>
      <c r="E9" s="265">
        <v>0.99</v>
      </c>
      <c r="F9" s="265">
        <v>1.022</v>
      </c>
      <c r="G9" s="265">
        <v>1.0209999999999999</v>
      </c>
      <c r="H9" s="266">
        <v>1.022</v>
      </c>
    </row>
    <row r="10" spans="1:8" x14ac:dyDescent="0.25">
      <c r="A10" s="857"/>
    </row>
    <row r="11" spans="1:8" x14ac:dyDescent="0.25">
      <c r="A11" s="857"/>
    </row>
    <row r="12" spans="1:8" x14ac:dyDescent="0.25">
      <c r="A12" s="857"/>
    </row>
    <row r="13" spans="1:8" x14ac:dyDescent="0.25">
      <c r="A13" s="857"/>
    </row>
    <row r="14" spans="1:8" x14ac:dyDescent="0.25">
      <c r="A14" s="857"/>
    </row>
    <row r="15" spans="1:8" x14ac:dyDescent="0.25">
      <c r="A15" s="857"/>
    </row>
    <row r="16" spans="1:8"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fM2Xfp41U63Gp39PQyim+pwS7wzfuTtkSlgmfXBfzgvDbcDMJNxziHWO0eVo7XC3+jXom1sRsmYk5/ju49Vygw==" saltValue="1bwDf/CMe5u0n8S/qkh1Zw=="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5"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0"/>
  <sheetViews>
    <sheetView showGridLines="0" zoomScaleNormal="10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11.42578125" defaultRowHeight="14.25" x14ac:dyDescent="0.2"/>
  <cols>
    <col min="1" max="1" width="11.42578125" style="714"/>
    <col min="2" max="2" width="2.140625" style="79" customWidth="1"/>
    <col min="3" max="3" width="41.42578125" style="79" bestFit="1" customWidth="1"/>
    <col min="4" max="4" width="14.28515625" style="79" bestFit="1" customWidth="1"/>
    <col min="5" max="9" width="13.42578125" style="79" bestFit="1" customWidth="1"/>
    <col min="10" max="10" width="4.85546875" style="79" customWidth="1"/>
    <col min="11" max="16384" width="11.42578125" style="79"/>
  </cols>
  <sheetData>
    <row r="1" spans="1:9" s="714" customFormat="1" ht="60" customHeight="1" x14ac:dyDescent="0.2">
      <c r="C1" s="755" t="s">
        <v>577</v>
      </c>
    </row>
    <row r="3" spans="1:9" x14ac:dyDescent="0.2">
      <c r="C3" s="683" t="s">
        <v>222</v>
      </c>
      <c r="D3" s="684">
        <v>1</v>
      </c>
      <c r="E3" s="684">
        <v>2</v>
      </c>
      <c r="F3" s="684">
        <v>3</v>
      </c>
      <c r="G3" s="684">
        <v>4</v>
      </c>
      <c r="H3" s="684">
        <v>5</v>
      </c>
      <c r="I3" s="684">
        <v>6</v>
      </c>
    </row>
    <row r="4" spans="1:9" x14ac:dyDescent="0.2">
      <c r="C4" s="685" t="s">
        <v>67</v>
      </c>
      <c r="D4" s="747">
        <v>250000</v>
      </c>
      <c r="E4" s="747">
        <v>240000</v>
      </c>
      <c r="F4" s="747">
        <v>255000</v>
      </c>
      <c r="G4" s="747">
        <v>237000</v>
      </c>
      <c r="H4" s="747">
        <v>215000</v>
      </c>
      <c r="I4" s="747">
        <v>223000</v>
      </c>
    </row>
    <row r="5" spans="1:9" x14ac:dyDescent="0.2">
      <c r="C5" s="687" t="s">
        <v>68</v>
      </c>
      <c r="D5" s="748">
        <v>18000</v>
      </c>
      <c r="E5" s="749"/>
      <c r="F5" s="748">
        <v>15000</v>
      </c>
      <c r="G5" s="749"/>
      <c r="H5" s="748">
        <v>16000</v>
      </c>
      <c r="I5" s="748">
        <v>20000</v>
      </c>
    </row>
    <row r="6" spans="1:9" x14ac:dyDescent="0.2">
      <c r="A6" s="856" t="s">
        <v>572</v>
      </c>
      <c r="C6" s="690" t="s">
        <v>69</v>
      </c>
      <c r="D6" s="750">
        <v>5000</v>
      </c>
      <c r="E6" s="751"/>
      <c r="F6" s="750">
        <v>7000</v>
      </c>
      <c r="G6" s="750">
        <v>8000</v>
      </c>
      <c r="H6" s="751"/>
      <c r="I6" s="750">
        <v>8000</v>
      </c>
    </row>
    <row r="7" spans="1:9" x14ac:dyDescent="0.2">
      <c r="A7" s="857"/>
      <c r="C7" s="685" t="s">
        <v>70</v>
      </c>
      <c r="D7" s="688">
        <f>D4-SUM(D5:D6)</f>
        <v>227000</v>
      </c>
      <c r="E7" s="688">
        <f t="shared" ref="E7:I7" si="0">E4-SUM(E5:E6)</f>
        <v>240000</v>
      </c>
      <c r="F7" s="688">
        <f t="shared" si="0"/>
        <v>233000</v>
      </c>
      <c r="G7" s="688">
        <f t="shared" si="0"/>
        <v>229000</v>
      </c>
      <c r="H7" s="688">
        <f t="shared" si="0"/>
        <v>199000</v>
      </c>
      <c r="I7" s="688">
        <f t="shared" si="0"/>
        <v>195000</v>
      </c>
    </row>
    <row r="8" spans="1:9" x14ac:dyDescent="0.2">
      <c r="A8" s="857"/>
      <c r="C8" s="690" t="s">
        <v>223</v>
      </c>
      <c r="D8" s="752">
        <v>82</v>
      </c>
      <c r="E8" s="753">
        <v>84</v>
      </c>
      <c r="F8" s="753">
        <v>85</v>
      </c>
      <c r="G8" s="753">
        <v>80</v>
      </c>
      <c r="H8" s="753">
        <v>69</v>
      </c>
      <c r="I8" s="753">
        <v>71</v>
      </c>
    </row>
    <row r="9" spans="1:9" x14ac:dyDescent="0.2">
      <c r="A9" s="857"/>
      <c r="C9" s="685" t="s">
        <v>71</v>
      </c>
      <c r="D9" s="691">
        <f>D7/D8</f>
        <v>2768.2926829268295</v>
      </c>
      <c r="E9" s="691">
        <f t="shared" ref="E9:I9" si="1">E7/E8</f>
        <v>2857.1428571428573</v>
      </c>
      <c r="F9" s="691">
        <f t="shared" si="1"/>
        <v>2741.1764705882351</v>
      </c>
      <c r="G9" s="691">
        <f t="shared" si="1"/>
        <v>2862.5</v>
      </c>
      <c r="H9" s="691">
        <f t="shared" si="1"/>
        <v>2884.057971014493</v>
      </c>
      <c r="I9" s="691">
        <f t="shared" si="1"/>
        <v>2746.4788732394368</v>
      </c>
    </row>
    <row r="10" spans="1:9" x14ac:dyDescent="0.2">
      <c r="A10" s="857"/>
      <c r="C10" s="692" t="s">
        <v>72</v>
      </c>
      <c r="D10" s="693">
        <f>AVERAGE(D9:I9)</f>
        <v>2809.9414758186417</v>
      </c>
      <c r="E10" s="691"/>
      <c r="F10" s="691"/>
      <c r="G10" s="689"/>
      <c r="H10" s="689"/>
      <c r="I10" s="689"/>
    </row>
    <row r="11" spans="1:9" x14ac:dyDescent="0.2">
      <c r="A11" s="857"/>
      <c r="D11" s="694"/>
      <c r="E11" s="694"/>
      <c r="F11" s="694"/>
      <c r="G11" s="694"/>
      <c r="H11" s="694"/>
      <c r="I11" s="694"/>
    </row>
    <row r="12" spans="1:9" x14ac:dyDescent="0.2">
      <c r="A12" s="857"/>
      <c r="C12" s="687" t="s">
        <v>76</v>
      </c>
      <c r="D12" s="688">
        <f>ROUND(D10/100,0)*100</f>
        <v>2800</v>
      </c>
      <c r="E12" s="695"/>
      <c r="F12" s="695"/>
      <c r="G12" s="695"/>
      <c r="H12" s="695"/>
      <c r="I12" s="695"/>
    </row>
    <row r="13" spans="1:9" x14ac:dyDescent="0.2">
      <c r="A13" s="857"/>
      <c r="C13" s="690" t="s">
        <v>224</v>
      </c>
      <c r="D13" s="753">
        <v>80</v>
      </c>
      <c r="E13" s="695"/>
      <c r="F13" s="695"/>
      <c r="G13" s="695"/>
      <c r="H13" s="695"/>
      <c r="I13" s="695"/>
    </row>
    <row r="14" spans="1:9" x14ac:dyDescent="0.2">
      <c r="A14" s="857"/>
      <c r="C14" s="696" t="s">
        <v>73</v>
      </c>
      <c r="D14" s="686">
        <f>D12*D13</f>
        <v>224000</v>
      </c>
      <c r="E14" s="695"/>
      <c r="F14" s="695"/>
      <c r="G14" s="695"/>
      <c r="H14" s="695"/>
      <c r="I14" s="695"/>
    </row>
    <row r="15" spans="1:9" x14ac:dyDescent="0.2">
      <c r="A15" s="857"/>
      <c r="D15" s="695"/>
      <c r="E15" s="695"/>
      <c r="F15" s="695"/>
      <c r="G15" s="695"/>
      <c r="H15" s="695"/>
      <c r="I15" s="695"/>
    </row>
    <row r="16" spans="1:9" x14ac:dyDescent="0.2">
      <c r="A16" s="857"/>
      <c r="C16" s="687" t="s">
        <v>74</v>
      </c>
      <c r="D16" s="754">
        <v>0.05</v>
      </c>
      <c r="E16" s="695"/>
      <c r="F16" s="695"/>
      <c r="G16" s="695"/>
      <c r="H16" s="695"/>
      <c r="I16" s="695"/>
    </row>
    <row r="17" spans="1:9" x14ac:dyDescent="0.2">
      <c r="A17" s="857"/>
      <c r="C17" s="690" t="s">
        <v>77</v>
      </c>
      <c r="D17" s="697">
        <f>D14*(1-D16)</f>
        <v>212800</v>
      </c>
      <c r="E17" s="695"/>
      <c r="F17" s="695"/>
      <c r="G17" s="695"/>
      <c r="H17" s="695"/>
      <c r="I17" s="695"/>
    </row>
    <row r="18" spans="1:9" x14ac:dyDescent="0.2">
      <c r="A18" s="857"/>
      <c r="C18" s="696" t="s">
        <v>75</v>
      </c>
      <c r="D18" s="698">
        <f>ROUND(D17/1000,0)*1000</f>
        <v>213000</v>
      </c>
      <c r="E18" s="695"/>
      <c r="F18" s="695"/>
      <c r="G18" s="695"/>
      <c r="H18" s="695"/>
      <c r="I18" s="695"/>
    </row>
    <row r="19" spans="1:9" x14ac:dyDescent="0.2">
      <c r="A19" s="857"/>
    </row>
    <row r="20" spans="1:9" x14ac:dyDescent="0.2">
      <c r="A20" s="857"/>
    </row>
  </sheetData>
  <sheetProtection algorithmName="SHA-512" hashValue="dw40x4u/56rCtWH8tGsjBU1izg+MnFZViFx1x8YTQ8Qlcve1dkZQpPKEwnoQyk3uW/STIGGpH9oJP7ov8Rm2Lw==" saltValue="WvdEJRXYwk5sl/5eutt4xw=="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95" orientation="landscape"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51"/>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13.7109375" style="248" bestFit="1" customWidth="1"/>
    <col min="4" max="4" width="46.28515625" style="143" bestFit="1" customWidth="1"/>
    <col min="5" max="9" width="12.140625" style="12" customWidth="1"/>
    <col min="10" max="16384" width="9.140625" style="12"/>
  </cols>
  <sheetData>
    <row r="1" spans="1:9" s="711" customFormat="1" ht="60" customHeight="1" x14ac:dyDescent="0.25">
      <c r="C1" s="755" t="s">
        <v>577</v>
      </c>
      <c r="D1" s="717"/>
    </row>
    <row r="2" spans="1:9" ht="15" thickBot="1" x14ac:dyDescent="0.3"/>
    <row r="3" spans="1:9" x14ac:dyDescent="0.25">
      <c r="C3" s="249"/>
      <c r="D3" s="53" t="s">
        <v>272</v>
      </c>
      <c r="E3" s="843" t="s">
        <v>347</v>
      </c>
      <c r="F3" s="843" t="s">
        <v>348</v>
      </c>
      <c r="G3" s="843" t="s">
        <v>349</v>
      </c>
      <c r="H3" s="843" t="s">
        <v>350</v>
      </c>
      <c r="I3" s="845" t="s">
        <v>351</v>
      </c>
    </row>
    <row r="4" spans="1:9" ht="7.5" customHeight="1" x14ac:dyDescent="0.25">
      <c r="C4" s="250"/>
      <c r="D4" s="35"/>
      <c r="E4" s="25"/>
      <c r="F4" s="25"/>
      <c r="G4" s="25"/>
      <c r="H4" s="25"/>
      <c r="I4" s="27"/>
    </row>
    <row r="5" spans="1:9" x14ac:dyDescent="0.25">
      <c r="C5" s="251"/>
      <c r="D5" s="157" t="s">
        <v>233</v>
      </c>
      <c r="E5" s="158"/>
      <c r="F5" s="158"/>
      <c r="G5" s="158"/>
      <c r="H5" s="158"/>
      <c r="I5" s="252"/>
    </row>
    <row r="6" spans="1:9" x14ac:dyDescent="0.25">
      <c r="A6" s="856" t="s">
        <v>572</v>
      </c>
      <c r="C6" s="250"/>
      <c r="D6" s="35" t="s">
        <v>282</v>
      </c>
      <c r="E6" s="46">
        <v>229454.67312500006</v>
      </c>
      <c r="F6" s="46">
        <v>242590.54075218752</v>
      </c>
      <c r="G6" s="46">
        <v>252275.7065747531</v>
      </c>
      <c r="H6" s="46">
        <v>259688.45777199569</v>
      </c>
      <c r="I6" s="47">
        <v>266051.06921629561</v>
      </c>
    </row>
    <row r="7" spans="1:9" s="36" customFormat="1" ht="12.75" x14ac:dyDescent="0.25">
      <c r="A7" s="857"/>
      <c r="C7" s="250"/>
      <c r="D7" s="37" t="s">
        <v>283</v>
      </c>
      <c r="E7" s="38">
        <v>0.16185658585287524</v>
      </c>
      <c r="F7" s="38">
        <v>0.17095655728334599</v>
      </c>
      <c r="G7" s="38">
        <v>0.17550627457124637</v>
      </c>
      <c r="H7" s="38">
        <v>0.16612234535551232</v>
      </c>
      <c r="I7" s="40">
        <v>0.15462588825636198</v>
      </c>
    </row>
    <row r="8" spans="1:9" x14ac:dyDescent="0.25">
      <c r="A8" s="857"/>
      <c r="C8" s="250"/>
      <c r="D8" s="35" t="s">
        <v>284</v>
      </c>
      <c r="E8" s="46">
        <v>37138.75</v>
      </c>
      <c r="F8" s="46">
        <v>41472.443676499228</v>
      </c>
      <c r="G8" s="46">
        <v>44275.969425763804</v>
      </c>
      <c r="H8" s="46">
        <v>43140.055666839835</v>
      </c>
      <c r="I8" s="47">
        <v>41138.382899124554</v>
      </c>
    </row>
    <row r="9" spans="1:9" s="36" customFormat="1" ht="12.75" x14ac:dyDescent="0.25">
      <c r="A9" s="857"/>
      <c r="C9" s="250"/>
      <c r="D9" s="37" t="s">
        <v>285</v>
      </c>
      <c r="E9" s="202">
        <v>0.98483302572310594</v>
      </c>
      <c r="F9" s="202">
        <v>1.0736657265056058</v>
      </c>
      <c r="G9" s="202">
        <v>1.1217389775595072</v>
      </c>
      <c r="H9" s="202">
        <v>1.1170066501704647</v>
      </c>
      <c r="I9" s="163">
        <v>1.1188729274230351</v>
      </c>
    </row>
    <row r="10" spans="1:9" ht="7.5" customHeight="1" x14ac:dyDescent="0.25">
      <c r="A10" s="857"/>
      <c r="C10" s="250"/>
      <c r="D10" s="35"/>
      <c r="E10" s="25"/>
      <c r="F10" s="25"/>
      <c r="G10" s="25"/>
      <c r="H10" s="25"/>
      <c r="I10" s="27"/>
    </row>
    <row r="11" spans="1:9" x14ac:dyDescent="0.25">
      <c r="A11" s="857"/>
      <c r="C11" s="251"/>
      <c r="D11" s="157" t="s">
        <v>257</v>
      </c>
      <c r="E11" s="158"/>
      <c r="F11" s="158"/>
      <c r="G11" s="158"/>
      <c r="H11" s="158"/>
      <c r="I11" s="252"/>
    </row>
    <row r="12" spans="1:9" x14ac:dyDescent="0.25">
      <c r="A12" s="857"/>
      <c r="C12" s="250"/>
      <c r="D12" s="35" t="s">
        <v>282</v>
      </c>
      <c r="E12" s="46">
        <v>57551.804375000014</v>
      </c>
      <c r="F12" s="46">
        <v>60800.651474062499</v>
      </c>
      <c r="G12" s="46">
        <v>63187.52381828436</v>
      </c>
      <c r="H12" s="46">
        <v>65046.789532832918</v>
      </c>
      <c r="I12" s="47">
        <v>66642.659271153723</v>
      </c>
    </row>
    <row r="13" spans="1:9" s="36" customFormat="1" ht="12.75" x14ac:dyDescent="0.25">
      <c r="A13" s="857"/>
      <c r="C13" s="250"/>
      <c r="D13" s="37" t="s">
        <v>283</v>
      </c>
      <c r="E13" s="38">
        <v>0.17599361323239132</v>
      </c>
      <c r="F13" s="38">
        <v>0.11775008796678853</v>
      </c>
      <c r="G13" s="38">
        <v>0.1154806238932191</v>
      </c>
      <c r="H13" s="38">
        <v>0.10880391482094215</v>
      </c>
      <c r="I13" s="40">
        <v>0.10080452330622576</v>
      </c>
    </row>
    <row r="14" spans="1:9" x14ac:dyDescent="0.25">
      <c r="A14" s="857"/>
      <c r="C14" s="250"/>
      <c r="D14" s="35" t="s">
        <v>284</v>
      </c>
      <c r="E14" s="46">
        <v>10128.75</v>
      </c>
      <c r="F14" s="46">
        <v>7159.2820595089097</v>
      </c>
      <c r="G14" s="46">
        <v>7296.9346728031196</v>
      </c>
      <c r="H14" s="46">
        <v>7077.3453477061039</v>
      </c>
      <c r="I14" s="47">
        <v>6717.8814996878773</v>
      </c>
    </row>
    <row r="15" spans="1:9" s="36" customFormat="1" ht="12.75" x14ac:dyDescent="0.25">
      <c r="A15" s="857"/>
      <c r="C15" s="250"/>
      <c r="D15" s="37" t="s">
        <v>285</v>
      </c>
      <c r="E15" s="202">
        <v>1.0708512212480912</v>
      </c>
      <c r="F15" s="202">
        <v>0.73951087780402336</v>
      </c>
      <c r="G15" s="202">
        <v>0.73808823810072655</v>
      </c>
      <c r="H15" s="202">
        <v>0.73159752325601513</v>
      </c>
      <c r="I15" s="163">
        <v>0.7294215306438494</v>
      </c>
    </row>
    <row r="16" spans="1:9" ht="7.5" customHeight="1" x14ac:dyDescent="0.25">
      <c r="A16" s="857"/>
      <c r="C16" s="250"/>
      <c r="D16" s="35"/>
      <c r="E16" s="25"/>
      <c r="F16" s="25"/>
      <c r="G16" s="25"/>
      <c r="H16" s="25"/>
      <c r="I16" s="27"/>
    </row>
    <row r="17" spans="1:9" x14ac:dyDescent="0.25">
      <c r="A17" s="857"/>
      <c r="C17" s="251"/>
      <c r="D17" s="157" t="s">
        <v>258</v>
      </c>
      <c r="E17" s="158"/>
      <c r="F17" s="158"/>
      <c r="G17" s="158"/>
      <c r="H17" s="158"/>
      <c r="I17" s="252"/>
    </row>
    <row r="18" spans="1:9" x14ac:dyDescent="0.25">
      <c r="A18" s="857"/>
      <c r="C18" s="250"/>
      <c r="D18" s="35" t="s">
        <v>282</v>
      </c>
      <c r="E18" s="46">
        <v>77989.828125</v>
      </c>
      <c r="F18" s="46">
        <v>81562.649566406239</v>
      </c>
      <c r="G18" s="46">
        <v>85552.528349062486</v>
      </c>
      <c r="H18" s="46">
        <v>87651.74155778905</v>
      </c>
      <c r="I18" s="47">
        <v>89803.435096733781</v>
      </c>
    </row>
    <row r="19" spans="1:9" s="36" customFormat="1" ht="12.75" x14ac:dyDescent="0.25">
      <c r="A19" s="857"/>
      <c r="C19" s="250"/>
      <c r="D19" s="37" t="s">
        <v>283</v>
      </c>
      <c r="E19" s="38">
        <v>0.17316360767399755</v>
      </c>
      <c r="F19" s="38">
        <v>0.16088956011773076</v>
      </c>
      <c r="G19" s="38">
        <v>0.16217919381853871</v>
      </c>
      <c r="H19" s="38">
        <v>0.15651524954826176</v>
      </c>
      <c r="I19" s="40">
        <v>0.14539611337103212</v>
      </c>
    </row>
    <row r="20" spans="1:9" x14ac:dyDescent="0.25">
      <c r="A20" s="857"/>
      <c r="C20" s="250"/>
      <c r="D20" s="35" t="s">
        <v>284</v>
      </c>
      <c r="E20" s="46">
        <v>13505</v>
      </c>
      <c r="F20" s="46">
        <v>13122.578810775722</v>
      </c>
      <c r="G20" s="46">
        <v>13874.840076788632</v>
      </c>
      <c r="H20" s="46">
        <v>13718.8342032571</v>
      </c>
      <c r="I20" s="47">
        <v>13057.070430432828</v>
      </c>
    </row>
    <row r="21" spans="1:9" s="36" customFormat="1" ht="12.75" x14ac:dyDescent="0.25">
      <c r="A21" s="713"/>
      <c r="C21" s="250"/>
      <c r="D21" s="37" t="s">
        <v>285</v>
      </c>
      <c r="E21" s="202">
        <v>1.0536317616740485</v>
      </c>
      <c r="F21" s="202">
        <v>1.0104415367037729</v>
      </c>
      <c r="G21" s="202">
        <v>1.0365596529233012</v>
      </c>
      <c r="H21" s="202">
        <v>1.0524085379625121</v>
      </c>
      <c r="I21" s="163">
        <v>1.0520862763527883</v>
      </c>
    </row>
    <row r="22" spans="1:9" ht="7.5" customHeight="1" x14ac:dyDescent="0.25">
      <c r="C22" s="250"/>
      <c r="D22" s="35"/>
      <c r="E22" s="25"/>
      <c r="F22" s="25"/>
      <c r="G22" s="25"/>
      <c r="H22" s="25"/>
      <c r="I22" s="27"/>
    </row>
    <row r="23" spans="1:9" x14ac:dyDescent="0.25">
      <c r="C23" s="251"/>
      <c r="D23" s="157" t="s">
        <v>259</v>
      </c>
      <c r="E23" s="158"/>
      <c r="F23" s="158"/>
      <c r="G23" s="158"/>
      <c r="H23" s="158"/>
      <c r="I23" s="252"/>
    </row>
    <row r="24" spans="1:9" x14ac:dyDescent="0.25">
      <c r="C24" s="250"/>
      <c r="D24" s="35" t="s">
        <v>282</v>
      </c>
      <c r="E24" s="46">
        <v>25782.585124999994</v>
      </c>
      <c r="F24" s="46">
        <v>27259.261250656244</v>
      </c>
      <c r="G24" s="46">
        <v>28851.078100682498</v>
      </c>
      <c r="H24" s="46">
        <v>29545.055053199558</v>
      </c>
      <c r="I24" s="47">
        <v>30256.381429529541</v>
      </c>
    </row>
    <row r="25" spans="1:9" s="36" customFormat="1" ht="12.75" x14ac:dyDescent="0.25">
      <c r="A25" s="713"/>
      <c r="C25" s="250"/>
      <c r="D25" s="37" t="s">
        <v>283</v>
      </c>
      <c r="E25" s="38">
        <v>0.1309507942524441</v>
      </c>
      <c r="F25" s="38">
        <v>0.14007711195870529</v>
      </c>
      <c r="G25" s="38">
        <v>0.13769195803554801</v>
      </c>
      <c r="H25" s="38">
        <v>0.13098675493064571</v>
      </c>
      <c r="I25" s="40">
        <v>0.12196677372072774</v>
      </c>
    </row>
    <row r="26" spans="1:9" x14ac:dyDescent="0.25">
      <c r="C26" s="250"/>
      <c r="D26" s="35" t="s">
        <v>284</v>
      </c>
      <c r="E26" s="46">
        <v>3376.25</v>
      </c>
      <c r="F26" s="46">
        <v>3818.3985901197711</v>
      </c>
      <c r="G26" s="46">
        <v>3972.5614351194927</v>
      </c>
      <c r="H26" s="46">
        <v>3870.0108856658862</v>
      </c>
      <c r="I26" s="47">
        <v>3690.2732274234586</v>
      </c>
    </row>
    <row r="27" spans="1:9" s="36" customFormat="1" ht="12.75" x14ac:dyDescent="0.25">
      <c r="A27" s="713"/>
      <c r="C27" s="250"/>
      <c r="D27" s="37" t="s">
        <v>285</v>
      </c>
      <c r="E27" s="202">
        <v>0.79678356147772045</v>
      </c>
      <c r="F27" s="202">
        <v>0.8797322347143538</v>
      </c>
      <c r="G27" s="202">
        <v>0.8800507936385018</v>
      </c>
      <c r="H27" s="202">
        <v>0.88075494015366185</v>
      </c>
      <c r="I27" s="163">
        <v>0.8825515746431859</v>
      </c>
    </row>
    <row r="28" spans="1:9" ht="7.5" customHeight="1" x14ac:dyDescent="0.25">
      <c r="C28" s="250"/>
      <c r="D28" s="35"/>
      <c r="E28" s="25"/>
      <c r="F28" s="25"/>
      <c r="G28" s="25"/>
      <c r="H28" s="25"/>
      <c r="I28" s="27"/>
    </row>
    <row r="29" spans="1:9" x14ac:dyDescent="0.25">
      <c r="C29" s="251"/>
      <c r="D29" s="157" t="s">
        <v>260</v>
      </c>
      <c r="E29" s="158"/>
      <c r="F29" s="158"/>
      <c r="G29" s="158"/>
      <c r="H29" s="158"/>
      <c r="I29" s="252"/>
    </row>
    <row r="30" spans="1:9" x14ac:dyDescent="0.25">
      <c r="C30" s="250"/>
      <c r="D30" s="35" t="s">
        <v>282</v>
      </c>
      <c r="E30" s="46">
        <v>24239.046749999998</v>
      </c>
      <c r="F30" s="46">
        <v>25093.4731479375</v>
      </c>
      <c r="G30" s="46">
        <v>25720.80997663593</v>
      </c>
      <c r="H30" s="46">
        <v>26363.830226051825</v>
      </c>
      <c r="I30" s="47">
        <v>27022.92598170312</v>
      </c>
    </row>
    <row r="31" spans="1:9" s="36" customFormat="1" ht="12.75" x14ac:dyDescent="0.25">
      <c r="A31" s="713"/>
      <c r="C31" s="250"/>
      <c r="D31" s="37" t="s">
        <v>283</v>
      </c>
      <c r="E31" s="38">
        <v>0.13928971856123015</v>
      </c>
      <c r="F31" s="38">
        <v>0.13427983484219702</v>
      </c>
      <c r="G31" s="38">
        <v>0.13206628134981466</v>
      </c>
      <c r="H31" s="38">
        <v>0.12543345888364768</v>
      </c>
      <c r="I31" s="40">
        <v>0.1166445858306524</v>
      </c>
    </row>
    <row r="32" spans="1:9" x14ac:dyDescent="0.25">
      <c r="C32" s="250"/>
      <c r="D32" s="35" t="s">
        <v>284</v>
      </c>
      <c r="E32" s="46">
        <v>3376.25</v>
      </c>
      <c r="F32" s="46">
        <v>3369.5474299221532</v>
      </c>
      <c r="G32" s="46">
        <v>3396.8517269195208</v>
      </c>
      <c r="H32" s="46">
        <v>3306.9064146749397</v>
      </c>
      <c r="I32" s="47">
        <v>3152.0780090681365</v>
      </c>
    </row>
    <row r="33" spans="1:9" s="36" customFormat="1" ht="12.75" x14ac:dyDescent="0.25">
      <c r="A33" s="713"/>
      <c r="C33" s="250"/>
      <c r="D33" s="37" t="s">
        <v>285</v>
      </c>
      <c r="E33" s="202">
        <v>0.84752260317332817</v>
      </c>
      <c r="F33" s="202">
        <v>0.84332334905380624</v>
      </c>
      <c r="G33" s="202">
        <v>0.84409458165148754</v>
      </c>
      <c r="H33" s="202">
        <v>0.84341457753364713</v>
      </c>
      <c r="I33" s="163">
        <v>0.84404022307060078</v>
      </c>
    </row>
    <row r="34" spans="1:9" ht="7.5" customHeight="1" thickBot="1" x14ac:dyDescent="0.3">
      <c r="C34" s="253"/>
      <c r="D34" s="161"/>
      <c r="E34" s="94"/>
      <c r="F34" s="94"/>
      <c r="G34" s="94"/>
      <c r="H34" s="94"/>
      <c r="I34" s="134"/>
    </row>
    <row r="35" spans="1:9" ht="15" thickTop="1" x14ac:dyDescent="0.25">
      <c r="C35" s="254" t="s">
        <v>497</v>
      </c>
      <c r="D35" s="45" t="s">
        <v>286</v>
      </c>
      <c r="E35" s="148">
        <v>67525</v>
      </c>
      <c r="F35" s="148">
        <v>68942.25056682578</v>
      </c>
      <c r="G35" s="148">
        <v>72817.157337394572</v>
      </c>
      <c r="H35" s="148">
        <v>71113.152518143877</v>
      </c>
      <c r="I35" s="129">
        <v>67755.686065736852</v>
      </c>
    </row>
    <row r="36" spans="1:9" ht="7.5" customHeight="1" x14ac:dyDescent="0.25">
      <c r="C36" s="250"/>
      <c r="D36" s="35"/>
      <c r="E36" s="25"/>
      <c r="F36" s="25"/>
      <c r="G36" s="25"/>
      <c r="H36" s="25"/>
      <c r="I36" s="27"/>
    </row>
    <row r="37" spans="1:9" x14ac:dyDescent="0.25">
      <c r="C37" s="250" t="s">
        <v>498</v>
      </c>
      <c r="D37" s="35" t="s">
        <v>496</v>
      </c>
      <c r="E37" s="46">
        <v>91250</v>
      </c>
      <c r="F37" s="46">
        <v>91250</v>
      </c>
      <c r="G37" s="46">
        <v>91250</v>
      </c>
      <c r="H37" s="46">
        <v>91250</v>
      </c>
      <c r="I37" s="47">
        <v>91250</v>
      </c>
    </row>
    <row r="38" spans="1:9" ht="7.5" customHeight="1" x14ac:dyDescent="0.25">
      <c r="C38" s="250"/>
      <c r="D38" s="35"/>
      <c r="E38" s="25"/>
      <c r="F38" s="25"/>
      <c r="G38" s="25"/>
      <c r="H38" s="25"/>
      <c r="I38" s="27"/>
    </row>
    <row r="39" spans="1:9" x14ac:dyDescent="0.25">
      <c r="C39" s="254" t="s">
        <v>499</v>
      </c>
      <c r="D39" s="45" t="s">
        <v>287</v>
      </c>
      <c r="E39" s="151">
        <v>0.74</v>
      </c>
      <c r="F39" s="151">
        <v>0.75553151306110444</v>
      </c>
      <c r="G39" s="151">
        <v>0.79799624479336517</v>
      </c>
      <c r="H39" s="151">
        <v>0.77932221937691926</v>
      </c>
      <c r="I39" s="255">
        <v>0.74252806647382852</v>
      </c>
    </row>
    <row r="40" spans="1:9" ht="7.5" customHeight="1" x14ac:dyDescent="0.25">
      <c r="C40" s="250"/>
      <c r="D40" s="35"/>
      <c r="E40" s="25"/>
      <c r="F40" s="25"/>
      <c r="G40" s="25"/>
      <c r="H40" s="25"/>
      <c r="I40" s="27"/>
    </row>
    <row r="41" spans="1:9" x14ac:dyDescent="0.25">
      <c r="C41" s="250" t="s">
        <v>500</v>
      </c>
      <c r="D41" s="35" t="s">
        <v>288</v>
      </c>
      <c r="E41" s="46">
        <v>555220</v>
      </c>
      <c r="F41" s="46">
        <v>573081.25</v>
      </c>
      <c r="G41" s="46">
        <v>583219.5</v>
      </c>
      <c r="H41" s="46">
        <v>613565</v>
      </c>
      <c r="I41" s="47">
        <v>660285</v>
      </c>
    </row>
    <row r="42" spans="1:9" ht="7.5" customHeight="1" x14ac:dyDescent="0.25">
      <c r="C42" s="250"/>
      <c r="D42" s="35"/>
      <c r="E42" s="25"/>
      <c r="F42" s="25"/>
      <c r="G42" s="25"/>
      <c r="H42" s="25"/>
      <c r="I42" s="27"/>
    </row>
    <row r="43" spans="1:9" x14ac:dyDescent="0.25">
      <c r="C43" s="254" t="s">
        <v>501</v>
      </c>
      <c r="D43" s="45" t="s">
        <v>289</v>
      </c>
      <c r="E43" s="151">
        <v>0.16434926695724217</v>
      </c>
      <c r="F43" s="151">
        <v>0.15922698570228916</v>
      </c>
      <c r="G43" s="151">
        <v>0.15645910330501639</v>
      </c>
      <c r="H43" s="151">
        <v>0.14872099940511599</v>
      </c>
      <c r="I43" s="255">
        <v>0.13819789939192925</v>
      </c>
    </row>
    <row r="44" spans="1:9" ht="7.5" customHeight="1" x14ac:dyDescent="0.25">
      <c r="C44" s="250"/>
      <c r="D44" s="35"/>
      <c r="E44" s="25"/>
      <c r="F44" s="25"/>
      <c r="G44" s="25"/>
      <c r="H44" s="25"/>
      <c r="I44" s="27"/>
    </row>
    <row r="45" spans="1:9" x14ac:dyDescent="0.25">
      <c r="C45" s="250" t="s">
        <v>502</v>
      </c>
      <c r="D45" s="35" t="s">
        <v>290</v>
      </c>
      <c r="E45" s="46">
        <v>415017.9375</v>
      </c>
      <c r="F45" s="46">
        <v>437306.57619124994</v>
      </c>
      <c r="G45" s="46">
        <v>455587.64681941835</v>
      </c>
      <c r="H45" s="46">
        <v>468295.87414186902</v>
      </c>
      <c r="I45" s="47">
        <v>479776.47099541576</v>
      </c>
    </row>
    <row r="46" spans="1:9" ht="7.5" customHeight="1" x14ac:dyDescent="0.25">
      <c r="C46" s="250"/>
      <c r="D46" s="35"/>
      <c r="E46" s="25"/>
      <c r="F46" s="25"/>
      <c r="G46" s="25"/>
      <c r="H46" s="25"/>
      <c r="I46" s="27"/>
    </row>
    <row r="47" spans="1:9" x14ac:dyDescent="0.25">
      <c r="C47" s="254" t="s">
        <v>503</v>
      </c>
      <c r="D47" s="45" t="s">
        <v>283</v>
      </c>
      <c r="E47" s="151">
        <v>0.16270381084432042</v>
      </c>
      <c r="F47" s="151">
        <v>0.15765198677614867</v>
      </c>
      <c r="G47" s="151">
        <v>0.15983128130394011</v>
      </c>
      <c r="H47" s="151">
        <v>0.15185517627815001</v>
      </c>
      <c r="I47" s="255">
        <v>0.14122344500379688</v>
      </c>
    </row>
    <row r="48" spans="1:9" ht="7.5" customHeight="1" x14ac:dyDescent="0.25">
      <c r="C48" s="254"/>
      <c r="D48" s="45"/>
      <c r="E48" s="151"/>
      <c r="F48" s="151"/>
      <c r="G48" s="151"/>
      <c r="H48" s="151"/>
      <c r="I48" s="255"/>
    </row>
    <row r="49" spans="3:9" x14ac:dyDescent="0.25">
      <c r="C49" s="254" t="s">
        <v>504</v>
      </c>
      <c r="D49" s="45" t="s">
        <v>279</v>
      </c>
      <c r="E49" s="151">
        <v>0.74748376769568825</v>
      </c>
      <c r="F49" s="151">
        <v>0.76307953922982119</v>
      </c>
      <c r="G49" s="151">
        <v>0.78115983230913633</v>
      </c>
      <c r="H49" s="151">
        <v>0.76323759364023214</v>
      </c>
      <c r="I49" s="255">
        <v>0.72662027911495153</v>
      </c>
    </row>
    <row r="50" spans="3:9" ht="7.5" customHeight="1" x14ac:dyDescent="0.25">
      <c r="C50" s="254"/>
      <c r="D50" s="45"/>
      <c r="E50" s="151"/>
      <c r="F50" s="151"/>
      <c r="G50" s="151"/>
      <c r="H50" s="151"/>
      <c r="I50" s="255"/>
    </row>
    <row r="51" spans="3:9" ht="15" thickBot="1" x14ac:dyDescent="0.3">
      <c r="C51" s="256" t="s">
        <v>505</v>
      </c>
      <c r="D51" s="51" t="s">
        <v>291</v>
      </c>
      <c r="E51" s="257">
        <v>0.98998805322721739</v>
      </c>
      <c r="F51" s="65">
        <v>0.99010846736064373</v>
      </c>
      <c r="G51" s="65">
        <v>1.0215530955226664</v>
      </c>
      <c r="H51" s="65">
        <v>1.0210742052942807</v>
      </c>
      <c r="I51" s="258">
        <v>1.0218928480474743</v>
      </c>
    </row>
  </sheetData>
  <sheetProtection algorithmName="SHA-512" hashValue="SNVcfxq+QUIwKfR6Hz2iCDnadgE3oK6inBqJo6q3ws30z3jLrMsa13VByu4QjS4/GNNjHiCW/jEbPbccRiYQxA==" saltValue="DhuPpttHciOK/2IGW6idYg=="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74" orientation="landscape"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16.85546875" style="12" bestFit="1" customWidth="1"/>
    <col min="4" max="8" width="12.140625" style="12" customWidth="1"/>
    <col min="9" max="16384" width="9.140625" style="12"/>
  </cols>
  <sheetData>
    <row r="1" spans="1:8" s="711" customFormat="1" ht="60" customHeight="1" x14ac:dyDescent="0.25">
      <c r="C1" s="755" t="s">
        <v>577</v>
      </c>
    </row>
    <row r="2" spans="1:8" ht="15" thickBot="1" x14ac:dyDescent="0.3"/>
    <row r="3" spans="1:8" x14ac:dyDescent="0.25">
      <c r="C3" s="14"/>
      <c r="D3" s="843" t="s">
        <v>347</v>
      </c>
      <c r="E3" s="843" t="s">
        <v>348</v>
      </c>
      <c r="F3" s="843" t="s">
        <v>349</v>
      </c>
      <c r="G3" s="843" t="s">
        <v>350</v>
      </c>
      <c r="H3" s="845" t="s">
        <v>351</v>
      </c>
    </row>
    <row r="4" spans="1:8" x14ac:dyDescent="0.25">
      <c r="C4" s="35" t="s">
        <v>233</v>
      </c>
      <c r="D4" s="58">
        <v>0.55000000000000004</v>
      </c>
      <c r="E4" s="58">
        <v>0.60155337743579973</v>
      </c>
      <c r="F4" s="58">
        <v>0.60804309100688136</v>
      </c>
      <c r="G4" s="58">
        <v>0.60663961783768539</v>
      </c>
      <c r="H4" s="244">
        <v>0.60715764665436223</v>
      </c>
    </row>
    <row r="5" spans="1:8" x14ac:dyDescent="0.25">
      <c r="C5" s="35" t="s">
        <v>257</v>
      </c>
      <c r="D5" s="58">
        <v>0.15</v>
      </c>
      <c r="E5" s="58">
        <v>0.10384462358926638</v>
      </c>
      <c r="F5" s="58">
        <v>0.10020900210362713</v>
      </c>
      <c r="G5" s="58">
        <v>9.9522311936605309E-2</v>
      </c>
      <c r="H5" s="244">
        <v>9.9148601243151169E-2</v>
      </c>
    </row>
    <row r="6" spans="1:8" x14ac:dyDescent="0.25">
      <c r="A6" s="856" t="s">
        <v>572</v>
      </c>
      <c r="C6" s="35" t="s">
        <v>258</v>
      </c>
      <c r="D6" s="58">
        <v>0.2</v>
      </c>
      <c r="E6" s="58">
        <v>0.19034160769173028</v>
      </c>
      <c r="F6" s="58">
        <v>0.1905435557241032</v>
      </c>
      <c r="G6" s="58">
        <v>0.19291556790084458</v>
      </c>
      <c r="H6" s="244">
        <v>0.19270811334955421</v>
      </c>
    </row>
    <row r="7" spans="1:8" x14ac:dyDescent="0.25">
      <c r="A7" s="857"/>
      <c r="C7" s="35" t="s">
        <v>259</v>
      </c>
      <c r="D7" s="58">
        <v>0.05</v>
      </c>
      <c r="E7" s="58">
        <v>5.5385464772702689E-2</v>
      </c>
      <c r="F7" s="58">
        <v>5.4555294114446581E-2</v>
      </c>
      <c r="G7" s="58">
        <v>5.4420465815778425E-2</v>
      </c>
      <c r="H7" s="244">
        <v>5.4464406483068301E-2</v>
      </c>
    </row>
    <row r="8" spans="1:8" ht="15" thickBot="1" x14ac:dyDescent="0.3">
      <c r="A8" s="857"/>
      <c r="C8" s="161" t="s">
        <v>260</v>
      </c>
      <c r="D8" s="61">
        <v>0.05</v>
      </c>
      <c r="E8" s="61">
        <v>4.8874926510500953E-2</v>
      </c>
      <c r="F8" s="61">
        <v>4.6649057050941745E-2</v>
      </c>
      <c r="G8" s="61">
        <v>4.6502036509086173E-2</v>
      </c>
      <c r="H8" s="245">
        <v>4.6521232269864071E-2</v>
      </c>
    </row>
    <row r="9" spans="1:8" ht="15.75" thickTop="1" thickBot="1" x14ac:dyDescent="0.3">
      <c r="A9" s="857"/>
      <c r="C9" s="63" t="s">
        <v>174</v>
      </c>
      <c r="D9" s="246">
        <v>1.0000000000000002</v>
      </c>
      <c r="E9" s="246">
        <v>1</v>
      </c>
      <c r="F9" s="246">
        <v>1</v>
      </c>
      <c r="G9" s="246">
        <v>0.99999999999999978</v>
      </c>
      <c r="H9" s="247">
        <v>0.99999999999999989</v>
      </c>
    </row>
    <row r="10" spans="1:8" x14ac:dyDescent="0.25">
      <c r="A10" s="857"/>
    </row>
    <row r="11" spans="1:8" x14ac:dyDescent="0.25">
      <c r="A11" s="857"/>
    </row>
    <row r="12" spans="1:8" x14ac:dyDescent="0.25">
      <c r="A12" s="857"/>
    </row>
    <row r="13" spans="1:8" x14ac:dyDescent="0.25">
      <c r="A13" s="857"/>
    </row>
    <row r="14" spans="1:8" x14ac:dyDescent="0.25">
      <c r="A14" s="857"/>
    </row>
    <row r="15" spans="1:8" x14ac:dyDescent="0.25">
      <c r="A15" s="857"/>
    </row>
    <row r="16" spans="1:8"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ZM4heueX/f/xHevLE9PuqHL4Xz+52wuD9N3CTje7Lza2o1PJrtvWoIQg2JI9MFyJRqDAqKmuhZCyVK6BANBlew==" saltValue="2ynsO/KffwtKlcgOZYwfOg=="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4" orientation="landscape"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19" style="12" bestFit="1" customWidth="1"/>
    <col min="4" max="4" width="22.85546875" style="230" customWidth="1"/>
    <col min="5" max="8" width="16.5703125" style="230" customWidth="1"/>
    <col min="9" max="16384" width="9.140625" style="12"/>
  </cols>
  <sheetData>
    <row r="1" spans="1:8" s="711" customFormat="1" ht="60" customHeight="1" x14ac:dyDescent="0.25">
      <c r="C1" s="755" t="s">
        <v>577</v>
      </c>
      <c r="D1" s="719"/>
      <c r="E1" s="719"/>
      <c r="F1" s="719"/>
      <c r="G1" s="719"/>
      <c r="H1" s="719"/>
    </row>
    <row r="2" spans="1:8" ht="15" thickBot="1" x14ac:dyDescent="0.3"/>
    <row r="3" spans="1:8" ht="15" customHeight="1" x14ac:dyDescent="0.25">
      <c r="C3" s="871" t="s">
        <v>272</v>
      </c>
      <c r="D3" s="231" t="s">
        <v>347</v>
      </c>
      <c r="E3" s="862" t="s">
        <v>399</v>
      </c>
      <c r="F3" s="862"/>
      <c r="G3" s="862"/>
      <c r="H3" s="873"/>
    </row>
    <row r="4" spans="1:8" x14ac:dyDescent="0.25">
      <c r="C4" s="872"/>
      <c r="D4" s="232" t="s">
        <v>508</v>
      </c>
      <c r="E4" s="233" t="s">
        <v>348</v>
      </c>
      <c r="F4" s="233" t="s">
        <v>349</v>
      </c>
      <c r="G4" s="233" t="s">
        <v>350</v>
      </c>
      <c r="H4" s="234" t="s">
        <v>351</v>
      </c>
    </row>
    <row r="5" spans="1:8" x14ac:dyDescent="0.25">
      <c r="C5" s="35" t="s">
        <v>233</v>
      </c>
      <c r="D5" s="235">
        <v>97</v>
      </c>
      <c r="E5" s="236">
        <v>2.5000000000000001E-2</v>
      </c>
      <c r="F5" s="236">
        <v>2.5000000000000001E-2</v>
      </c>
      <c r="G5" s="236">
        <v>2.5000000000000001E-2</v>
      </c>
      <c r="H5" s="237">
        <v>2.5000000000000001E-2</v>
      </c>
    </row>
    <row r="6" spans="1:8" x14ac:dyDescent="0.25">
      <c r="A6" s="856" t="s">
        <v>572</v>
      </c>
      <c r="C6" s="35" t="s">
        <v>257</v>
      </c>
      <c r="D6" s="235">
        <v>86</v>
      </c>
      <c r="E6" s="236">
        <v>2.5000000000000001E-2</v>
      </c>
      <c r="F6" s="236">
        <v>2.5000000000000001E-2</v>
      </c>
      <c r="G6" s="236">
        <v>2.5000000000000001E-2</v>
      </c>
      <c r="H6" s="237">
        <v>2.5000000000000001E-2</v>
      </c>
    </row>
    <row r="7" spans="1:8" x14ac:dyDescent="0.25">
      <c r="A7" s="857"/>
      <c r="C7" s="35" t="s">
        <v>258</v>
      </c>
      <c r="D7" s="235">
        <v>63</v>
      </c>
      <c r="E7" s="236">
        <v>2.5000000000000001E-2</v>
      </c>
      <c r="F7" s="236">
        <v>2.5000000000000001E-2</v>
      </c>
      <c r="G7" s="236">
        <v>2.5000000000000001E-2</v>
      </c>
      <c r="H7" s="237">
        <v>2.5000000000000001E-2</v>
      </c>
    </row>
    <row r="8" spans="1:8" x14ac:dyDescent="0.25">
      <c r="A8" s="857"/>
      <c r="C8" s="35" t="s">
        <v>259</v>
      </c>
      <c r="D8" s="235">
        <v>52</v>
      </c>
      <c r="E8" s="236">
        <v>2.5000000000000001E-2</v>
      </c>
      <c r="F8" s="236">
        <v>2.5000000000000001E-2</v>
      </c>
      <c r="G8" s="236">
        <v>2.5000000000000001E-2</v>
      </c>
      <c r="H8" s="237">
        <v>2.5000000000000001E-2</v>
      </c>
    </row>
    <row r="9" spans="1:8" ht="15" thickBot="1" x14ac:dyDescent="0.3">
      <c r="A9" s="857"/>
      <c r="C9" s="161" t="s">
        <v>260</v>
      </c>
      <c r="D9" s="238">
        <v>63</v>
      </c>
      <c r="E9" s="239">
        <v>2.5000000000000001E-2</v>
      </c>
      <c r="F9" s="239">
        <v>2.5000000000000001E-2</v>
      </c>
      <c r="G9" s="239">
        <v>2.5000000000000001E-2</v>
      </c>
      <c r="H9" s="240">
        <v>2.5000000000000001E-2</v>
      </c>
    </row>
    <row r="10" spans="1:8" ht="15.75" thickTop="1" thickBot="1" x14ac:dyDescent="0.3">
      <c r="A10" s="857"/>
      <c r="C10" s="63" t="s">
        <v>174</v>
      </c>
      <c r="D10" s="241">
        <v>85</v>
      </c>
      <c r="E10" s="242">
        <v>3.3000000000000002E-2</v>
      </c>
      <c r="F10" s="242">
        <v>2.7E-2</v>
      </c>
      <c r="G10" s="242">
        <v>2.4E-2</v>
      </c>
      <c r="H10" s="243">
        <v>2.5000000000000001E-2</v>
      </c>
    </row>
    <row r="11" spans="1:8" x14ac:dyDescent="0.25">
      <c r="A11" s="857"/>
    </row>
    <row r="12" spans="1:8" x14ac:dyDescent="0.25">
      <c r="A12" s="857"/>
    </row>
    <row r="13" spans="1:8" x14ac:dyDescent="0.25">
      <c r="A13" s="857"/>
    </row>
    <row r="14" spans="1:8" x14ac:dyDescent="0.25">
      <c r="A14" s="857"/>
    </row>
    <row r="15" spans="1:8" x14ac:dyDescent="0.25">
      <c r="A15" s="857"/>
    </row>
    <row r="16" spans="1:8"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2bCo403fb+8G7N0//QsAMo+rM52ekTdADhYdBzN9iqh5kvOqVoAdMSbZ5babZ7rm8Uj4Jfc++9exABzzZgmLg==" saltValue="MyTi03yggrmQDR1QTneFig==" spinCount="100000" sheet="1" objects="1" scenarios="1"/>
  <mergeCells count="3">
    <mergeCell ref="C3:C4"/>
    <mergeCell ref="E3:H3"/>
    <mergeCell ref="A6:A20"/>
  </mergeCells>
  <hyperlinks>
    <hyperlink ref="A6" r:id="rId1"/>
  </hyperlinks>
  <pageMargins left="0.70866141732283472" right="0.70866141732283472" top="0.74803149606299213" bottom="0.74803149606299213" header="0.31496062992125984" footer="0.31496062992125984"/>
  <pageSetup paperSize="9" scale="82" orientation="landscape"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44"/>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35.28515625" style="143" bestFit="1" customWidth="1"/>
    <col min="4" max="8" width="12.140625" style="12" customWidth="1"/>
    <col min="9" max="16384" width="9.140625" style="12"/>
  </cols>
  <sheetData>
    <row r="1" spans="1:8" s="711" customFormat="1" ht="60" customHeight="1" x14ac:dyDescent="0.25">
      <c r="C1" s="755" t="s">
        <v>577</v>
      </c>
    </row>
    <row r="2" spans="1:8" ht="15" thickBot="1" x14ac:dyDescent="0.3"/>
    <row r="3" spans="1:8" x14ac:dyDescent="0.25">
      <c r="C3" s="222"/>
      <c r="D3" s="843" t="s">
        <v>347</v>
      </c>
      <c r="E3" s="843" t="s">
        <v>348</v>
      </c>
      <c r="F3" s="843" t="s">
        <v>349</v>
      </c>
      <c r="G3" s="843" t="s">
        <v>350</v>
      </c>
      <c r="H3" s="845" t="s">
        <v>351</v>
      </c>
    </row>
    <row r="4" spans="1:8" ht="7.5" customHeight="1" x14ac:dyDescent="0.25">
      <c r="C4" s="35"/>
      <c r="D4" s="25"/>
      <c r="E4" s="25"/>
      <c r="F4" s="25"/>
      <c r="G4" s="25"/>
      <c r="H4" s="27"/>
    </row>
    <row r="5" spans="1:8" x14ac:dyDescent="0.25">
      <c r="C5" s="157" t="s">
        <v>233</v>
      </c>
      <c r="D5" s="223"/>
      <c r="E5" s="223"/>
      <c r="F5" s="223"/>
      <c r="G5" s="223"/>
      <c r="H5" s="224"/>
    </row>
    <row r="6" spans="1:8" s="36" customFormat="1" ht="12.75" x14ac:dyDescent="0.25">
      <c r="A6" s="856" t="s">
        <v>572</v>
      </c>
      <c r="C6" s="37" t="s">
        <v>292</v>
      </c>
      <c r="D6" s="203" t="s">
        <v>1</v>
      </c>
      <c r="E6" s="38">
        <v>2.4999999999999911E-2</v>
      </c>
      <c r="F6" s="38">
        <v>2.4999999999999911E-2</v>
      </c>
      <c r="G6" s="38">
        <v>2.4999999999999911E-2</v>
      </c>
      <c r="H6" s="40">
        <v>2.4999999999999911E-2</v>
      </c>
    </row>
    <row r="7" spans="1:8" x14ac:dyDescent="0.25">
      <c r="A7" s="857"/>
      <c r="C7" s="35" t="s">
        <v>293</v>
      </c>
      <c r="D7" s="46">
        <v>37138.75</v>
      </c>
      <c r="E7" s="46">
        <v>41472.443676499228</v>
      </c>
      <c r="F7" s="46">
        <v>44275.969425763804</v>
      </c>
      <c r="G7" s="46">
        <v>43140.055666839835</v>
      </c>
      <c r="H7" s="47">
        <v>41138.382899124554</v>
      </c>
    </row>
    <row r="8" spans="1:8" x14ac:dyDescent="0.25">
      <c r="A8" s="857"/>
      <c r="C8" s="35" t="s">
        <v>541</v>
      </c>
      <c r="D8" s="216">
        <v>3617975.9741175245</v>
      </c>
      <c r="E8" s="216">
        <v>4141158.8281715019</v>
      </c>
      <c r="F8" s="216">
        <v>4531627.5228660768</v>
      </c>
      <c r="G8" s="216">
        <v>4525751.3903506119</v>
      </c>
      <c r="H8" s="217">
        <v>4423653.214922484</v>
      </c>
    </row>
    <row r="9" spans="1:8" x14ac:dyDescent="0.25">
      <c r="A9" s="857"/>
      <c r="C9" s="35" t="s">
        <v>508</v>
      </c>
      <c r="D9" s="225">
        <v>97.417817619535512</v>
      </c>
      <c r="E9" s="225">
        <v>99.853263060023892</v>
      </c>
      <c r="F9" s="225">
        <v>102.34959463652449</v>
      </c>
      <c r="G9" s="225">
        <v>104.90833450243758</v>
      </c>
      <c r="H9" s="226">
        <v>107.53104286499851</v>
      </c>
    </row>
    <row r="10" spans="1:8" ht="7.5" customHeight="1" x14ac:dyDescent="0.25">
      <c r="A10" s="857"/>
      <c r="C10" s="35"/>
      <c r="D10" s="25"/>
      <c r="E10" s="25"/>
      <c r="F10" s="25"/>
      <c r="G10" s="25"/>
      <c r="H10" s="27"/>
    </row>
    <row r="11" spans="1:8" x14ac:dyDescent="0.25">
      <c r="A11" s="857"/>
      <c r="C11" s="157" t="s">
        <v>257</v>
      </c>
      <c r="D11" s="223"/>
      <c r="E11" s="223"/>
      <c r="F11" s="223"/>
      <c r="G11" s="223"/>
      <c r="H11" s="224"/>
    </row>
    <row r="12" spans="1:8" s="36" customFormat="1" ht="12.75" x14ac:dyDescent="0.25">
      <c r="A12" s="857"/>
      <c r="C12" s="37" t="s">
        <v>292</v>
      </c>
      <c r="D12" s="203" t="s">
        <v>1</v>
      </c>
      <c r="E12" s="38">
        <v>2.4999999999999911E-2</v>
      </c>
      <c r="F12" s="38">
        <v>2.4999999999999911E-2</v>
      </c>
      <c r="G12" s="38">
        <v>2.4999999999999911E-2</v>
      </c>
      <c r="H12" s="40">
        <v>2.4999999999999911E-2</v>
      </c>
    </row>
    <row r="13" spans="1:8" x14ac:dyDescent="0.25">
      <c r="A13" s="857"/>
      <c r="C13" s="35" t="s">
        <v>293</v>
      </c>
      <c r="D13" s="46">
        <v>10128.75</v>
      </c>
      <c r="E13" s="46">
        <v>7159.2820595089097</v>
      </c>
      <c r="F13" s="46">
        <v>7296.9346728031196</v>
      </c>
      <c r="G13" s="46">
        <v>7077.3453477061039</v>
      </c>
      <c r="H13" s="47">
        <v>6717.8814996878773</v>
      </c>
    </row>
    <row r="14" spans="1:8" x14ac:dyDescent="0.25">
      <c r="A14" s="857"/>
      <c r="C14" s="35" t="s">
        <v>541</v>
      </c>
      <c r="D14" s="216">
        <v>870635.92960047384</v>
      </c>
      <c r="E14" s="216">
        <v>630774.41894916433</v>
      </c>
      <c r="F14" s="216">
        <v>658974.97575052921</v>
      </c>
      <c r="G14" s="216">
        <v>655122.80569978454</v>
      </c>
      <c r="H14" s="217">
        <v>637394.82662198623</v>
      </c>
    </row>
    <row r="15" spans="1:8" x14ac:dyDescent="0.25">
      <c r="A15" s="857"/>
      <c r="C15" s="35" t="s">
        <v>508</v>
      </c>
      <c r="D15" s="225">
        <v>85.95689789959016</v>
      </c>
      <c r="E15" s="225">
        <v>88.105820347079913</v>
      </c>
      <c r="F15" s="225">
        <v>90.308465855756907</v>
      </c>
      <c r="G15" s="225">
        <v>92.566177502150822</v>
      </c>
      <c r="H15" s="226">
        <v>94.88033193970459</v>
      </c>
    </row>
    <row r="16" spans="1:8" ht="7.5" customHeight="1" x14ac:dyDescent="0.25">
      <c r="A16" s="857"/>
      <c r="C16" s="35"/>
      <c r="D16" s="25"/>
      <c r="E16" s="25"/>
      <c r="F16" s="25"/>
      <c r="G16" s="25"/>
      <c r="H16" s="27"/>
    </row>
    <row r="17" spans="1:8" x14ac:dyDescent="0.25">
      <c r="A17" s="857"/>
      <c r="C17" s="157" t="s">
        <v>258</v>
      </c>
      <c r="D17" s="223"/>
      <c r="E17" s="223"/>
      <c r="F17" s="223"/>
      <c r="G17" s="223"/>
      <c r="H17" s="224"/>
    </row>
    <row r="18" spans="1:8" s="36" customFormat="1" ht="12.75" x14ac:dyDescent="0.25">
      <c r="A18" s="857"/>
      <c r="C18" s="37" t="s">
        <v>292</v>
      </c>
      <c r="D18" s="203" t="s">
        <v>1</v>
      </c>
      <c r="E18" s="38">
        <v>2.4999999999999911E-2</v>
      </c>
      <c r="F18" s="38">
        <v>2.4999999999999911E-2</v>
      </c>
      <c r="G18" s="38">
        <v>2.4999999999999911E-2</v>
      </c>
      <c r="H18" s="40">
        <v>2.4999999999999911E-2</v>
      </c>
    </row>
    <row r="19" spans="1:8" x14ac:dyDescent="0.25">
      <c r="A19" s="857"/>
      <c r="C19" s="35" t="s">
        <v>293</v>
      </c>
      <c r="D19" s="46">
        <v>13505</v>
      </c>
      <c r="E19" s="46">
        <v>13122.578810775722</v>
      </c>
      <c r="F19" s="46">
        <v>13874.840076788632</v>
      </c>
      <c r="G19" s="46">
        <v>13718.8342032571</v>
      </c>
      <c r="H19" s="47">
        <v>13057.070430432828</v>
      </c>
    </row>
    <row r="20" spans="1:8" x14ac:dyDescent="0.25">
      <c r="A20" s="857"/>
      <c r="C20" s="35" t="s">
        <v>541</v>
      </c>
      <c r="D20" s="216">
        <v>851288.46449824108</v>
      </c>
      <c r="E20" s="216">
        <v>847862.08554124227</v>
      </c>
      <c r="F20" s="216">
        <v>918878.04897441925</v>
      </c>
      <c r="G20" s="216">
        <v>931260.03078626783</v>
      </c>
      <c r="H20" s="217">
        <v>908496.72950634989</v>
      </c>
    </row>
    <row r="21" spans="1:8" x14ac:dyDescent="0.25">
      <c r="C21" s="35" t="s">
        <v>508</v>
      </c>
      <c r="D21" s="225">
        <v>63.035058459699449</v>
      </c>
      <c r="E21" s="225">
        <v>64.610934921191927</v>
      </c>
      <c r="F21" s="225">
        <v>66.226208294221721</v>
      </c>
      <c r="G21" s="225">
        <v>67.881863501577257</v>
      </c>
      <c r="H21" s="226">
        <v>69.57891008911669</v>
      </c>
    </row>
    <row r="22" spans="1:8" ht="7.5" customHeight="1" x14ac:dyDescent="0.25">
      <c r="C22" s="35"/>
      <c r="D22" s="25"/>
      <c r="E22" s="25"/>
      <c r="F22" s="25"/>
      <c r="G22" s="25"/>
      <c r="H22" s="27"/>
    </row>
    <row r="23" spans="1:8" x14ac:dyDescent="0.25">
      <c r="C23" s="157" t="s">
        <v>259</v>
      </c>
      <c r="D23" s="223"/>
      <c r="E23" s="223"/>
      <c r="F23" s="223"/>
      <c r="G23" s="223"/>
      <c r="H23" s="224"/>
    </row>
    <row r="24" spans="1:8" s="36" customFormat="1" ht="12.75" x14ac:dyDescent="0.25">
      <c r="A24" s="713"/>
      <c r="C24" s="37" t="s">
        <v>292</v>
      </c>
      <c r="D24" s="203" t="s">
        <v>1</v>
      </c>
      <c r="E24" s="38">
        <v>2.4999999999999911E-2</v>
      </c>
      <c r="F24" s="38">
        <v>2.4999999999999911E-2</v>
      </c>
      <c r="G24" s="38">
        <v>2.4999999999999911E-2</v>
      </c>
      <c r="H24" s="40">
        <v>2.4999999999999911E-2</v>
      </c>
    </row>
    <row r="25" spans="1:8" x14ac:dyDescent="0.25">
      <c r="C25" s="35" t="s">
        <v>293</v>
      </c>
      <c r="D25" s="46">
        <v>3376.25</v>
      </c>
      <c r="E25" s="46">
        <v>3818.3985901197711</v>
      </c>
      <c r="F25" s="46">
        <v>3972.5614351194927</v>
      </c>
      <c r="G25" s="46">
        <v>3870.0108856658862</v>
      </c>
      <c r="H25" s="47">
        <v>3690.2732274234586</v>
      </c>
    </row>
    <row r="26" spans="1:8" x14ac:dyDescent="0.25">
      <c r="C26" s="35" t="s">
        <v>541</v>
      </c>
      <c r="D26" s="216">
        <v>174127.18592009478</v>
      </c>
      <c r="E26" s="216">
        <v>201853.88411678147</v>
      </c>
      <c r="F26" s="216">
        <v>215253.55723403121</v>
      </c>
      <c r="G26" s="216">
        <v>214939.26874668259</v>
      </c>
      <c r="H26" s="217">
        <v>210080.60925968562</v>
      </c>
    </row>
    <row r="27" spans="1:8" x14ac:dyDescent="0.25">
      <c r="C27" s="35" t="s">
        <v>508</v>
      </c>
      <c r="D27" s="225">
        <v>51.574138739754098</v>
      </c>
      <c r="E27" s="225">
        <v>52.863492208247948</v>
      </c>
      <c r="F27" s="225">
        <v>54.185079513454141</v>
      </c>
      <c r="G27" s="225">
        <v>55.539706501290489</v>
      </c>
      <c r="H27" s="226">
        <v>56.928199163822747</v>
      </c>
    </row>
    <row r="28" spans="1:8" ht="7.5" customHeight="1" x14ac:dyDescent="0.25">
      <c r="C28" s="35"/>
      <c r="D28" s="25"/>
      <c r="E28" s="25"/>
      <c r="F28" s="25"/>
      <c r="G28" s="25"/>
      <c r="H28" s="27"/>
    </row>
    <row r="29" spans="1:8" x14ac:dyDescent="0.25">
      <c r="C29" s="157" t="s">
        <v>260</v>
      </c>
      <c r="D29" s="223"/>
      <c r="E29" s="223"/>
      <c r="F29" s="223"/>
      <c r="G29" s="223"/>
      <c r="H29" s="224"/>
    </row>
    <row r="30" spans="1:8" s="36" customFormat="1" ht="12.75" x14ac:dyDescent="0.25">
      <c r="A30" s="713"/>
      <c r="C30" s="37" t="s">
        <v>292</v>
      </c>
      <c r="D30" s="203" t="s">
        <v>1</v>
      </c>
      <c r="E30" s="38">
        <v>2.4999999999999911E-2</v>
      </c>
      <c r="F30" s="38">
        <v>2.4999999999999911E-2</v>
      </c>
      <c r="G30" s="38">
        <v>2.4999999999999911E-2</v>
      </c>
      <c r="H30" s="40">
        <v>2.4999999999999911E-2</v>
      </c>
    </row>
    <row r="31" spans="1:8" x14ac:dyDescent="0.25">
      <c r="C31" s="35" t="s">
        <v>293</v>
      </c>
      <c r="D31" s="46">
        <v>3376.25</v>
      </c>
      <c r="E31" s="46">
        <v>3369.5474299221532</v>
      </c>
      <c r="F31" s="46">
        <v>3396.8517269195208</v>
      </c>
      <c r="G31" s="46">
        <v>3306.9064146749397</v>
      </c>
      <c r="H31" s="47">
        <v>3152.0780090681365</v>
      </c>
    </row>
    <row r="32" spans="1:8" x14ac:dyDescent="0.25">
      <c r="C32" s="35" t="s">
        <v>541</v>
      </c>
      <c r="D32" s="216">
        <v>212822.11612456027</v>
      </c>
      <c r="E32" s="216">
        <v>217709.60970856977</v>
      </c>
      <c r="F32" s="216">
        <v>224960.61001155895</v>
      </c>
      <c r="G32" s="216">
        <v>224478.9698534545</v>
      </c>
      <c r="H32" s="217">
        <v>219318.1523868338</v>
      </c>
    </row>
    <row r="33" spans="1:8" x14ac:dyDescent="0.25">
      <c r="C33" s="35" t="s">
        <v>508</v>
      </c>
      <c r="D33" s="225">
        <v>63.035058459699449</v>
      </c>
      <c r="E33" s="225">
        <v>64.610934921191927</v>
      </c>
      <c r="F33" s="225">
        <v>66.226208294221721</v>
      </c>
      <c r="G33" s="225">
        <v>67.881863501577257</v>
      </c>
      <c r="H33" s="226">
        <v>69.57891008911669</v>
      </c>
    </row>
    <row r="34" spans="1:8" ht="7.5" customHeight="1" thickBot="1" x14ac:dyDescent="0.3">
      <c r="C34" s="161"/>
      <c r="D34" s="94"/>
      <c r="E34" s="94"/>
      <c r="F34" s="94"/>
      <c r="G34" s="94"/>
      <c r="H34" s="134"/>
    </row>
    <row r="35" spans="1:8" ht="15" thickTop="1" x14ac:dyDescent="0.25">
      <c r="C35" s="45" t="s">
        <v>174</v>
      </c>
      <c r="D35" s="25"/>
      <c r="E35" s="25"/>
      <c r="F35" s="25"/>
      <c r="G35" s="25"/>
      <c r="H35" s="27"/>
    </row>
    <row r="36" spans="1:8" s="36" customFormat="1" ht="12.75" x14ac:dyDescent="0.25">
      <c r="A36" s="713"/>
      <c r="C36" s="37" t="s">
        <v>292</v>
      </c>
      <c r="D36" s="203" t="s">
        <v>1</v>
      </c>
      <c r="E36" s="38">
        <v>3.2890271970413387E-2</v>
      </c>
      <c r="F36" s="38">
        <v>2.6790778427112638E-2</v>
      </c>
      <c r="G36" s="38">
        <v>2.4252315685992176E-2</v>
      </c>
      <c r="H36" s="40">
        <v>2.5104734141730756E-2</v>
      </c>
    </row>
    <row r="37" spans="1:8" x14ac:dyDescent="0.25">
      <c r="C37" s="35" t="s">
        <v>293</v>
      </c>
      <c r="D37" s="46">
        <v>67525</v>
      </c>
      <c r="E37" s="46">
        <v>68942.25056682578</v>
      </c>
      <c r="F37" s="46">
        <v>72817.157337394572</v>
      </c>
      <c r="G37" s="46">
        <v>71113.152518143877</v>
      </c>
      <c r="H37" s="47">
        <v>67755.686065736852</v>
      </c>
    </row>
    <row r="38" spans="1:8" x14ac:dyDescent="0.25">
      <c r="C38" s="35" t="s">
        <v>541</v>
      </c>
      <c r="D38" s="216">
        <v>5726849.670260895</v>
      </c>
      <c r="E38" s="216">
        <v>6039358.8264872599</v>
      </c>
      <c r="F38" s="216">
        <v>6549694.7148366151</v>
      </c>
      <c r="G38" s="216">
        <v>6551552.4654368004</v>
      </c>
      <c r="H38" s="217">
        <v>6398943.5326973395</v>
      </c>
    </row>
    <row r="39" spans="1:8" x14ac:dyDescent="0.25">
      <c r="C39" s="35" t="s">
        <v>542</v>
      </c>
      <c r="D39" s="225">
        <v>84.810805927595638</v>
      </c>
      <c r="E39" s="225">
        <v>87.6002564005842</v>
      </c>
      <c r="F39" s="225">
        <v>89.947135459970511</v>
      </c>
      <c r="G39" s="225">
        <v>92.128561784196407</v>
      </c>
      <c r="H39" s="226">
        <v>94.441424834648672</v>
      </c>
    </row>
    <row r="40" spans="1:8" ht="7.5" customHeight="1" x14ac:dyDescent="0.25">
      <c r="C40" s="35"/>
      <c r="D40" s="25"/>
      <c r="E40" s="25"/>
      <c r="F40" s="25"/>
      <c r="G40" s="25"/>
      <c r="H40" s="27"/>
    </row>
    <row r="41" spans="1:8" x14ac:dyDescent="0.25">
      <c r="C41" s="35" t="s">
        <v>294</v>
      </c>
      <c r="D41" s="93">
        <v>1.1223432669997395</v>
      </c>
      <c r="E41" s="93">
        <v>1.1309828705322178</v>
      </c>
      <c r="F41" s="93">
        <v>1.1329588117282989</v>
      </c>
      <c r="G41" s="93">
        <v>1.1321323770629856</v>
      </c>
      <c r="H41" s="132">
        <v>1.1322480579535588</v>
      </c>
    </row>
    <row r="42" spans="1:8" ht="7.5" customHeight="1" x14ac:dyDescent="0.25">
      <c r="C42" s="35"/>
      <c r="D42" s="25"/>
      <c r="E42" s="25"/>
      <c r="F42" s="25"/>
      <c r="G42" s="25"/>
      <c r="H42" s="27"/>
    </row>
    <row r="43" spans="1:8" x14ac:dyDescent="0.25">
      <c r="C43" s="35" t="s">
        <v>295</v>
      </c>
      <c r="D43" s="25" t="s">
        <v>1</v>
      </c>
      <c r="E43" s="93">
        <v>2.4999999999999911E-2</v>
      </c>
      <c r="F43" s="93">
        <v>2.4999999999999911E-2</v>
      </c>
      <c r="G43" s="93">
        <v>2.4999999999999911E-2</v>
      </c>
      <c r="H43" s="132">
        <v>2.4999999999999911E-2</v>
      </c>
    </row>
    <row r="44" spans="1:8" ht="15" thickBot="1" x14ac:dyDescent="0.3">
      <c r="C44" s="227" t="s">
        <v>543</v>
      </c>
      <c r="D44" s="228">
        <v>75.565834821919339</v>
      </c>
      <c r="E44" s="228">
        <v>77.454980692467316</v>
      </c>
      <c r="F44" s="228">
        <v>79.391355209778993</v>
      </c>
      <c r="G44" s="228">
        <v>81.376139090023457</v>
      </c>
      <c r="H44" s="229">
        <v>83.410542567274035</v>
      </c>
    </row>
  </sheetData>
  <sheetProtection algorithmName="SHA-512" hashValue="nKOM3WM1x5tE2DRN2CJqsZf+mD1H9IjWAM0jH7m9sY08acdUdG4IGPm96bL1L41zJerMr6fXeztED/NXSg1yiA==" saltValue="mwAPiHAjcipj0AIKoeBDAw=="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0" orientation="landscape"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12.7109375" style="12" customWidth="1"/>
    <col min="4" max="4" width="12.85546875" style="12" bestFit="1" customWidth="1"/>
    <col min="5" max="5" width="20" style="12" bestFit="1" customWidth="1"/>
    <col min="6" max="6" width="14" style="12" bestFit="1" customWidth="1"/>
    <col min="7" max="7" width="20" style="12" customWidth="1"/>
    <col min="8" max="16384" width="9.140625" style="12"/>
  </cols>
  <sheetData>
    <row r="1" spans="1:7" s="711" customFormat="1" ht="60" customHeight="1" x14ac:dyDescent="0.25">
      <c r="C1" s="755" t="s">
        <v>577</v>
      </c>
    </row>
    <row r="2" spans="1:7" ht="15" thickBot="1" x14ac:dyDescent="0.3"/>
    <row r="3" spans="1:7" ht="28.5" x14ac:dyDescent="0.25">
      <c r="C3" s="53" t="s">
        <v>296</v>
      </c>
      <c r="D3" s="843" t="s">
        <v>268</v>
      </c>
      <c r="E3" s="843" t="s">
        <v>508</v>
      </c>
      <c r="F3" s="843" t="s">
        <v>507</v>
      </c>
      <c r="G3" s="842" t="s">
        <v>506</v>
      </c>
    </row>
    <row r="4" spans="1:7" x14ac:dyDescent="0.25">
      <c r="C4" s="23" t="s">
        <v>348</v>
      </c>
      <c r="D4" s="215">
        <v>0.76</v>
      </c>
      <c r="E4" s="216">
        <v>87.6002564005842</v>
      </c>
      <c r="F4" s="216">
        <v>66.576000000000008</v>
      </c>
      <c r="G4" s="217">
        <v>85.463664781057759</v>
      </c>
    </row>
    <row r="5" spans="1:7" x14ac:dyDescent="0.25">
      <c r="C5" s="23" t="s">
        <v>349</v>
      </c>
      <c r="D5" s="215">
        <v>0.8</v>
      </c>
      <c r="E5" s="216">
        <v>89.947135459970511</v>
      </c>
      <c r="F5" s="216">
        <v>71.957999999999998</v>
      </c>
      <c r="G5" s="217">
        <v>85.612978427098653</v>
      </c>
    </row>
    <row r="6" spans="1:7" x14ac:dyDescent="0.25">
      <c r="A6" s="856" t="s">
        <v>572</v>
      </c>
      <c r="C6" s="23" t="s">
        <v>350</v>
      </c>
      <c r="D6" s="215">
        <v>0.78</v>
      </c>
      <c r="E6" s="216">
        <v>92.128561784196407</v>
      </c>
      <c r="F6" s="216">
        <v>71.86</v>
      </c>
      <c r="G6" s="217">
        <v>85.550528201688479</v>
      </c>
    </row>
    <row r="7" spans="1:7" ht="15" thickBot="1" x14ac:dyDescent="0.3">
      <c r="A7" s="857"/>
      <c r="C7" s="218" t="s">
        <v>351</v>
      </c>
      <c r="D7" s="219">
        <v>0.74</v>
      </c>
      <c r="E7" s="220">
        <v>94.441424834648672</v>
      </c>
      <c r="F7" s="220">
        <v>69.887</v>
      </c>
      <c r="G7" s="221">
        <v>85.55926972475757</v>
      </c>
    </row>
    <row r="8" spans="1:7" x14ac:dyDescent="0.25">
      <c r="A8" s="857"/>
    </row>
    <row r="9" spans="1:7" x14ac:dyDescent="0.25">
      <c r="A9" s="857"/>
    </row>
    <row r="10" spans="1:7" x14ac:dyDescent="0.25">
      <c r="A10" s="857"/>
    </row>
    <row r="11" spans="1:7" x14ac:dyDescent="0.25">
      <c r="A11" s="857"/>
    </row>
    <row r="12" spans="1:7" x14ac:dyDescent="0.25">
      <c r="A12" s="857"/>
    </row>
    <row r="13" spans="1:7" x14ac:dyDescent="0.25">
      <c r="A13" s="857"/>
    </row>
    <row r="14" spans="1:7" x14ac:dyDescent="0.25">
      <c r="A14" s="857"/>
    </row>
    <row r="15" spans="1:7" x14ac:dyDescent="0.25">
      <c r="A15" s="857"/>
    </row>
    <row r="16" spans="1:7"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P5EIYAdZlwpm0XIwERiOOUKO6+AgvdBOfTFrTfZw/I+Ohz+WdoWersiqU9sk9ukRgPJC/rVB6EIXDI/Iry5yuw==" saltValue="bfMTP0vjkPmHUPaDerrkJQ=="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3" orientation="landscape"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48"/>
  <sheetViews>
    <sheetView showGridLines="0" workbookViewId="0">
      <pane xSplit="1" ySplit="1" topLeftCell="D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45.5703125" style="143" customWidth="1"/>
    <col min="4" max="4" width="9.140625" style="12" bestFit="1" customWidth="1"/>
    <col min="5" max="5" width="10.42578125" style="36" customWidth="1"/>
    <col min="6" max="6" width="13.42578125" style="12" bestFit="1" customWidth="1"/>
    <col min="7" max="7" width="13.7109375" style="12" bestFit="1" customWidth="1"/>
    <col min="8" max="8" width="9.140625" style="12" bestFit="1" customWidth="1"/>
    <col min="9" max="9" width="10.42578125" style="36" customWidth="1"/>
    <col min="10" max="10" width="9.7109375" style="12" bestFit="1" customWidth="1"/>
    <col min="11" max="11" width="10" style="12" bestFit="1" customWidth="1"/>
    <col min="12" max="12" width="9.140625" style="12" bestFit="1" customWidth="1"/>
    <col min="13" max="13" width="10.42578125" style="36" customWidth="1"/>
    <col min="14" max="14" width="9.7109375" style="12" bestFit="1" customWidth="1"/>
    <col min="15" max="15" width="10" style="12" bestFit="1" customWidth="1"/>
    <col min="16" max="16" width="9.140625" style="12" bestFit="1" customWidth="1"/>
    <col min="17" max="17" width="10.42578125" style="36" customWidth="1"/>
    <col min="18" max="18" width="9.7109375" style="12" bestFit="1" customWidth="1"/>
    <col min="19" max="19" width="10" style="12" bestFit="1" customWidth="1"/>
    <col min="20" max="20" width="9.140625" style="12" bestFit="1" customWidth="1"/>
    <col min="21" max="21" width="10.42578125" style="36" customWidth="1"/>
    <col min="22" max="22" width="9.7109375" style="12" bestFit="1" customWidth="1"/>
    <col min="23" max="23" width="10" style="12" bestFit="1" customWidth="1"/>
    <col min="24" max="16384" width="9.140625" style="12"/>
  </cols>
  <sheetData>
    <row r="1" spans="1:23" s="711" customFormat="1" ht="60" customHeight="1" x14ac:dyDescent="0.25">
      <c r="C1" s="755" t="s">
        <v>577</v>
      </c>
      <c r="E1" s="713"/>
      <c r="I1" s="713"/>
      <c r="M1" s="713"/>
      <c r="Q1" s="713"/>
      <c r="U1" s="713"/>
    </row>
    <row r="2" spans="1:23" ht="15" thickBot="1" x14ac:dyDescent="0.3"/>
    <row r="3" spans="1:23" ht="28.5" customHeight="1" x14ac:dyDescent="0.25">
      <c r="C3" s="144"/>
      <c r="D3" s="861" t="s">
        <v>363</v>
      </c>
      <c r="E3" s="862"/>
      <c r="F3" s="862"/>
      <c r="G3" s="863"/>
      <c r="H3" s="874" t="s">
        <v>348</v>
      </c>
      <c r="I3" s="875"/>
      <c r="J3" s="875"/>
      <c r="K3" s="876"/>
      <c r="L3" s="874" t="s">
        <v>349</v>
      </c>
      <c r="M3" s="875"/>
      <c r="N3" s="875"/>
      <c r="O3" s="876"/>
      <c r="P3" s="874" t="s">
        <v>350</v>
      </c>
      <c r="Q3" s="875"/>
      <c r="R3" s="875"/>
      <c r="S3" s="876"/>
      <c r="T3" s="874" t="s">
        <v>297</v>
      </c>
      <c r="U3" s="875"/>
      <c r="V3" s="875"/>
      <c r="W3" s="877"/>
    </row>
    <row r="4" spans="1:23" x14ac:dyDescent="0.25">
      <c r="C4" s="45" t="s">
        <v>262</v>
      </c>
      <c r="D4" s="174">
        <v>250</v>
      </c>
      <c r="E4" s="175"/>
      <c r="F4" s="145"/>
      <c r="G4" s="176"/>
      <c r="H4" s="174">
        <v>250</v>
      </c>
      <c r="I4" s="175"/>
      <c r="J4" s="145"/>
      <c r="K4" s="176"/>
      <c r="L4" s="174">
        <v>250</v>
      </c>
      <c r="M4" s="175"/>
      <c r="N4" s="145"/>
      <c r="O4" s="176"/>
      <c r="P4" s="174">
        <v>250</v>
      </c>
      <c r="Q4" s="175"/>
      <c r="R4" s="145"/>
      <c r="S4" s="176"/>
      <c r="T4" s="145">
        <v>250</v>
      </c>
      <c r="U4" s="175"/>
      <c r="V4" s="145"/>
      <c r="W4" s="177"/>
    </row>
    <row r="5" spans="1:23" x14ac:dyDescent="0.25">
      <c r="C5" s="45" t="s">
        <v>353</v>
      </c>
      <c r="D5" s="174">
        <v>365</v>
      </c>
      <c r="E5" s="175"/>
      <c r="F5" s="145"/>
      <c r="G5" s="176"/>
      <c r="H5" s="174">
        <v>365</v>
      </c>
      <c r="I5" s="175"/>
      <c r="J5" s="145"/>
      <c r="K5" s="176"/>
      <c r="L5" s="174">
        <v>365</v>
      </c>
      <c r="M5" s="175"/>
      <c r="N5" s="145"/>
      <c r="O5" s="176"/>
      <c r="P5" s="174">
        <v>365</v>
      </c>
      <c r="Q5" s="175"/>
      <c r="R5" s="145"/>
      <c r="S5" s="176"/>
      <c r="T5" s="145">
        <v>365</v>
      </c>
      <c r="U5" s="175"/>
      <c r="V5" s="145"/>
      <c r="W5" s="177"/>
    </row>
    <row r="6" spans="1:23" x14ac:dyDescent="0.25">
      <c r="A6" s="856" t="s">
        <v>572</v>
      </c>
      <c r="C6" s="45" t="s">
        <v>354</v>
      </c>
      <c r="D6" s="178">
        <v>67525</v>
      </c>
      <c r="E6" s="179"/>
      <c r="F6" s="148"/>
      <c r="G6" s="180"/>
      <c r="H6" s="178">
        <v>69350</v>
      </c>
      <c r="I6" s="179"/>
      <c r="J6" s="148"/>
      <c r="K6" s="180"/>
      <c r="L6" s="178">
        <v>73000</v>
      </c>
      <c r="M6" s="179"/>
      <c r="N6" s="148"/>
      <c r="O6" s="180"/>
      <c r="P6" s="178">
        <v>71175</v>
      </c>
      <c r="Q6" s="179"/>
      <c r="R6" s="148"/>
      <c r="S6" s="180"/>
      <c r="T6" s="148">
        <v>67525</v>
      </c>
      <c r="U6" s="179"/>
      <c r="V6" s="148"/>
      <c r="W6" s="129"/>
    </row>
    <row r="7" spans="1:23" x14ac:dyDescent="0.25">
      <c r="A7" s="857"/>
      <c r="C7" s="45" t="s">
        <v>268</v>
      </c>
      <c r="D7" s="181">
        <v>0.74</v>
      </c>
      <c r="E7" s="182"/>
      <c r="F7" s="151"/>
      <c r="G7" s="183"/>
      <c r="H7" s="181">
        <v>0.76</v>
      </c>
      <c r="I7" s="182"/>
      <c r="J7" s="151"/>
      <c r="K7" s="183"/>
      <c r="L7" s="181">
        <v>0.8</v>
      </c>
      <c r="M7" s="182"/>
      <c r="N7" s="151"/>
      <c r="O7" s="183"/>
      <c r="P7" s="181">
        <v>0.78</v>
      </c>
      <c r="Q7" s="182"/>
      <c r="R7" s="151"/>
      <c r="S7" s="183"/>
      <c r="T7" s="151">
        <v>0.74</v>
      </c>
      <c r="U7" s="182"/>
      <c r="V7" s="151"/>
      <c r="W7" s="177"/>
    </row>
    <row r="8" spans="1:23" x14ac:dyDescent="0.25">
      <c r="A8" s="857"/>
      <c r="C8" s="45" t="s">
        <v>344</v>
      </c>
      <c r="D8" s="184">
        <v>84.864270417958949</v>
      </c>
      <c r="E8" s="185"/>
      <c r="F8" s="153"/>
      <c r="G8" s="186"/>
      <c r="H8" s="184">
        <v>87.6002564005842</v>
      </c>
      <c r="I8" s="185"/>
      <c r="J8" s="153"/>
      <c r="K8" s="186"/>
      <c r="L8" s="184">
        <v>89.947135459970511</v>
      </c>
      <c r="M8" s="185"/>
      <c r="N8" s="153"/>
      <c r="O8" s="186"/>
      <c r="P8" s="184">
        <v>92.128561784196407</v>
      </c>
      <c r="Q8" s="185"/>
      <c r="R8" s="153"/>
      <c r="S8" s="186"/>
      <c r="T8" s="153">
        <v>94.441424834648672</v>
      </c>
      <c r="U8" s="185"/>
      <c r="V8" s="153"/>
      <c r="W8" s="187"/>
    </row>
    <row r="9" spans="1:23" x14ac:dyDescent="0.25">
      <c r="A9" s="857"/>
      <c r="C9" s="45" t="s">
        <v>345</v>
      </c>
      <c r="D9" s="184">
        <v>62.799560109289622</v>
      </c>
      <c r="E9" s="185"/>
      <c r="F9" s="188"/>
      <c r="G9" s="189"/>
      <c r="H9" s="184">
        <v>66.576194864443991</v>
      </c>
      <c r="I9" s="185"/>
      <c r="J9" s="153"/>
      <c r="K9" s="186"/>
      <c r="L9" s="184">
        <v>71.957708367976409</v>
      </c>
      <c r="M9" s="185"/>
      <c r="N9" s="153"/>
      <c r="O9" s="186"/>
      <c r="P9" s="184">
        <v>71.860278191673203</v>
      </c>
      <c r="Q9" s="185"/>
      <c r="R9" s="153"/>
      <c r="S9" s="186"/>
      <c r="T9" s="153">
        <v>69.886654377640014</v>
      </c>
      <c r="U9" s="185"/>
      <c r="V9" s="153"/>
      <c r="W9" s="187"/>
    </row>
    <row r="10" spans="1:23" ht="7.5" customHeight="1" x14ac:dyDescent="0.25">
      <c r="A10" s="857"/>
      <c r="C10" s="45"/>
      <c r="D10" s="190"/>
      <c r="E10" s="175"/>
      <c r="F10" s="145"/>
      <c r="G10" s="176"/>
      <c r="H10" s="190"/>
      <c r="I10" s="175"/>
      <c r="J10" s="145"/>
      <c r="K10" s="176"/>
      <c r="L10" s="190"/>
      <c r="M10" s="175"/>
      <c r="N10" s="145"/>
      <c r="O10" s="176"/>
      <c r="P10" s="190"/>
      <c r="Q10" s="175"/>
      <c r="R10" s="145"/>
      <c r="S10" s="176"/>
      <c r="T10" s="191"/>
      <c r="U10" s="175"/>
      <c r="V10" s="145"/>
      <c r="W10" s="177"/>
    </row>
    <row r="11" spans="1:23" s="192" customFormat="1" ht="15.75" x14ac:dyDescent="0.25">
      <c r="A11" s="857"/>
      <c r="C11" s="29" t="s">
        <v>78</v>
      </c>
      <c r="D11" s="193" t="s">
        <v>439</v>
      </c>
      <c r="E11" s="194" t="s">
        <v>298</v>
      </c>
      <c r="F11" s="195" t="s">
        <v>452</v>
      </c>
      <c r="G11" s="196" t="s">
        <v>451</v>
      </c>
      <c r="H11" s="193" t="s">
        <v>439</v>
      </c>
      <c r="I11" s="194" t="s">
        <v>298</v>
      </c>
      <c r="J11" s="195" t="s">
        <v>441</v>
      </c>
      <c r="K11" s="196" t="s">
        <v>442</v>
      </c>
      <c r="L11" s="193" t="s">
        <v>439</v>
      </c>
      <c r="M11" s="194" t="s">
        <v>298</v>
      </c>
      <c r="N11" s="195" t="s">
        <v>441</v>
      </c>
      <c r="O11" s="196" t="s">
        <v>442</v>
      </c>
      <c r="P11" s="193" t="s">
        <v>439</v>
      </c>
      <c r="Q11" s="194" t="s">
        <v>298</v>
      </c>
      <c r="R11" s="195" t="s">
        <v>441</v>
      </c>
      <c r="S11" s="196" t="s">
        <v>442</v>
      </c>
      <c r="T11" s="193" t="s">
        <v>439</v>
      </c>
      <c r="U11" s="194" t="s">
        <v>298</v>
      </c>
      <c r="V11" s="195" t="s">
        <v>441</v>
      </c>
      <c r="W11" s="197" t="s">
        <v>442</v>
      </c>
    </row>
    <row r="12" spans="1:23" x14ac:dyDescent="0.25">
      <c r="A12" s="857"/>
      <c r="C12" s="35" t="s">
        <v>301</v>
      </c>
      <c r="D12" s="57">
        <v>5730.4598599726778</v>
      </c>
      <c r="E12" s="38">
        <v>0.52770448548812665</v>
      </c>
      <c r="F12" s="46">
        <v>22921.839439890711</v>
      </c>
      <c r="G12" s="198">
        <v>84.864270417958949</v>
      </c>
      <c r="H12" s="57">
        <v>6075</v>
      </c>
      <c r="I12" s="38">
        <v>0.53648576255546654</v>
      </c>
      <c r="J12" s="46">
        <v>24300</v>
      </c>
      <c r="K12" s="198">
        <v>87.599134823359762</v>
      </c>
      <c r="L12" s="57">
        <v>6566</v>
      </c>
      <c r="M12" s="38">
        <v>0.54183866663634594</v>
      </c>
      <c r="N12" s="46">
        <v>26264</v>
      </c>
      <c r="O12" s="198">
        <v>89.945205479452056</v>
      </c>
      <c r="P12" s="57">
        <v>6557</v>
      </c>
      <c r="Q12" s="38">
        <v>0.54105619207404254</v>
      </c>
      <c r="R12" s="46">
        <v>26228</v>
      </c>
      <c r="S12" s="198">
        <v>92.125043905865837</v>
      </c>
      <c r="T12" s="46">
        <v>6377</v>
      </c>
      <c r="U12" s="38">
        <v>0.53842594925309095</v>
      </c>
      <c r="V12" s="46">
        <v>25508</v>
      </c>
      <c r="W12" s="199">
        <v>94.439096630877444</v>
      </c>
    </row>
    <row r="13" spans="1:23" x14ac:dyDescent="0.25">
      <c r="A13" s="857"/>
      <c r="C13" s="35" t="s">
        <v>302</v>
      </c>
      <c r="D13" s="57">
        <v>4469.7586907786881</v>
      </c>
      <c r="E13" s="38">
        <v>0.41160949868073876</v>
      </c>
      <c r="F13" s="46">
        <v>17879.034763114752</v>
      </c>
      <c r="G13" s="198">
        <v>66.194130926007972</v>
      </c>
      <c r="H13" s="57">
        <v>4651.8601668824467</v>
      </c>
      <c r="I13" s="38">
        <v>0.41080769529733818</v>
      </c>
      <c r="J13" s="46">
        <v>18607.440667529787</v>
      </c>
      <c r="K13" s="198">
        <v>67.078012500107377</v>
      </c>
      <c r="L13" s="57">
        <v>4933.4363385732122</v>
      </c>
      <c r="M13" s="38">
        <v>0.40711644344011666</v>
      </c>
      <c r="N13" s="46">
        <v>19733.745354292849</v>
      </c>
      <c r="O13" s="198">
        <v>67.581319706482361</v>
      </c>
      <c r="P13" s="57">
        <v>4935.9501914845878</v>
      </c>
      <c r="Q13" s="38">
        <v>0.40729394766993937</v>
      </c>
      <c r="R13" s="46">
        <v>19743.800765938351</v>
      </c>
      <c r="S13" s="198">
        <v>69.349493382291357</v>
      </c>
      <c r="T13" s="46">
        <v>4838.5132526396974</v>
      </c>
      <c r="U13" s="38">
        <v>0.40852769186548371</v>
      </c>
      <c r="V13" s="46">
        <v>19354.05301055879</v>
      </c>
      <c r="W13" s="199">
        <v>71.655138876559747</v>
      </c>
    </row>
    <row r="14" spans="1:23" ht="15" thickBot="1" x14ac:dyDescent="0.3">
      <c r="A14" s="857"/>
      <c r="C14" s="161" t="s">
        <v>303</v>
      </c>
      <c r="D14" s="60">
        <v>659.00288389685795</v>
      </c>
      <c r="E14" s="42">
        <v>6.0686015831134574E-2</v>
      </c>
      <c r="F14" s="96">
        <v>2636.0115355874318</v>
      </c>
      <c r="G14" s="200">
        <v>9.7593910980652794</v>
      </c>
      <c r="H14" s="60">
        <v>596.83269509152478</v>
      </c>
      <c r="I14" s="42">
        <v>5.2706542147195216E-2</v>
      </c>
      <c r="J14" s="96">
        <v>2387.3307803660991</v>
      </c>
      <c r="K14" s="200">
        <v>8.6060950986521245</v>
      </c>
      <c r="L14" s="60">
        <v>618.56188543828853</v>
      </c>
      <c r="M14" s="42">
        <v>5.1044889923537382E-2</v>
      </c>
      <c r="N14" s="96">
        <v>2474.2475417531541</v>
      </c>
      <c r="O14" s="200">
        <v>8.4734504854560075</v>
      </c>
      <c r="P14" s="60">
        <v>625.93892956013826</v>
      </c>
      <c r="Q14" s="42">
        <v>5.1649860256018115E-2</v>
      </c>
      <c r="R14" s="96">
        <v>2503.7557182405531</v>
      </c>
      <c r="S14" s="200">
        <v>8.7943650096261088</v>
      </c>
      <c r="T14" s="96">
        <v>628.26955323403251</v>
      </c>
      <c r="U14" s="42">
        <v>5.3046358881425323E-2</v>
      </c>
      <c r="V14" s="96">
        <v>2513.0782129361301</v>
      </c>
      <c r="W14" s="201">
        <v>9.3042510660352828</v>
      </c>
    </row>
    <row r="15" spans="1:23" ht="15" thickTop="1" x14ac:dyDescent="0.25">
      <c r="A15" s="857"/>
      <c r="C15" s="35" t="s">
        <v>299</v>
      </c>
      <c r="D15" s="57">
        <v>10859.221434648223</v>
      </c>
      <c r="E15" s="202">
        <v>0.99999999999999989</v>
      </c>
      <c r="F15" s="46">
        <v>43436.885738592893</v>
      </c>
      <c r="G15" s="198">
        <v>160.81779244203221</v>
      </c>
      <c r="H15" s="57">
        <v>11323.692861973972</v>
      </c>
      <c r="I15" s="202">
        <v>0.99999999999999989</v>
      </c>
      <c r="J15" s="46">
        <v>45294.771447895888</v>
      </c>
      <c r="K15" s="198">
        <v>163.28324242211929</v>
      </c>
      <c r="L15" s="57">
        <v>12117.9982240115</v>
      </c>
      <c r="M15" s="202">
        <v>1</v>
      </c>
      <c r="N15" s="46">
        <v>48471.992896046002</v>
      </c>
      <c r="O15" s="198">
        <v>165.99997567139042</v>
      </c>
      <c r="P15" s="57">
        <v>12118.889121044725</v>
      </c>
      <c r="Q15" s="202">
        <v>1</v>
      </c>
      <c r="R15" s="46">
        <v>48475.556484178902</v>
      </c>
      <c r="S15" s="198">
        <v>170.26890229778328</v>
      </c>
      <c r="T15" s="46">
        <v>11843.78280587373</v>
      </c>
      <c r="U15" s="202">
        <v>0.99999999999999989</v>
      </c>
      <c r="V15" s="46">
        <v>47375.131223494922</v>
      </c>
      <c r="W15" s="199">
        <v>175.39848657347252</v>
      </c>
    </row>
    <row r="16" spans="1:23" ht="7.5" customHeight="1" x14ac:dyDescent="0.25">
      <c r="A16" s="857"/>
      <c r="C16" s="35"/>
      <c r="D16" s="57"/>
      <c r="E16" s="203"/>
      <c r="F16" s="46"/>
      <c r="G16" s="198"/>
      <c r="H16" s="57"/>
      <c r="I16" s="203"/>
      <c r="J16" s="46"/>
      <c r="K16" s="198"/>
      <c r="L16" s="57"/>
      <c r="M16" s="203"/>
      <c r="N16" s="46"/>
      <c r="O16" s="198"/>
      <c r="P16" s="57"/>
      <c r="Q16" s="203"/>
      <c r="R16" s="46"/>
      <c r="S16" s="198"/>
      <c r="T16" s="46"/>
      <c r="U16" s="203"/>
      <c r="V16" s="46"/>
      <c r="W16" s="199"/>
    </row>
    <row r="17" spans="1:23" s="192" customFormat="1" ht="15.75" x14ac:dyDescent="0.25">
      <c r="A17" s="857"/>
      <c r="C17" s="29" t="s">
        <v>450</v>
      </c>
      <c r="D17" s="204"/>
      <c r="E17" s="194"/>
      <c r="F17" s="205"/>
      <c r="G17" s="206"/>
      <c r="H17" s="204"/>
      <c r="I17" s="194"/>
      <c r="J17" s="205"/>
      <c r="K17" s="206"/>
      <c r="L17" s="204"/>
      <c r="M17" s="194"/>
      <c r="N17" s="205"/>
      <c r="O17" s="206"/>
      <c r="P17" s="204"/>
      <c r="Q17" s="194"/>
      <c r="R17" s="205"/>
      <c r="S17" s="206"/>
      <c r="T17" s="205"/>
      <c r="U17" s="194"/>
      <c r="V17" s="205"/>
      <c r="W17" s="207"/>
    </row>
    <row r="18" spans="1:23" x14ac:dyDescent="0.25">
      <c r="A18" s="857"/>
      <c r="C18" s="35" t="s">
        <v>301</v>
      </c>
      <c r="D18" s="57">
        <v>1409.6931255532786</v>
      </c>
      <c r="E18" s="38">
        <v>0.24599999999999997</v>
      </c>
      <c r="F18" s="46">
        <v>5638.7725022131144</v>
      </c>
      <c r="G18" s="198">
        <v>20.876610522817899</v>
      </c>
      <c r="H18" s="57">
        <v>1436.2386785902215</v>
      </c>
      <c r="I18" s="38">
        <v>0.23641788947987186</v>
      </c>
      <c r="J18" s="46">
        <v>5744.9547143608861</v>
      </c>
      <c r="K18" s="198">
        <v>20.710002575201464</v>
      </c>
      <c r="L18" s="57">
        <v>1496.2995687858124</v>
      </c>
      <c r="M18" s="38">
        <v>0.22788601413125378</v>
      </c>
      <c r="N18" s="46">
        <v>5985.1982751432497</v>
      </c>
      <c r="O18" s="198">
        <v>20.497254366928939</v>
      </c>
      <c r="P18" s="57">
        <v>1510.2441406833977</v>
      </c>
      <c r="Q18" s="38">
        <v>0.23032547516904037</v>
      </c>
      <c r="R18" s="46">
        <v>6040.976562733591</v>
      </c>
      <c r="S18" s="198">
        <v>21.21874451258725</v>
      </c>
      <c r="T18" s="46">
        <v>1507.846927761678</v>
      </c>
      <c r="U18" s="38">
        <v>0.23645082762453787</v>
      </c>
      <c r="V18" s="46">
        <v>6031.387711046712</v>
      </c>
      <c r="W18" s="199">
        <v>22.330202558484679</v>
      </c>
    </row>
    <row r="19" spans="1:23" x14ac:dyDescent="0.25">
      <c r="A19" s="857"/>
      <c r="C19" s="35" t="s">
        <v>302</v>
      </c>
      <c r="D19" s="57">
        <v>3110.4936119931695</v>
      </c>
      <c r="E19" s="38">
        <v>0.69589743589743602</v>
      </c>
      <c r="F19" s="46">
        <v>12441.974447972678</v>
      </c>
      <c r="G19" s="198">
        <v>46.06432598286812</v>
      </c>
      <c r="H19" s="57">
        <v>3174.7097217714327</v>
      </c>
      <c r="I19" s="38">
        <v>0.68246026490066203</v>
      </c>
      <c r="J19" s="46">
        <v>12698.838887085731</v>
      </c>
      <c r="K19" s="198">
        <v>45.778078179833201</v>
      </c>
      <c r="L19" s="57">
        <v>3296.7452658805041</v>
      </c>
      <c r="M19" s="38">
        <v>0.66824522292993616</v>
      </c>
      <c r="N19" s="46">
        <v>13186.981063522016</v>
      </c>
      <c r="O19" s="198">
        <v>45.160894053157591</v>
      </c>
      <c r="P19" s="57">
        <v>3332.8240828645567</v>
      </c>
      <c r="Q19" s="38">
        <v>0.67521428571428554</v>
      </c>
      <c r="R19" s="46">
        <v>13331.296331458227</v>
      </c>
      <c r="S19" s="198">
        <v>46.825768638771429</v>
      </c>
      <c r="T19" s="46">
        <v>3338.5741443213901</v>
      </c>
      <c r="U19" s="38">
        <v>0.68999999999999972</v>
      </c>
      <c r="V19" s="46">
        <v>13354.29657728556</v>
      </c>
      <c r="W19" s="199">
        <v>49.442045824826209</v>
      </c>
    </row>
    <row r="20" spans="1:23" ht="15" thickBot="1" x14ac:dyDescent="0.3">
      <c r="A20" s="857"/>
      <c r="C20" s="161" t="s">
        <v>304</v>
      </c>
      <c r="D20" s="60">
        <v>357.58069526229508</v>
      </c>
      <c r="E20" s="42">
        <v>0.54260869565217384</v>
      </c>
      <c r="F20" s="96">
        <v>1430.3227810491803</v>
      </c>
      <c r="G20" s="200">
        <v>5.2955304740806382</v>
      </c>
      <c r="H20" s="60">
        <v>296.73625550864148</v>
      </c>
      <c r="I20" s="42">
        <v>0.49718498659517424</v>
      </c>
      <c r="J20" s="96">
        <v>1186.9450220345659</v>
      </c>
      <c r="K20" s="200">
        <v>4.2788212762601514</v>
      </c>
      <c r="L20" s="60">
        <v>304.13986108555429</v>
      </c>
      <c r="M20" s="42">
        <v>0.49168865435356202</v>
      </c>
      <c r="N20" s="96">
        <v>1216.5594443422171</v>
      </c>
      <c r="O20" s="200">
        <v>4.166299466925401</v>
      </c>
      <c r="P20" s="60">
        <v>309.47352926922792</v>
      </c>
      <c r="Q20" s="42">
        <v>0.49441489361702129</v>
      </c>
      <c r="R20" s="96">
        <v>1237.8941170769117</v>
      </c>
      <c r="S20" s="200">
        <v>4.3480650406635464</v>
      </c>
      <c r="T20" s="96">
        <v>314.13477661701626</v>
      </c>
      <c r="U20" s="42">
        <v>0.5</v>
      </c>
      <c r="V20" s="96">
        <v>1256.539106468065</v>
      </c>
      <c r="W20" s="201">
        <v>4.6521255330176414</v>
      </c>
    </row>
    <row r="21" spans="1:23" ht="15" thickTop="1" x14ac:dyDescent="0.25">
      <c r="C21" s="35" t="s">
        <v>305</v>
      </c>
      <c r="D21" s="57">
        <v>4877.7674328087433</v>
      </c>
      <c r="E21" s="38">
        <v>0.44918205804749345</v>
      </c>
      <c r="F21" s="46">
        <v>19511.069731234973</v>
      </c>
      <c r="G21" s="198">
        <v>72.236466979766661</v>
      </c>
      <c r="H21" s="57">
        <v>4907.6846558702955</v>
      </c>
      <c r="I21" s="38">
        <v>0.43339966172614619</v>
      </c>
      <c r="J21" s="46">
        <v>19630.738623481182</v>
      </c>
      <c r="K21" s="198">
        <v>70.766902031294819</v>
      </c>
      <c r="L21" s="57">
        <v>5097.1846957518701</v>
      </c>
      <c r="M21" s="38">
        <v>0.4206292657851633</v>
      </c>
      <c r="N21" s="46">
        <v>20388.73878300748</v>
      </c>
      <c r="O21" s="198">
        <v>69.824447887011914</v>
      </c>
      <c r="P21" s="57">
        <v>5152.541752817182</v>
      </c>
      <c r="Q21" s="38">
        <v>0.42516617664812828</v>
      </c>
      <c r="R21" s="46">
        <v>20610.167011268728</v>
      </c>
      <c r="S21" s="198">
        <v>72.392578192022228</v>
      </c>
      <c r="T21" s="46">
        <v>5160.5558487000844</v>
      </c>
      <c r="U21" s="38">
        <v>0.43571854814331712</v>
      </c>
      <c r="V21" s="46">
        <v>20642.223394800338</v>
      </c>
      <c r="W21" s="199">
        <v>76.424373916328534</v>
      </c>
    </row>
    <row r="22" spans="1:23" ht="7.5" customHeight="1" thickBot="1" x14ac:dyDescent="0.3">
      <c r="C22" s="161"/>
      <c r="D22" s="60"/>
      <c r="E22" s="208"/>
      <c r="F22" s="96"/>
      <c r="G22" s="200"/>
      <c r="H22" s="60"/>
      <c r="I22" s="208"/>
      <c r="J22" s="96"/>
      <c r="K22" s="200"/>
      <c r="L22" s="60"/>
      <c r="M22" s="208"/>
      <c r="N22" s="96"/>
      <c r="O22" s="200"/>
      <c r="P22" s="60"/>
      <c r="Q22" s="208"/>
      <c r="R22" s="96"/>
      <c r="S22" s="200"/>
      <c r="T22" s="96"/>
      <c r="U22" s="208"/>
      <c r="V22" s="96"/>
      <c r="W22" s="201"/>
    </row>
    <row r="23" spans="1:23" s="192" customFormat="1" ht="15" thickTop="1" x14ac:dyDescent="0.25">
      <c r="A23" s="718"/>
      <c r="C23" s="45" t="s">
        <v>444</v>
      </c>
      <c r="D23" s="178">
        <v>5981.45400183948</v>
      </c>
      <c r="E23" s="209">
        <v>0.55081794195250655</v>
      </c>
      <c r="F23" s="148">
        <v>23925.81600735792</v>
      </c>
      <c r="G23" s="210">
        <v>88.581325462265539</v>
      </c>
      <c r="H23" s="178">
        <v>6416.0082061036765</v>
      </c>
      <c r="I23" s="209">
        <v>0.56660033827385381</v>
      </c>
      <c r="J23" s="148">
        <v>25664.032824414706</v>
      </c>
      <c r="K23" s="210">
        <v>92.516340390824453</v>
      </c>
      <c r="L23" s="178">
        <v>7020.8135282596304</v>
      </c>
      <c r="M23" s="209">
        <v>0.57937073421483676</v>
      </c>
      <c r="N23" s="148">
        <v>28083.254113038522</v>
      </c>
      <c r="O23" s="210">
        <v>96.175527784378502</v>
      </c>
      <c r="P23" s="178">
        <v>6966.3473682275435</v>
      </c>
      <c r="Q23" s="209">
        <v>0.57483382335187172</v>
      </c>
      <c r="R23" s="148">
        <v>27865.389472910174</v>
      </c>
      <c r="S23" s="210">
        <v>97.876324105761071</v>
      </c>
      <c r="T23" s="148">
        <v>6683.226957173646</v>
      </c>
      <c r="U23" s="209">
        <v>0.56428145185668288</v>
      </c>
      <c r="V23" s="148">
        <v>26732.907828694584</v>
      </c>
      <c r="W23" s="211">
        <v>98.974112657143962</v>
      </c>
    </row>
    <row r="24" spans="1:23" s="192" customFormat="1" ht="7.5" customHeight="1" x14ac:dyDescent="0.25">
      <c r="A24" s="718"/>
      <c r="C24" s="45"/>
      <c r="D24" s="178"/>
      <c r="E24" s="175"/>
      <c r="F24" s="148"/>
      <c r="G24" s="210"/>
      <c r="H24" s="178"/>
      <c r="I24" s="175"/>
      <c r="J24" s="148"/>
      <c r="K24" s="210"/>
      <c r="L24" s="178"/>
      <c r="M24" s="175"/>
      <c r="N24" s="148"/>
      <c r="O24" s="210"/>
      <c r="P24" s="178"/>
      <c r="Q24" s="175"/>
      <c r="R24" s="148"/>
      <c r="S24" s="210"/>
      <c r="T24" s="148"/>
      <c r="U24" s="175"/>
      <c r="V24" s="148"/>
      <c r="W24" s="211"/>
    </row>
    <row r="25" spans="1:23" s="192" customFormat="1" x14ac:dyDescent="0.25">
      <c r="A25" s="718"/>
      <c r="C25" s="29" t="s">
        <v>445</v>
      </c>
      <c r="D25" s="204"/>
      <c r="E25" s="194"/>
      <c r="F25" s="205"/>
      <c r="G25" s="206"/>
      <c r="H25" s="204"/>
      <c r="I25" s="194"/>
      <c r="J25" s="205"/>
      <c r="K25" s="206"/>
      <c r="L25" s="204"/>
      <c r="M25" s="194"/>
      <c r="N25" s="205"/>
      <c r="O25" s="206"/>
      <c r="P25" s="204"/>
      <c r="Q25" s="194"/>
      <c r="R25" s="205"/>
      <c r="S25" s="206"/>
      <c r="T25" s="205"/>
      <c r="U25" s="194"/>
      <c r="V25" s="205"/>
      <c r="W25" s="207"/>
    </row>
    <row r="26" spans="1:23" x14ac:dyDescent="0.25">
      <c r="C26" s="35" t="s">
        <v>306</v>
      </c>
      <c r="D26" s="57">
        <v>890.51346223975406</v>
      </c>
      <c r="E26" s="38">
        <v>8.2005277044854885E-2</v>
      </c>
      <c r="F26" s="46">
        <v>3562.0538489590162</v>
      </c>
      <c r="G26" s="198">
        <v>13.187907622950819</v>
      </c>
      <c r="H26" s="57">
        <v>883.28136711458933</v>
      </c>
      <c r="I26" s="38">
        <v>7.8002942845679907E-2</v>
      </c>
      <c r="J26" s="46">
        <v>3533.1254684583573</v>
      </c>
      <c r="K26" s="198">
        <v>12.736573426309867</v>
      </c>
      <c r="L26" s="57">
        <v>912.26537566811226</v>
      </c>
      <c r="M26" s="38">
        <v>7.528185421421188E-2</v>
      </c>
      <c r="N26" s="46">
        <v>3649.061502672449</v>
      </c>
      <c r="O26" s="198">
        <v>12.496785968056333</v>
      </c>
      <c r="P26" s="57">
        <v>925.69756708454759</v>
      </c>
      <c r="Q26" s="38">
        <v>7.6384688220065708E-2</v>
      </c>
      <c r="R26" s="46">
        <v>3702.7902683381903</v>
      </c>
      <c r="S26" s="198">
        <v>13.005937015589009</v>
      </c>
      <c r="T26" s="46">
        <v>933.89669397954299</v>
      </c>
      <c r="U26" s="38">
        <v>7.8851217494160075E-2</v>
      </c>
      <c r="V26" s="46">
        <v>3735.586775918172</v>
      </c>
      <c r="W26" s="199">
        <v>13.830384212951396</v>
      </c>
    </row>
    <row r="27" spans="1:23" x14ac:dyDescent="0.25">
      <c r="C27" s="35" t="s">
        <v>307</v>
      </c>
      <c r="D27" s="57">
        <v>303.71437257855189</v>
      </c>
      <c r="E27" s="38">
        <v>2.7968337730870711E-2</v>
      </c>
      <c r="F27" s="46">
        <v>1214.8574903142076</v>
      </c>
      <c r="G27" s="198">
        <v>4.4978063321518231</v>
      </c>
      <c r="H27" s="57">
        <v>471.08339579444765</v>
      </c>
      <c r="I27" s="38">
        <v>4.1601569517695954E-2</v>
      </c>
      <c r="J27" s="46">
        <v>1884.3335831777906</v>
      </c>
      <c r="K27" s="198">
        <v>6.7928391606985965</v>
      </c>
      <c r="L27" s="57">
        <v>486.54153368965979</v>
      </c>
      <c r="M27" s="38">
        <v>4.015032224757966E-2</v>
      </c>
      <c r="N27" s="46">
        <v>1946.1661347586391</v>
      </c>
      <c r="O27" s="198">
        <v>6.6649525162967098</v>
      </c>
      <c r="P27" s="57">
        <v>493.70536911175873</v>
      </c>
      <c r="Q27" s="38">
        <v>4.0738500384035051E-2</v>
      </c>
      <c r="R27" s="46">
        <v>1974.8214764470349</v>
      </c>
      <c r="S27" s="198">
        <v>6.9364997416474701</v>
      </c>
      <c r="T27" s="46">
        <v>498.0782367890896</v>
      </c>
      <c r="U27" s="38">
        <v>4.2053982663552043E-2</v>
      </c>
      <c r="V27" s="46">
        <v>1992.3129471563584</v>
      </c>
      <c r="W27" s="199">
        <v>7.3762049135740773</v>
      </c>
    </row>
    <row r="28" spans="1:23" x14ac:dyDescent="0.25">
      <c r="C28" s="35" t="s">
        <v>308</v>
      </c>
      <c r="D28" s="57">
        <v>412.59310991803278</v>
      </c>
      <c r="E28" s="38">
        <v>3.7994722955145117E-2</v>
      </c>
      <c r="F28" s="46">
        <v>1650.3724396721311</v>
      </c>
      <c r="G28" s="198">
        <v>6.1102274700930437</v>
      </c>
      <c r="H28" s="57">
        <v>441.64068355729466</v>
      </c>
      <c r="I28" s="38">
        <v>3.9001471422839953E-2</v>
      </c>
      <c r="J28" s="46">
        <v>1766.5627342291787</v>
      </c>
      <c r="K28" s="198">
        <v>6.3682867131549337</v>
      </c>
      <c r="L28" s="57">
        <v>456.13268783405613</v>
      </c>
      <c r="M28" s="38">
        <v>3.764092710710594E-2</v>
      </c>
      <c r="N28" s="46">
        <v>1824.5307513362245</v>
      </c>
      <c r="O28" s="198">
        <v>6.2483929840281665</v>
      </c>
      <c r="P28" s="57">
        <v>462.84878354227379</v>
      </c>
      <c r="Q28" s="38">
        <v>3.8192344110032854E-2</v>
      </c>
      <c r="R28" s="46">
        <v>1851.3951341690952</v>
      </c>
      <c r="S28" s="198">
        <v>6.5029685077945043</v>
      </c>
      <c r="T28" s="46">
        <v>466.94834698977149</v>
      </c>
      <c r="U28" s="38">
        <v>3.9425608747080038E-2</v>
      </c>
      <c r="V28" s="46">
        <v>1867.793387959086</v>
      </c>
      <c r="W28" s="199">
        <v>6.9151921064756978</v>
      </c>
    </row>
    <row r="29" spans="1:23" ht="15" thickBot="1" x14ac:dyDescent="0.3">
      <c r="C29" s="161" t="s">
        <v>309</v>
      </c>
      <c r="D29" s="60">
        <v>271.62379736270492</v>
      </c>
      <c r="E29" s="42">
        <v>2.5013192612137206E-2</v>
      </c>
      <c r="F29" s="96">
        <v>1086.4951894508197</v>
      </c>
      <c r="G29" s="200">
        <v>4.0225664178112543</v>
      </c>
      <c r="H29" s="60">
        <v>294.42712237152978</v>
      </c>
      <c r="I29" s="42">
        <v>2.600098094855997E-2</v>
      </c>
      <c r="J29" s="96">
        <v>1177.7084894861191</v>
      </c>
      <c r="K29" s="200">
        <v>4.245524475436623</v>
      </c>
      <c r="L29" s="60">
        <v>304.08845855603738</v>
      </c>
      <c r="M29" s="42">
        <v>2.5093951404737289E-2</v>
      </c>
      <c r="N29" s="96">
        <v>1216.3538342241495</v>
      </c>
      <c r="O29" s="200">
        <v>4.1655953226854434</v>
      </c>
      <c r="P29" s="60">
        <v>308.56585569484918</v>
      </c>
      <c r="Q29" s="42">
        <v>2.5461562740021905E-2</v>
      </c>
      <c r="R29" s="96">
        <v>1234.2634227793967</v>
      </c>
      <c r="S29" s="200">
        <v>4.3353123385296684</v>
      </c>
      <c r="T29" s="96">
        <v>311.29889799318096</v>
      </c>
      <c r="U29" s="42">
        <v>2.6283739164720023E-2</v>
      </c>
      <c r="V29" s="96">
        <v>1245.1955919727238</v>
      </c>
      <c r="W29" s="201">
        <v>4.610128070983798</v>
      </c>
    </row>
    <row r="30" spans="1:23" ht="15" thickTop="1" x14ac:dyDescent="0.25">
      <c r="C30" s="35" t="s">
        <v>305</v>
      </c>
      <c r="D30" s="57">
        <v>1878.4447420990434</v>
      </c>
      <c r="E30" s="38">
        <v>0.17298153034300789</v>
      </c>
      <c r="F30" s="46">
        <v>7513.7789683961737</v>
      </c>
      <c r="G30" s="198">
        <v>27.818507843006937</v>
      </c>
      <c r="H30" s="57">
        <v>2090.4325688378613</v>
      </c>
      <c r="I30" s="38">
        <v>0.18460696473477578</v>
      </c>
      <c r="J30" s="46">
        <v>8361.730275351445</v>
      </c>
      <c r="K30" s="198">
        <v>30.143223775600017</v>
      </c>
      <c r="L30" s="57">
        <v>2159.0280557478654</v>
      </c>
      <c r="M30" s="38">
        <v>0.17816705497363478</v>
      </c>
      <c r="N30" s="46">
        <v>8636.1122229914617</v>
      </c>
      <c r="O30" s="198">
        <v>29.57572679106665</v>
      </c>
      <c r="P30" s="57">
        <v>2190.8175754334293</v>
      </c>
      <c r="Q30" s="38">
        <v>0.18077709545415552</v>
      </c>
      <c r="R30" s="46">
        <v>8763.2703017337171</v>
      </c>
      <c r="S30" s="198">
        <v>30.780717603560653</v>
      </c>
      <c r="T30" s="46">
        <v>2210.2221757515849</v>
      </c>
      <c r="U30" s="38">
        <v>0.18661454806951217</v>
      </c>
      <c r="V30" s="46">
        <v>8840.8887030063397</v>
      </c>
      <c r="W30" s="199">
        <v>32.731909303984963</v>
      </c>
    </row>
    <row r="31" spans="1:23" ht="7.5" customHeight="1" thickBot="1" x14ac:dyDescent="0.3">
      <c r="C31" s="161"/>
      <c r="D31" s="60"/>
      <c r="E31" s="208"/>
      <c r="F31" s="96"/>
      <c r="G31" s="200"/>
      <c r="H31" s="60"/>
      <c r="I31" s="208"/>
      <c r="J31" s="96"/>
      <c r="K31" s="200"/>
      <c r="L31" s="60"/>
      <c r="M31" s="208"/>
      <c r="N31" s="96"/>
      <c r="O31" s="200"/>
      <c r="P31" s="60"/>
      <c r="Q31" s="208"/>
      <c r="R31" s="96"/>
      <c r="S31" s="200"/>
      <c r="T31" s="96"/>
      <c r="U31" s="208"/>
      <c r="V31" s="96"/>
      <c r="W31" s="201"/>
    </row>
    <row r="32" spans="1:23" s="192" customFormat="1" ht="15" thickTop="1" x14ac:dyDescent="0.25">
      <c r="A32" s="718"/>
      <c r="C32" s="45" t="s">
        <v>446</v>
      </c>
      <c r="D32" s="178">
        <v>4103.0092597404364</v>
      </c>
      <c r="E32" s="175">
        <v>37.783999999999999</v>
      </c>
      <c r="F32" s="148">
        <v>16412.037038961746</v>
      </c>
      <c r="G32" s="210">
        <v>60.762817619258591</v>
      </c>
      <c r="H32" s="178">
        <v>4325.5756372658152</v>
      </c>
      <c r="I32" s="175">
        <v>38.200000000000003</v>
      </c>
      <c r="J32" s="148">
        <v>17302.302549063261</v>
      </c>
      <c r="K32" s="210">
        <v>62.373116615224447</v>
      </c>
      <c r="L32" s="178">
        <v>4861.785472511765</v>
      </c>
      <c r="M32" s="175">
        <v>40.099999999999994</v>
      </c>
      <c r="N32" s="148">
        <v>19447.14189004706</v>
      </c>
      <c r="O32" s="210">
        <v>66.599800993311845</v>
      </c>
      <c r="P32" s="178">
        <v>4775.5297927941137</v>
      </c>
      <c r="Q32" s="175">
        <v>39.5</v>
      </c>
      <c r="R32" s="148">
        <v>19102.119171176455</v>
      </c>
      <c r="S32" s="210">
        <v>67.095606502200411</v>
      </c>
      <c r="T32" s="148">
        <v>4473.0047814220616</v>
      </c>
      <c r="U32" s="175">
        <v>37.799999999999997</v>
      </c>
      <c r="V32" s="148">
        <v>17892.019125688246</v>
      </c>
      <c r="W32" s="211">
        <v>66.242203353158999</v>
      </c>
    </row>
    <row r="33" spans="1:23" s="192" customFormat="1" ht="7.5" customHeight="1" x14ac:dyDescent="0.25">
      <c r="A33" s="718"/>
      <c r="C33" s="45"/>
      <c r="D33" s="178"/>
      <c r="E33" s="175"/>
      <c r="F33" s="148"/>
      <c r="G33" s="210"/>
      <c r="H33" s="178"/>
      <c r="I33" s="175"/>
      <c r="J33" s="148"/>
      <c r="K33" s="210"/>
      <c r="L33" s="178"/>
      <c r="M33" s="175"/>
      <c r="N33" s="148"/>
      <c r="O33" s="210"/>
      <c r="P33" s="178"/>
      <c r="Q33" s="175"/>
      <c r="R33" s="148"/>
      <c r="S33" s="210"/>
      <c r="T33" s="148"/>
      <c r="U33" s="175"/>
      <c r="V33" s="148"/>
      <c r="W33" s="211"/>
    </row>
    <row r="34" spans="1:23" x14ac:dyDescent="0.25">
      <c r="C34" s="35" t="s">
        <v>352</v>
      </c>
      <c r="D34" s="57">
        <v>325.7766430394467</v>
      </c>
      <c r="E34" s="38">
        <v>0.03</v>
      </c>
      <c r="F34" s="46">
        <v>1303.1065721577868</v>
      </c>
      <c r="G34" s="198">
        <v>4.8245337732609652</v>
      </c>
      <c r="H34" s="57">
        <v>339.71078585921913</v>
      </c>
      <c r="I34" s="38">
        <v>0.03</v>
      </c>
      <c r="J34" s="46">
        <v>1358.8431434368765</v>
      </c>
      <c r="K34" s="198">
        <v>4.8984972726635787</v>
      </c>
      <c r="L34" s="57">
        <v>363.53994672034503</v>
      </c>
      <c r="M34" s="38">
        <v>3.0000000000000002E-2</v>
      </c>
      <c r="N34" s="46">
        <v>1454.1597868813801</v>
      </c>
      <c r="O34" s="198">
        <v>4.9799992701417128</v>
      </c>
      <c r="P34" s="57">
        <v>363.56667363134176</v>
      </c>
      <c r="Q34" s="38">
        <v>0.03</v>
      </c>
      <c r="R34" s="46">
        <v>1454.266694525367</v>
      </c>
      <c r="S34" s="198">
        <v>5.108067068933499</v>
      </c>
      <c r="T34" s="46">
        <v>355.31348417621189</v>
      </c>
      <c r="U34" s="38">
        <v>0.03</v>
      </c>
      <c r="V34" s="46">
        <v>1421.2539367048475</v>
      </c>
      <c r="W34" s="199">
        <v>5.2619545972041744</v>
      </c>
    </row>
    <row r="35" spans="1:23" ht="7.5" customHeight="1" thickBot="1" x14ac:dyDescent="0.3">
      <c r="C35" s="161"/>
      <c r="D35" s="60"/>
      <c r="E35" s="208"/>
      <c r="F35" s="96"/>
      <c r="G35" s="200"/>
      <c r="H35" s="60"/>
      <c r="I35" s="208"/>
      <c r="J35" s="96"/>
      <c r="K35" s="200"/>
      <c r="L35" s="60"/>
      <c r="M35" s="208"/>
      <c r="N35" s="96"/>
      <c r="O35" s="200"/>
      <c r="P35" s="60"/>
      <c r="Q35" s="208"/>
      <c r="R35" s="96"/>
      <c r="S35" s="200"/>
      <c r="T35" s="96"/>
      <c r="U35" s="208"/>
      <c r="V35" s="96"/>
      <c r="W35" s="201"/>
    </row>
    <row r="36" spans="1:23" s="192" customFormat="1" ht="15" thickTop="1" x14ac:dyDescent="0.25">
      <c r="A36" s="718"/>
      <c r="C36" s="45" t="s">
        <v>447</v>
      </c>
      <c r="D36" s="178">
        <v>3777.2326167009896</v>
      </c>
      <c r="E36" s="175">
        <v>34.783999999999999</v>
      </c>
      <c r="F36" s="148">
        <v>15108.930466803959</v>
      </c>
      <c r="G36" s="210">
        <v>55.938283845997624</v>
      </c>
      <c r="H36" s="178">
        <v>3985.8648514065962</v>
      </c>
      <c r="I36" s="175">
        <v>35.200000000000003</v>
      </c>
      <c r="J36" s="148">
        <v>15943.459405626385</v>
      </c>
      <c r="K36" s="210">
        <v>57.474619342560864</v>
      </c>
      <c r="L36" s="178">
        <v>4498.2455257914198</v>
      </c>
      <c r="M36" s="175">
        <v>37.099999999999994</v>
      </c>
      <c r="N36" s="148">
        <v>17992.982103165679</v>
      </c>
      <c r="O36" s="210">
        <v>61.619801723170134</v>
      </c>
      <c r="P36" s="178">
        <v>4411.9631191627723</v>
      </c>
      <c r="Q36" s="175">
        <v>36.5</v>
      </c>
      <c r="R36" s="148">
        <v>17647.852476651089</v>
      </c>
      <c r="S36" s="210">
        <v>61.98753943326691</v>
      </c>
      <c r="T36" s="148">
        <v>4117.6912972458495</v>
      </c>
      <c r="U36" s="175">
        <v>34.799999999999997</v>
      </c>
      <c r="V36" s="148">
        <v>16470.765188983398</v>
      </c>
      <c r="W36" s="211">
        <v>60.980248755954818</v>
      </c>
    </row>
    <row r="37" spans="1:23" s="192" customFormat="1" ht="7.5" customHeight="1" x14ac:dyDescent="0.25">
      <c r="A37" s="718"/>
      <c r="C37" s="45"/>
      <c r="D37" s="178"/>
      <c r="E37" s="175"/>
      <c r="F37" s="148"/>
      <c r="G37" s="210"/>
      <c r="H37" s="178"/>
      <c r="I37" s="175"/>
      <c r="J37" s="148"/>
      <c r="K37" s="210"/>
      <c r="L37" s="178"/>
      <c r="M37" s="175"/>
      <c r="N37" s="148"/>
      <c r="O37" s="210"/>
      <c r="P37" s="178"/>
      <c r="Q37" s="175"/>
      <c r="R37" s="148"/>
      <c r="S37" s="210"/>
      <c r="T37" s="148"/>
      <c r="U37" s="175"/>
      <c r="V37" s="148"/>
      <c r="W37" s="211"/>
    </row>
    <row r="38" spans="1:23" s="192" customFormat="1" x14ac:dyDescent="0.25">
      <c r="A38" s="718"/>
      <c r="C38" s="29" t="s">
        <v>448</v>
      </c>
      <c r="D38" s="204"/>
      <c r="E38" s="194"/>
      <c r="F38" s="205"/>
      <c r="G38" s="206"/>
      <c r="H38" s="204"/>
      <c r="I38" s="194"/>
      <c r="J38" s="205"/>
      <c r="K38" s="206"/>
      <c r="L38" s="204"/>
      <c r="M38" s="194"/>
      <c r="N38" s="205"/>
      <c r="O38" s="206"/>
      <c r="P38" s="204"/>
      <c r="Q38" s="194"/>
      <c r="R38" s="205"/>
      <c r="S38" s="206"/>
      <c r="T38" s="205"/>
      <c r="U38" s="194"/>
      <c r="V38" s="205"/>
      <c r="W38" s="207"/>
    </row>
    <row r="39" spans="1:23" x14ac:dyDescent="0.25">
      <c r="C39" s="35" t="s">
        <v>311</v>
      </c>
      <c r="D39" s="57">
        <v>228.07230242691256</v>
      </c>
      <c r="E39" s="38">
        <v>2.1002638522427442E-2</v>
      </c>
      <c r="F39" s="46">
        <v>912.28920970765023</v>
      </c>
      <c r="G39" s="198">
        <v>3.3775979626347659</v>
      </c>
      <c r="H39" s="57">
        <v>230.92735245855883</v>
      </c>
      <c r="I39" s="38">
        <v>2.0393290004715216E-2</v>
      </c>
      <c r="J39" s="46">
        <v>923.70940983423532</v>
      </c>
      <c r="K39" s="198">
        <v>3.3298825156244964</v>
      </c>
      <c r="L39" s="57">
        <v>235.54589950773001</v>
      </c>
      <c r="M39" s="38">
        <v>1.9437690545374225E-2</v>
      </c>
      <c r="N39" s="46">
        <v>942.18359803092005</v>
      </c>
      <c r="O39" s="198">
        <v>3.2266561576401371</v>
      </c>
      <c r="P39" s="57">
        <v>240.25681749788461</v>
      </c>
      <c r="Q39" s="38">
        <v>1.982498685301718E-2</v>
      </c>
      <c r="R39" s="46">
        <v>961.02726999153845</v>
      </c>
      <c r="S39" s="198">
        <v>3.3755787495312202</v>
      </c>
      <c r="T39" s="46">
        <v>245.06195384784235</v>
      </c>
      <c r="U39" s="38">
        <v>2.0691189450578903E-2</v>
      </c>
      <c r="V39" s="46">
        <v>980.24781539136939</v>
      </c>
      <c r="W39" s="199">
        <v>3.6292033150365399</v>
      </c>
    </row>
    <row r="40" spans="1:23" x14ac:dyDescent="0.25">
      <c r="C40" s="35" t="s">
        <v>312</v>
      </c>
      <c r="D40" s="57">
        <v>32.090575215846997</v>
      </c>
      <c r="E40" s="38">
        <v>2.9551451187335097E-3</v>
      </c>
      <c r="F40" s="46">
        <v>128.36230086338799</v>
      </c>
      <c r="G40" s="198">
        <v>0.47523991434057011</v>
      </c>
      <c r="H40" s="57">
        <v>32.98962177979412</v>
      </c>
      <c r="I40" s="38">
        <v>2.9133271435307453E-3</v>
      </c>
      <c r="J40" s="46">
        <v>131.95848711917648</v>
      </c>
      <c r="K40" s="198">
        <v>0.47569750223207097</v>
      </c>
      <c r="L40" s="57">
        <v>33.649414215390003</v>
      </c>
      <c r="M40" s="38">
        <v>2.7768129350534609E-3</v>
      </c>
      <c r="N40" s="46">
        <v>134.59765686156001</v>
      </c>
      <c r="O40" s="198">
        <v>0.46095087966287673</v>
      </c>
      <c r="P40" s="57">
        <v>34.322402499697802</v>
      </c>
      <c r="Q40" s="38">
        <v>2.8321409790024541E-3</v>
      </c>
      <c r="R40" s="46">
        <v>137.28960999879121</v>
      </c>
      <c r="S40" s="198">
        <v>0.48222553564731724</v>
      </c>
      <c r="T40" s="46">
        <v>35.008850549691758</v>
      </c>
      <c r="U40" s="38">
        <v>2.9558842072255572E-3</v>
      </c>
      <c r="V40" s="46">
        <v>140.03540219876703</v>
      </c>
      <c r="W40" s="199">
        <v>0.51845761643379129</v>
      </c>
    </row>
    <row r="41" spans="1:23" x14ac:dyDescent="0.25">
      <c r="C41" s="35" t="s">
        <v>313</v>
      </c>
      <c r="D41" s="57">
        <v>377.72326167009896</v>
      </c>
      <c r="E41" s="38">
        <v>3.4783641160949862E-2</v>
      </c>
      <c r="F41" s="46">
        <v>1510.8930466803959</v>
      </c>
      <c r="G41" s="198">
        <v>5.5938283845997621</v>
      </c>
      <c r="H41" s="57">
        <v>398.58648514065965</v>
      </c>
      <c r="I41" s="38">
        <v>3.519933735390781E-2</v>
      </c>
      <c r="J41" s="46">
        <v>1594.3459405626386</v>
      </c>
      <c r="K41" s="198">
        <v>5.7474619342560871</v>
      </c>
      <c r="L41" s="57">
        <v>449.82455257914199</v>
      </c>
      <c r="M41" s="38">
        <v>3.7120367924120198E-2</v>
      </c>
      <c r="N41" s="46">
        <v>1799.298210316568</v>
      </c>
      <c r="O41" s="198">
        <v>6.1619801723170138</v>
      </c>
      <c r="P41" s="57">
        <v>441.19631191627724</v>
      </c>
      <c r="Q41" s="38">
        <v>3.6405672789771616E-2</v>
      </c>
      <c r="R41" s="46">
        <v>1764.785247665109</v>
      </c>
      <c r="S41" s="198">
        <v>6.1987539433266914</v>
      </c>
      <c r="T41" s="46">
        <v>411.76912972458496</v>
      </c>
      <c r="U41" s="38">
        <v>3.4766690378717074E-2</v>
      </c>
      <c r="V41" s="46">
        <v>1647.0765188983398</v>
      </c>
      <c r="W41" s="199">
        <v>6.0980248755954829</v>
      </c>
    </row>
    <row r="42" spans="1:23" ht="15" thickBot="1" x14ac:dyDescent="0.3">
      <c r="C42" s="161" t="s">
        <v>314</v>
      </c>
      <c r="D42" s="60">
        <v>325.7766430394467</v>
      </c>
      <c r="E42" s="42">
        <v>0.03</v>
      </c>
      <c r="F42" s="96">
        <v>1303.1065721577868</v>
      </c>
      <c r="G42" s="200">
        <v>4.8245337732609652</v>
      </c>
      <c r="H42" s="60">
        <v>339.71078585921913</v>
      </c>
      <c r="I42" s="42">
        <v>0.03</v>
      </c>
      <c r="J42" s="96">
        <v>1358.8431434368765</v>
      </c>
      <c r="K42" s="200">
        <v>4.8984972726635787</v>
      </c>
      <c r="L42" s="60">
        <v>363.53994672034503</v>
      </c>
      <c r="M42" s="42">
        <v>3.0000000000000002E-2</v>
      </c>
      <c r="N42" s="96">
        <v>1454.1597868813801</v>
      </c>
      <c r="O42" s="200">
        <v>4.9799992701417128</v>
      </c>
      <c r="P42" s="60">
        <v>363.56667363134176</v>
      </c>
      <c r="Q42" s="42">
        <v>0.03</v>
      </c>
      <c r="R42" s="96">
        <v>1454.266694525367</v>
      </c>
      <c r="S42" s="200">
        <v>5.108067068933499</v>
      </c>
      <c r="T42" s="96">
        <v>355.31348417621189</v>
      </c>
      <c r="U42" s="42">
        <v>0.03</v>
      </c>
      <c r="V42" s="96">
        <v>1421.2539367048475</v>
      </c>
      <c r="W42" s="201">
        <v>5.2619545972041744</v>
      </c>
    </row>
    <row r="43" spans="1:23" ht="15" thickTop="1" x14ac:dyDescent="0.25">
      <c r="C43" s="35" t="s">
        <v>315</v>
      </c>
      <c r="D43" s="57">
        <v>963.66278235230516</v>
      </c>
      <c r="E43" s="38">
        <v>8.8741424802110808E-2</v>
      </c>
      <c r="F43" s="46">
        <v>3854.6511294092206</v>
      </c>
      <c r="G43" s="198">
        <v>14.271200034836063</v>
      </c>
      <c r="H43" s="57">
        <v>1002.2142452382318</v>
      </c>
      <c r="I43" s="38">
        <v>8.8505954502153775E-2</v>
      </c>
      <c r="J43" s="46">
        <v>4008.8569809529276</v>
      </c>
      <c r="K43" s="198">
        <v>14.451539224776234</v>
      </c>
      <c r="L43" s="57">
        <v>1082.5598130226072</v>
      </c>
      <c r="M43" s="38">
        <v>8.9334871404547891E-2</v>
      </c>
      <c r="N43" s="46">
        <v>4330.2392520904286</v>
      </c>
      <c r="O43" s="198">
        <v>14.82958647976174</v>
      </c>
      <c r="P43" s="57">
        <v>1079.3422055452013</v>
      </c>
      <c r="Q43" s="38">
        <v>8.9062800621791241E-2</v>
      </c>
      <c r="R43" s="46">
        <v>4317.3688221808052</v>
      </c>
      <c r="S43" s="198">
        <v>15.164625297438725</v>
      </c>
      <c r="T43" s="46">
        <v>1047.153418298331</v>
      </c>
      <c r="U43" s="38">
        <v>8.8413764036521542E-2</v>
      </c>
      <c r="V43" s="46">
        <v>4188.6136731933238</v>
      </c>
      <c r="W43" s="199">
        <v>15.507640404269988</v>
      </c>
    </row>
    <row r="44" spans="1:23" ht="7.5" customHeight="1" thickBot="1" x14ac:dyDescent="0.3">
      <c r="C44" s="161"/>
      <c r="D44" s="60"/>
      <c r="E44" s="208"/>
      <c r="F44" s="96"/>
      <c r="G44" s="200"/>
      <c r="H44" s="60"/>
      <c r="I44" s="208"/>
      <c r="J44" s="96"/>
      <c r="K44" s="200"/>
      <c r="L44" s="60"/>
      <c r="M44" s="208"/>
      <c r="N44" s="96"/>
      <c r="O44" s="200"/>
      <c r="P44" s="60"/>
      <c r="Q44" s="208"/>
      <c r="R44" s="96"/>
      <c r="S44" s="200"/>
      <c r="T44" s="96"/>
      <c r="U44" s="208"/>
      <c r="V44" s="96"/>
      <c r="W44" s="201"/>
    </row>
    <row r="45" spans="1:23" s="192" customFormat="1" ht="15.75" thickTop="1" thickBot="1" x14ac:dyDescent="0.3">
      <c r="A45" s="718"/>
      <c r="C45" s="51" t="s">
        <v>449</v>
      </c>
      <c r="D45" s="64">
        <v>2813.5698343486847</v>
      </c>
      <c r="E45" s="212">
        <v>0.25909498680738785</v>
      </c>
      <c r="F45" s="109">
        <v>11254.279337394739</v>
      </c>
      <c r="G45" s="213">
        <v>41.667083811161561</v>
      </c>
      <c r="H45" s="64">
        <v>2983.6506061683644</v>
      </c>
      <c r="I45" s="212">
        <v>0.2634874190369243</v>
      </c>
      <c r="J45" s="109">
        <v>11934.602424673458</v>
      </c>
      <c r="K45" s="213">
        <v>43.023080117784637</v>
      </c>
      <c r="L45" s="64">
        <v>3415.6857127688127</v>
      </c>
      <c r="M45" s="212">
        <v>0.28186880783665402</v>
      </c>
      <c r="N45" s="109">
        <v>13662.742851075251</v>
      </c>
      <c r="O45" s="213">
        <v>46.79021524340839</v>
      </c>
      <c r="P45" s="64">
        <v>3332.6209136175712</v>
      </c>
      <c r="Q45" s="212">
        <v>0.27499392727592492</v>
      </c>
      <c r="R45" s="109">
        <v>13330.483654470285</v>
      </c>
      <c r="S45" s="213">
        <v>46.822914135828192</v>
      </c>
      <c r="T45" s="109">
        <v>3070.5378789475185</v>
      </c>
      <c r="U45" s="212">
        <v>0.25925313975064923</v>
      </c>
      <c r="V45" s="109">
        <v>12282.151515790074</v>
      </c>
      <c r="W45" s="214">
        <v>45.472608351684833</v>
      </c>
    </row>
    <row r="46" spans="1:23" x14ac:dyDescent="0.25">
      <c r="C46" s="173" t="s">
        <v>453</v>
      </c>
    </row>
    <row r="47" spans="1:23" x14ac:dyDescent="0.25">
      <c r="C47" s="173" t="s">
        <v>454</v>
      </c>
    </row>
    <row r="48" spans="1:23" x14ac:dyDescent="0.25">
      <c r="C48" s="173" t="s">
        <v>455</v>
      </c>
    </row>
  </sheetData>
  <sheetProtection algorithmName="SHA-512" hashValue="VQbDr0yZC5uW7ULvCP2R/SvnbB/HwlM8fuIY36rVQykkPZjJMTHM7sAciGjIHpKmhVGGQ9sAlNUZdAiW9rqs7w==" saltValue="NSYo8yua8C/f6OuNG5AeSA==" spinCount="100000" sheet="1" objects="1" scenarios="1"/>
  <mergeCells count="6">
    <mergeCell ref="A6:A20"/>
    <mergeCell ref="P3:S3"/>
    <mergeCell ref="T3:W3"/>
    <mergeCell ref="D3:G3"/>
    <mergeCell ref="H3:K3"/>
    <mergeCell ref="L3:O3"/>
  </mergeCells>
  <hyperlinks>
    <hyperlink ref="A6" r:id="rId1"/>
  </hyperlinks>
  <pageMargins left="0.70866141732283472" right="0.70866141732283472" top="0.74803149606299213" bottom="0.74803149606299213" header="0.31496062992125984" footer="0.31496062992125984"/>
  <pageSetup paperSize="8" scale="70" orientation="landscape"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45"/>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41.5703125" style="143" customWidth="1"/>
    <col min="4" max="4" width="9.140625" style="12" bestFit="1" customWidth="1"/>
    <col min="5" max="5" width="10.42578125" style="36" customWidth="1"/>
    <col min="6" max="6" width="9.140625" style="12" bestFit="1" customWidth="1"/>
    <col min="7" max="7" width="10.42578125" style="36" customWidth="1"/>
    <col min="8" max="8" width="9.140625" style="12" bestFit="1" customWidth="1"/>
    <col min="9" max="9" width="10.42578125" style="36" customWidth="1"/>
    <col min="10" max="10" width="9.140625" style="12" bestFit="1" customWidth="1"/>
    <col min="11" max="11" width="10.42578125" style="36" customWidth="1"/>
    <col min="12" max="12" width="9.140625" style="12" bestFit="1" customWidth="1"/>
    <col min="13" max="13" width="10.42578125" style="36" customWidth="1"/>
    <col min="14" max="14" width="9.140625" style="12" bestFit="1" customWidth="1"/>
    <col min="15" max="15" width="10.42578125" style="36" customWidth="1"/>
    <col min="16" max="16" width="9.140625" style="12" bestFit="1" customWidth="1"/>
    <col min="17" max="17" width="10.42578125" style="36" customWidth="1"/>
    <col min="18" max="18" width="9.140625" style="12" bestFit="1" customWidth="1"/>
    <col min="19" max="19" width="10.42578125" style="36" customWidth="1"/>
    <col min="20" max="20" width="9.140625" style="12" bestFit="1" customWidth="1"/>
    <col min="21" max="21" width="10.42578125" style="36" customWidth="1"/>
    <col min="22" max="22" width="9.140625" style="12" bestFit="1" customWidth="1"/>
    <col min="23" max="23" width="10.42578125" style="36" customWidth="1"/>
    <col min="24" max="16384" width="9.140625" style="12"/>
  </cols>
  <sheetData>
    <row r="1" spans="1:23" s="711" customFormat="1" ht="60" customHeight="1" x14ac:dyDescent="0.25">
      <c r="C1" s="755" t="s">
        <v>577</v>
      </c>
      <c r="E1" s="713"/>
      <c r="G1" s="713"/>
      <c r="I1" s="713"/>
      <c r="K1" s="713"/>
      <c r="M1" s="713"/>
      <c r="O1" s="713"/>
      <c r="Q1" s="713"/>
      <c r="S1" s="713"/>
      <c r="U1" s="713"/>
      <c r="W1" s="713"/>
    </row>
    <row r="2" spans="1:23" ht="15" thickBot="1" x14ac:dyDescent="0.3"/>
    <row r="3" spans="1:23" ht="15" customHeight="1" x14ac:dyDescent="0.25">
      <c r="C3" s="144"/>
      <c r="D3" s="874" t="s">
        <v>348</v>
      </c>
      <c r="E3" s="876"/>
      <c r="F3" s="875" t="s">
        <v>349</v>
      </c>
      <c r="G3" s="876"/>
      <c r="H3" s="875" t="s">
        <v>350</v>
      </c>
      <c r="I3" s="876"/>
      <c r="J3" s="875" t="s">
        <v>351</v>
      </c>
      <c r="K3" s="876"/>
      <c r="L3" s="875" t="s">
        <v>357</v>
      </c>
      <c r="M3" s="876"/>
      <c r="N3" s="875" t="s">
        <v>358</v>
      </c>
      <c r="O3" s="876"/>
      <c r="P3" s="875" t="s">
        <v>359</v>
      </c>
      <c r="Q3" s="876"/>
      <c r="R3" s="875" t="s">
        <v>360</v>
      </c>
      <c r="S3" s="876"/>
      <c r="T3" s="875" t="s">
        <v>361</v>
      </c>
      <c r="U3" s="876"/>
      <c r="V3" s="875" t="s">
        <v>362</v>
      </c>
      <c r="W3" s="877"/>
    </row>
    <row r="4" spans="1:23" x14ac:dyDescent="0.25">
      <c r="C4" s="45" t="s">
        <v>262</v>
      </c>
      <c r="D4" s="145">
        <v>250</v>
      </c>
      <c r="E4" s="146"/>
      <c r="F4" s="145">
        <v>250</v>
      </c>
      <c r="G4" s="146"/>
      <c r="H4" s="145">
        <v>250</v>
      </c>
      <c r="I4" s="146"/>
      <c r="J4" s="145">
        <v>250</v>
      </c>
      <c r="K4" s="146"/>
      <c r="L4" s="145">
        <v>250</v>
      </c>
      <c r="M4" s="146"/>
      <c r="N4" s="145">
        <v>250</v>
      </c>
      <c r="O4" s="146"/>
      <c r="P4" s="145">
        <v>250</v>
      </c>
      <c r="Q4" s="146"/>
      <c r="R4" s="145">
        <v>250</v>
      </c>
      <c r="S4" s="146"/>
      <c r="T4" s="145">
        <v>250</v>
      </c>
      <c r="U4" s="146"/>
      <c r="V4" s="145">
        <v>250</v>
      </c>
      <c r="W4" s="147"/>
    </row>
    <row r="5" spans="1:23" x14ac:dyDescent="0.25">
      <c r="C5" s="45" t="s">
        <v>354</v>
      </c>
      <c r="D5" s="148">
        <v>69350</v>
      </c>
      <c r="E5" s="149"/>
      <c r="F5" s="148">
        <v>73000</v>
      </c>
      <c r="G5" s="149"/>
      <c r="H5" s="148">
        <v>71175</v>
      </c>
      <c r="I5" s="149"/>
      <c r="J5" s="148">
        <v>67525</v>
      </c>
      <c r="K5" s="149"/>
      <c r="L5" s="148">
        <v>67525</v>
      </c>
      <c r="M5" s="149"/>
      <c r="N5" s="148">
        <v>67525</v>
      </c>
      <c r="O5" s="149"/>
      <c r="P5" s="148">
        <v>67525</v>
      </c>
      <c r="Q5" s="149"/>
      <c r="R5" s="148">
        <v>67525</v>
      </c>
      <c r="S5" s="149"/>
      <c r="T5" s="148">
        <v>67525</v>
      </c>
      <c r="U5" s="149"/>
      <c r="V5" s="148">
        <v>67525</v>
      </c>
      <c r="W5" s="150"/>
    </row>
    <row r="6" spans="1:23" x14ac:dyDescent="0.25">
      <c r="A6" s="856" t="s">
        <v>572</v>
      </c>
      <c r="C6" s="45" t="s">
        <v>268</v>
      </c>
      <c r="D6" s="151">
        <v>0.76</v>
      </c>
      <c r="E6" s="152"/>
      <c r="F6" s="151">
        <v>0.8</v>
      </c>
      <c r="G6" s="152"/>
      <c r="H6" s="151">
        <v>0.78</v>
      </c>
      <c r="I6" s="152"/>
      <c r="J6" s="151">
        <v>0.74</v>
      </c>
      <c r="K6" s="152"/>
      <c r="L6" s="151">
        <v>0.74</v>
      </c>
      <c r="M6" s="152"/>
      <c r="N6" s="151">
        <v>0.74</v>
      </c>
      <c r="O6" s="152"/>
      <c r="P6" s="151">
        <v>0.74</v>
      </c>
      <c r="Q6" s="152"/>
      <c r="R6" s="151">
        <v>0.74</v>
      </c>
      <c r="S6" s="152"/>
      <c r="T6" s="151">
        <v>0.74</v>
      </c>
      <c r="U6" s="152"/>
      <c r="V6" s="151">
        <v>0.74</v>
      </c>
      <c r="W6" s="147"/>
    </row>
    <row r="7" spans="1:23" x14ac:dyDescent="0.25">
      <c r="A7" s="857"/>
      <c r="C7" s="45" t="s">
        <v>344</v>
      </c>
      <c r="D7" s="153">
        <v>87.6002564005842</v>
      </c>
      <c r="E7" s="154"/>
      <c r="F7" s="153">
        <v>89.947135459970511</v>
      </c>
      <c r="G7" s="154"/>
      <c r="H7" s="153">
        <v>92.128561784196407</v>
      </c>
      <c r="I7" s="154"/>
      <c r="J7" s="153">
        <v>94.441424834648672</v>
      </c>
      <c r="K7" s="154"/>
      <c r="L7" s="153">
        <v>96.330253331341652</v>
      </c>
      <c r="M7" s="154"/>
      <c r="N7" s="153">
        <v>98.256858397968486</v>
      </c>
      <c r="O7" s="154"/>
      <c r="P7" s="153">
        <v>100.22199556592786</v>
      </c>
      <c r="Q7" s="154"/>
      <c r="R7" s="153">
        <v>102.22643547724641</v>
      </c>
      <c r="S7" s="154"/>
      <c r="T7" s="153">
        <v>104.27096418679135</v>
      </c>
      <c r="U7" s="154"/>
      <c r="V7" s="153">
        <v>106.35638347052718</v>
      </c>
      <c r="W7" s="155"/>
    </row>
    <row r="8" spans="1:23" x14ac:dyDescent="0.25">
      <c r="A8" s="857"/>
      <c r="C8" s="45" t="s">
        <v>345</v>
      </c>
      <c r="D8" s="153">
        <v>66.576194864443991</v>
      </c>
      <c r="E8" s="154"/>
      <c r="F8" s="153">
        <v>71.957708367976409</v>
      </c>
      <c r="G8" s="154"/>
      <c r="H8" s="153">
        <v>71.860278191673203</v>
      </c>
      <c r="I8" s="154"/>
      <c r="J8" s="153">
        <v>69.886654377640014</v>
      </c>
      <c r="K8" s="154"/>
      <c r="L8" s="153">
        <v>71.284387465192822</v>
      </c>
      <c r="M8" s="154"/>
      <c r="N8" s="153">
        <v>72.710075214496683</v>
      </c>
      <c r="O8" s="154"/>
      <c r="P8" s="153">
        <v>74.16427671878661</v>
      </c>
      <c r="Q8" s="154"/>
      <c r="R8" s="153">
        <v>75.647562253162349</v>
      </c>
      <c r="S8" s="154"/>
      <c r="T8" s="153">
        <v>77.160513498225598</v>
      </c>
      <c r="U8" s="154"/>
      <c r="V8" s="153">
        <v>78.703723768190116</v>
      </c>
      <c r="W8" s="155"/>
    </row>
    <row r="9" spans="1:23" ht="7.5" customHeight="1" x14ac:dyDescent="0.25">
      <c r="A9" s="857"/>
      <c r="C9" s="35"/>
      <c r="D9" s="25"/>
      <c r="E9" s="156"/>
      <c r="F9" s="25"/>
      <c r="G9" s="156"/>
      <c r="H9" s="25"/>
      <c r="I9" s="156"/>
      <c r="J9" s="25"/>
      <c r="K9" s="156"/>
      <c r="L9" s="25"/>
      <c r="M9" s="156"/>
      <c r="N9" s="25"/>
      <c r="O9" s="156"/>
      <c r="P9" s="25"/>
      <c r="Q9" s="156"/>
      <c r="R9" s="25"/>
      <c r="S9" s="156"/>
      <c r="T9" s="25"/>
      <c r="U9" s="156"/>
      <c r="V9" s="25"/>
      <c r="W9" s="147"/>
    </row>
    <row r="10" spans="1:23" x14ac:dyDescent="0.25">
      <c r="A10" s="857"/>
      <c r="C10" s="157" t="s">
        <v>440</v>
      </c>
      <c r="D10" s="158" t="s">
        <v>439</v>
      </c>
      <c r="E10" s="159" t="s">
        <v>298</v>
      </c>
      <c r="F10" s="158" t="s">
        <v>439</v>
      </c>
      <c r="G10" s="159" t="s">
        <v>298</v>
      </c>
      <c r="H10" s="158" t="s">
        <v>439</v>
      </c>
      <c r="I10" s="159" t="s">
        <v>298</v>
      </c>
      <c r="J10" s="158" t="s">
        <v>439</v>
      </c>
      <c r="K10" s="159" t="s">
        <v>298</v>
      </c>
      <c r="L10" s="158" t="s">
        <v>439</v>
      </c>
      <c r="M10" s="159" t="s">
        <v>298</v>
      </c>
      <c r="N10" s="158" t="s">
        <v>439</v>
      </c>
      <c r="O10" s="159" t="s">
        <v>298</v>
      </c>
      <c r="P10" s="158" t="s">
        <v>439</v>
      </c>
      <c r="Q10" s="159" t="s">
        <v>298</v>
      </c>
      <c r="R10" s="158" t="s">
        <v>439</v>
      </c>
      <c r="S10" s="159" t="s">
        <v>298</v>
      </c>
      <c r="T10" s="158" t="s">
        <v>439</v>
      </c>
      <c r="U10" s="159" t="s">
        <v>298</v>
      </c>
      <c r="V10" s="158" t="s">
        <v>439</v>
      </c>
      <c r="W10" s="160" t="s">
        <v>298</v>
      </c>
    </row>
    <row r="11" spans="1:23" x14ac:dyDescent="0.25">
      <c r="A11" s="857"/>
      <c r="C11" s="35" t="s">
        <v>301</v>
      </c>
      <c r="D11" s="46">
        <v>6075</v>
      </c>
      <c r="E11" s="39">
        <v>0.53648576255546654</v>
      </c>
      <c r="F11" s="46">
        <v>6566</v>
      </c>
      <c r="G11" s="39">
        <v>0.54183866663634594</v>
      </c>
      <c r="H11" s="46">
        <v>6557</v>
      </c>
      <c r="I11" s="39">
        <v>0.54105619207404254</v>
      </c>
      <c r="J11" s="46">
        <v>6377</v>
      </c>
      <c r="K11" s="39">
        <v>0.53842594925309095</v>
      </c>
      <c r="L11" s="46">
        <v>6505</v>
      </c>
      <c r="M11" s="39">
        <v>0.53844352412118046</v>
      </c>
      <c r="N11" s="46">
        <v>6635</v>
      </c>
      <c r="O11" s="39">
        <v>0.53843977852409464</v>
      </c>
      <c r="P11" s="46">
        <v>6767</v>
      </c>
      <c r="Q11" s="39">
        <v>0.53841407180579104</v>
      </c>
      <c r="R11" s="46">
        <v>6903</v>
      </c>
      <c r="S11" s="39">
        <v>0.53843783441859705</v>
      </c>
      <c r="T11" s="46">
        <v>7041</v>
      </c>
      <c r="U11" s="39">
        <v>0.53843571663798007</v>
      </c>
      <c r="V11" s="46">
        <v>7182</v>
      </c>
      <c r="W11" s="40">
        <v>0.53844194534902357</v>
      </c>
    </row>
    <row r="12" spans="1:23" x14ac:dyDescent="0.25">
      <c r="A12" s="857"/>
      <c r="C12" s="35" t="s">
        <v>302</v>
      </c>
      <c r="D12" s="46">
        <v>4651.8601668824467</v>
      </c>
      <c r="E12" s="39">
        <v>0.41080769529733818</v>
      </c>
      <c r="F12" s="46">
        <v>4933.4363385732122</v>
      </c>
      <c r="G12" s="39">
        <v>0.40711644344011666</v>
      </c>
      <c r="H12" s="46">
        <v>4935.9501914845878</v>
      </c>
      <c r="I12" s="39">
        <v>0.40729394766993937</v>
      </c>
      <c r="J12" s="46">
        <v>4838.5132526396974</v>
      </c>
      <c r="K12" s="39">
        <v>0.40852769186548371</v>
      </c>
      <c r="L12" s="46">
        <v>4935.2835176924918</v>
      </c>
      <c r="M12" s="39">
        <v>0.40851213678762821</v>
      </c>
      <c r="N12" s="46">
        <v>5033.989188046342</v>
      </c>
      <c r="O12" s="39">
        <v>0.40851545192228472</v>
      </c>
      <c r="P12" s="46">
        <v>5134.6689718072685</v>
      </c>
      <c r="Q12" s="39">
        <v>0.40853820429815368</v>
      </c>
      <c r="R12" s="46">
        <v>5237.3623512434142</v>
      </c>
      <c r="S12" s="39">
        <v>0.40851717260162179</v>
      </c>
      <c r="T12" s="46">
        <v>5342.1095982682828</v>
      </c>
      <c r="U12" s="39">
        <v>0.40851904699647984</v>
      </c>
      <c r="V12" s="46">
        <v>5448.9517902336484</v>
      </c>
      <c r="W12" s="40">
        <v>0.40851353411952801</v>
      </c>
    </row>
    <row r="13" spans="1:23" ht="15" thickBot="1" x14ac:dyDescent="0.3">
      <c r="A13" s="857"/>
      <c r="C13" s="161" t="s">
        <v>303</v>
      </c>
      <c r="D13" s="96">
        <v>596.83269509152478</v>
      </c>
      <c r="E13" s="43">
        <v>5.2706542147195216E-2</v>
      </c>
      <c r="F13" s="96">
        <v>618.56188543828853</v>
      </c>
      <c r="G13" s="43">
        <v>5.1044889923537382E-2</v>
      </c>
      <c r="H13" s="96">
        <v>625.93892956013826</v>
      </c>
      <c r="I13" s="43">
        <v>5.1649860256018115E-2</v>
      </c>
      <c r="J13" s="96">
        <v>628.26955323403251</v>
      </c>
      <c r="K13" s="43">
        <v>5.3046358881425323E-2</v>
      </c>
      <c r="L13" s="96">
        <v>640.83494429871314</v>
      </c>
      <c r="M13" s="43">
        <v>5.3044339091191307E-2</v>
      </c>
      <c r="N13" s="96">
        <v>653.65164318468737</v>
      </c>
      <c r="O13" s="43">
        <v>5.3044769553620738E-2</v>
      </c>
      <c r="P13" s="96">
        <v>666.72467604838118</v>
      </c>
      <c r="Q13" s="43">
        <v>5.3047723896055249E-2</v>
      </c>
      <c r="R13" s="96">
        <v>680.0591695693488</v>
      </c>
      <c r="S13" s="43">
        <v>5.30449929797812E-2</v>
      </c>
      <c r="T13" s="96">
        <v>693.66035296073574</v>
      </c>
      <c r="U13" s="43">
        <v>5.3045236365540115E-2</v>
      </c>
      <c r="V13" s="96">
        <v>707.53356001995041</v>
      </c>
      <c r="W13" s="44">
        <v>5.3044520531448376E-2</v>
      </c>
    </row>
    <row r="14" spans="1:23" ht="15" thickTop="1" x14ac:dyDescent="0.25">
      <c r="A14" s="857"/>
      <c r="C14" s="35" t="s">
        <v>305</v>
      </c>
      <c r="D14" s="46">
        <v>11323.692861973972</v>
      </c>
      <c r="E14" s="162">
        <v>0.99999999999999989</v>
      </c>
      <c r="F14" s="46">
        <v>12117.9982240115</v>
      </c>
      <c r="G14" s="162">
        <v>1</v>
      </c>
      <c r="H14" s="46">
        <v>12118.889121044725</v>
      </c>
      <c r="I14" s="162">
        <v>1</v>
      </c>
      <c r="J14" s="46">
        <v>11843.78280587373</v>
      </c>
      <c r="K14" s="162">
        <v>0.99999999999999989</v>
      </c>
      <c r="L14" s="46">
        <v>12081.118461991206</v>
      </c>
      <c r="M14" s="162">
        <v>1</v>
      </c>
      <c r="N14" s="46">
        <v>12322.640831231029</v>
      </c>
      <c r="O14" s="162">
        <v>1</v>
      </c>
      <c r="P14" s="46">
        <v>12568.39364785565</v>
      </c>
      <c r="Q14" s="162">
        <v>1</v>
      </c>
      <c r="R14" s="46">
        <v>12820.421520812763</v>
      </c>
      <c r="S14" s="162">
        <v>1</v>
      </c>
      <c r="T14" s="46">
        <v>13076.769951229018</v>
      </c>
      <c r="U14" s="162">
        <v>1</v>
      </c>
      <c r="V14" s="46">
        <v>13338.485350253599</v>
      </c>
      <c r="W14" s="163">
        <v>0.99999999999999989</v>
      </c>
    </row>
    <row r="15" spans="1:23" ht="7.5" customHeight="1" x14ac:dyDescent="0.25">
      <c r="A15" s="857"/>
      <c r="C15" s="35"/>
      <c r="D15" s="46"/>
      <c r="E15" s="156"/>
      <c r="F15" s="46"/>
      <c r="G15" s="156"/>
      <c r="H15" s="46"/>
      <c r="I15" s="156"/>
      <c r="J15" s="46"/>
      <c r="K15" s="156"/>
      <c r="L15" s="46"/>
      <c r="M15" s="156"/>
      <c r="N15" s="46"/>
      <c r="O15" s="156"/>
      <c r="P15" s="46"/>
      <c r="Q15" s="156"/>
      <c r="R15" s="46"/>
      <c r="S15" s="156"/>
      <c r="T15" s="46"/>
      <c r="U15" s="156"/>
      <c r="V15" s="46"/>
      <c r="W15" s="147"/>
    </row>
    <row r="16" spans="1:23" x14ac:dyDescent="0.25">
      <c r="A16" s="857"/>
      <c r="C16" s="157" t="s">
        <v>443</v>
      </c>
      <c r="D16" s="164"/>
      <c r="E16" s="159"/>
      <c r="F16" s="164"/>
      <c r="G16" s="159"/>
      <c r="H16" s="164"/>
      <c r="I16" s="159"/>
      <c r="J16" s="164"/>
      <c r="K16" s="159"/>
      <c r="L16" s="164"/>
      <c r="M16" s="159"/>
      <c r="N16" s="164"/>
      <c r="O16" s="159"/>
      <c r="P16" s="164"/>
      <c r="Q16" s="159"/>
      <c r="R16" s="164"/>
      <c r="S16" s="159"/>
      <c r="T16" s="164"/>
      <c r="U16" s="159"/>
      <c r="V16" s="164"/>
      <c r="W16" s="160"/>
    </row>
    <row r="17" spans="1:23" x14ac:dyDescent="0.25">
      <c r="A17" s="857"/>
      <c r="C17" s="35" t="s">
        <v>301</v>
      </c>
      <c r="D17" s="46">
        <v>1436.2386785902215</v>
      </c>
      <c r="E17" s="39">
        <v>0.23641788947987186</v>
      </c>
      <c r="F17" s="46">
        <v>1496.2995687858124</v>
      </c>
      <c r="G17" s="39">
        <v>0.22788601413125378</v>
      </c>
      <c r="H17" s="46">
        <v>1510.2441406833977</v>
      </c>
      <c r="I17" s="39">
        <v>0.23032547516904037</v>
      </c>
      <c r="J17" s="46">
        <v>1507.846927761678</v>
      </c>
      <c r="K17" s="39">
        <v>0.23645082762453787</v>
      </c>
      <c r="L17" s="46">
        <v>1538.0038663169116</v>
      </c>
      <c r="M17" s="39">
        <v>0.23643410704333767</v>
      </c>
      <c r="N17" s="46">
        <v>1568.7639436432496</v>
      </c>
      <c r="O17" s="39">
        <v>0.23643767048127348</v>
      </c>
      <c r="P17" s="46">
        <v>1600.1392225161148</v>
      </c>
      <c r="Q17" s="39">
        <v>0.23646212834581273</v>
      </c>
      <c r="R17" s="46">
        <v>1632.1420069664371</v>
      </c>
      <c r="S17" s="39">
        <v>0.23643952005887833</v>
      </c>
      <c r="T17" s="46">
        <v>1664.7848471057659</v>
      </c>
      <c r="U17" s="39">
        <v>0.2364415348822278</v>
      </c>
      <c r="V17" s="46">
        <v>1698.0805440478814</v>
      </c>
      <c r="W17" s="40">
        <v>0.23643560902922325</v>
      </c>
    </row>
    <row r="18" spans="1:23" x14ac:dyDescent="0.25">
      <c r="A18" s="857"/>
      <c r="C18" s="35" t="s">
        <v>302</v>
      </c>
      <c r="D18" s="46">
        <v>3174.7097217714327</v>
      </c>
      <c r="E18" s="39">
        <v>0.68246026490066203</v>
      </c>
      <c r="F18" s="46">
        <v>3296.7452658805041</v>
      </c>
      <c r="G18" s="39">
        <v>0.66824522292993616</v>
      </c>
      <c r="H18" s="46">
        <v>3332.8240828645567</v>
      </c>
      <c r="I18" s="39">
        <v>0.67521428571428554</v>
      </c>
      <c r="J18" s="46">
        <v>3338.5741443213901</v>
      </c>
      <c r="K18" s="39">
        <v>0.68999999999999972</v>
      </c>
      <c r="L18" s="46">
        <v>3405.3456272078179</v>
      </c>
      <c r="M18" s="39">
        <v>0.68999999999999972</v>
      </c>
      <c r="N18" s="46">
        <v>3473.4525397519742</v>
      </c>
      <c r="O18" s="39">
        <v>0.68999999999999961</v>
      </c>
      <c r="P18" s="46">
        <v>3542.9215905470137</v>
      </c>
      <c r="Q18" s="39">
        <v>0.68999999999999972</v>
      </c>
      <c r="R18" s="46">
        <v>3613.7800223579538</v>
      </c>
      <c r="S18" s="39">
        <v>0.68999999999999961</v>
      </c>
      <c r="T18" s="46">
        <v>3686.0556228051128</v>
      </c>
      <c r="U18" s="39">
        <v>0.68999999999999961</v>
      </c>
      <c r="V18" s="46">
        <v>3759.7767352612154</v>
      </c>
      <c r="W18" s="40">
        <v>0.68999999999999961</v>
      </c>
    </row>
    <row r="19" spans="1:23" ht="15" thickBot="1" x14ac:dyDescent="0.3">
      <c r="A19" s="857"/>
      <c r="C19" s="161" t="s">
        <v>304</v>
      </c>
      <c r="D19" s="96">
        <v>296.73625550864148</v>
      </c>
      <c r="E19" s="43">
        <v>0.49718498659517424</v>
      </c>
      <c r="F19" s="96">
        <v>304.13986108555429</v>
      </c>
      <c r="G19" s="43">
        <v>0.49168865435356202</v>
      </c>
      <c r="H19" s="96">
        <v>309.47352926922792</v>
      </c>
      <c r="I19" s="43">
        <v>0.49441489361702129</v>
      </c>
      <c r="J19" s="96">
        <v>314.13477661701626</v>
      </c>
      <c r="K19" s="43">
        <v>0.5</v>
      </c>
      <c r="L19" s="96">
        <v>320.41747214935657</v>
      </c>
      <c r="M19" s="43">
        <v>0.5</v>
      </c>
      <c r="N19" s="96">
        <v>326.82582159234369</v>
      </c>
      <c r="O19" s="43">
        <v>0.5</v>
      </c>
      <c r="P19" s="96">
        <v>333.36233802419059</v>
      </c>
      <c r="Q19" s="43">
        <v>0.5</v>
      </c>
      <c r="R19" s="96">
        <v>340.0295847846744</v>
      </c>
      <c r="S19" s="43">
        <v>0.5</v>
      </c>
      <c r="T19" s="96">
        <v>346.83017648036787</v>
      </c>
      <c r="U19" s="43">
        <v>0.5</v>
      </c>
      <c r="V19" s="96">
        <v>353.76678000997521</v>
      </c>
      <c r="W19" s="44">
        <v>0.5</v>
      </c>
    </row>
    <row r="20" spans="1:23" ht="15" thickTop="1" x14ac:dyDescent="0.25">
      <c r="A20" s="857"/>
      <c r="C20" s="35" t="s">
        <v>305</v>
      </c>
      <c r="D20" s="46">
        <v>4907.6846558702955</v>
      </c>
      <c r="E20" s="39">
        <v>0.43339966172614619</v>
      </c>
      <c r="F20" s="46">
        <v>5097.1846957518701</v>
      </c>
      <c r="G20" s="39">
        <v>0.4206292657851633</v>
      </c>
      <c r="H20" s="46">
        <v>5152.541752817182</v>
      </c>
      <c r="I20" s="39">
        <v>0.42516617664812828</v>
      </c>
      <c r="J20" s="46">
        <v>5160.5558487000844</v>
      </c>
      <c r="K20" s="39">
        <v>0.43571854814331712</v>
      </c>
      <c r="L20" s="46">
        <v>5263.7669656740854</v>
      </c>
      <c r="M20" s="39">
        <v>0.43570195774791809</v>
      </c>
      <c r="N20" s="46">
        <v>5369.0423049875671</v>
      </c>
      <c r="O20" s="39">
        <v>0.43570549353187643</v>
      </c>
      <c r="P20" s="46">
        <v>5476.4231510873187</v>
      </c>
      <c r="Q20" s="39">
        <v>0.43572976026428611</v>
      </c>
      <c r="R20" s="46">
        <v>5585.9516141090653</v>
      </c>
      <c r="S20" s="39">
        <v>0.43570732873648438</v>
      </c>
      <c r="T20" s="46">
        <v>5697.6706463912469</v>
      </c>
      <c r="U20" s="39">
        <v>0.43570932788763728</v>
      </c>
      <c r="V20" s="46">
        <v>5811.6240593190723</v>
      </c>
      <c r="W20" s="40">
        <v>0.43570344808367456</v>
      </c>
    </row>
    <row r="21" spans="1:23" ht="7.5" customHeight="1" thickBot="1" x14ac:dyDescent="0.3">
      <c r="C21" s="161"/>
      <c r="D21" s="96"/>
      <c r="E21" s="165"/>
      <c r="F21" s="96"/>
      <c r="G21" s="165"/>
      <c r="H21" s="96"/>
      <c r="I21" s="165"/>
      <c r="J21" s="96"/>
      <c r="K21" s="165"/>
      <c r="L21" s="96"/>
      <c r="M21" s="165"/>
      <c r="N21" s="96"/>
      <c r="O21" s="165"/>
      <c r="P21" s="96"/>
      <c r="Q21" s="165"/>
      <c r="R21" s="96"/>
      <c r="S21" s="165"/>
      <c r="T21" s="96"/>
      <c r="U21" s="165"/>
      <c r="V21" s="96"/>
      <c r="W21" s="166"/>
    </row>
    <row r="22" spans="1:23" ht="15" thickTop="1" x14ac:dyDescent="0.25">
      <c r="C22" s="45" t="s">
        <v>456</v>
      </c>
      <c r="D22" s="46">
        <v>6416.0082061036765</v>
      </c>
      <c r="E22" s="167">
        <v>0.56660033827385381</v>
      </c>
      <c r="F22" s="46">
        <v>7020.8135282596304</v>
      </c>
      <c r="G22" s="167">
        <v>0.57937073421483676</v>
      </c>
      <c r="H22" s="46">
        <v>6966.3473682275435</v>
      </c>
      <c r="I22" s="167">
        <v>0.57483382335187172</v>
      </c>
      <c r="J22" s="46">
        <v>6683.226957173646</v>
      </c>
      <c r="K22" s="167">
        <v>0.56428145185668288</v>
      </c>
      <c r="L22" s="46">
        <v>6817.3514963171201</v>
      </c>
      <c r="M22" s="167">
        <v>0.56429804225208191</v>
      </c>
      <c r="N22" s="46">
        <v>6953.5985262434615</v>
      </c>
      <c r="O22" s="167">
        <v>0.56429450646812362</v>
      </c>
      <c r="P22" s="46">
        <v>7091.970496768331</v>
      </c>
      <c r="Q22" s="167">
        <v>0.56427023973571389</v>
      </c>
      <c r="R22" s="46">
        <v>7234.4699067036972</v>
      </c>
      <c r="S22" s="167">
        <v>0.56429267126351568</v>
      </c>
      <c r="T22" s="46">
        <v>7379.0993048377713</v>
      </c>
      <c r="U22" s="167">
        <v>0.56429067211236272</v>
      </c>
      <c r="V22" s="46">
        <v>7526.8612909345266</v>
      </c>
      <c r="W22" s="168">
        <v>0.56429655191632544</v>
      </c>
    </row>
    <row r="23" spans="1:23" ht="7.5" customHeight="1" x14ac:dyDescent="0.25">
      <c r="C23" s="35"/>
      <c r="D23" s="46"/>
      <c r="E23" s="146"/>
      <c r="F23" s="46"/>
      <c r="G23" s="146"/>
      <c r="H23" s="46"/>
      <c r="I23" s="146"/>
      <c r="J23" s="46"/>
      <c r="K23" s="146"/>
      <c r="L23" s="46"/>
      <c r="M23" s="146"/>
      <c r="N23" s="46"/>
      <c r="O23" s="146"/>
      <c r="P23" s="46"/>
      <c r="Q23" s="146"/>
      <c r="R23" s="46"/>
      <c r="S23" s="146"/>
      <c r="T23" s="46"/>
      <c r="U23" s="146"/>
      <c r="V23" s="46"/>
      <c r="W23" s="169"/>
    </row>
    <row r="24" spans="1:23" x14ac:dyDescent="0.25">
      <c r="C24" s="157" t="s">
        <v>445</v>
      </c>
      <c r="D24" s="164"/>
      <c r="E24" s="159"/>
      <c r="F24" s="164"/>
      <c r="G24" s="159"/>
      <c r="H24" s="164"/>
      <c r="I24" s="159"/>
      <c r="J24" s="164"/>
      <c r="K24" s="159"/>
      <c r="L24" s="164"/>
      <c r="M24" s="159"/>
      <c r="N24" s="164"/>
      <c r="O24" s="159"/>
      <c r="P24" s="164"/>
      <c r="Q24" s="159"/>
      <c r="R24" s="164"/>
      <c r="S24" s="159"/>
      <c r="T24" s="164"/>
      <c r="U24" s="159"/>
      <c r="V24" s="164"/>
      <c r="W24" s="160"/>
    </row>
    <row r="25" spans="1:23" x14ac:dyDescent="0.25">
      <c r="C25" s="35" t="s">
        <v>306</v>
      </c>
      <c r="D25" s="46">
        <v>883.28136711458933</v>
      </c>
      <c r="E25" s="39">
        <v>7.8002942845679907E-2</v>
      </c>
      <c r="F25" s="46">
        <v>912.26537566811226</v>
      </c>
      <c r="G25" s="39">
        <v>7.528185421421188E-2</v>
      </c>
      <c r="H25" s="46">
        <v>925.69756708454759</v>
      </c>
      <c r="I25" s="39">
        <v>7.6384688220065708E-2</v>
      </c>
      <c r="J25" s="46">
        <v>933.89669397954299</v>
      </c>
      <c r="K25" s="39">
        <v>7.8851217494160075E-2</v>
      </c>
      <c r="L25" s="46">
        <v>952.58379687373269</v>
      </c>
      <c r="M25" s="39">
        <v>7.8848974113670617E-2</v>
      </c>
      <c r="N25" s="46">
        <v>971.63347954716426</v>
      </c>
      <c r="O25" s="39">
        <v>7.8849452228179434E-2</v>
      </c>
      <c r="P25" s="46">
        <v>991.0521962898049</v>
      </c>
      <c r="Q25" s="39">
        <v>7.8852733615555781E-2</v>
      </c>
      <c r="R25" s="46">
        <v>1010.8863957582862</v>
      </c>
      <c r="S25" s="39">
        <v>7.8849700387557939E-2</v>
      </c>
      <c r="T25" s="46">
        <v>1031.102927715026</v>
      </c>
      <c r="U25" s="39">
        <v>7.8849970716057288E-2</v>
      </c>
      <c r="V25" s="46">
        <v>1051.7285741446042</v>
      </c>
      <c r="W25" s="40">
        <v>7.8849175639317107E-2</v>
      </c>
    </row>
    <row r="26" spans="1:23" x14ac:dyDescent="0.25">
      <c r="C26" s="35" t="s">
        <v>307</v>
      </c>
      <c r="D26" s="46">
        <v>471.08339579444765</v>
      </c>
      <c r="E26" s="39">
        <v>4.1601569517695954E-2</v>
      </c>
      <c r="F26" s="46">
        <v>486.54153368965979</v>
      </c>
      <c r="G26" s="39">
        <v>4.015032224757966E-2</v>
      </c>
      <c r="H26" s="46">
        <v>493.70536911175873</v>
      </c>
      <c r="I26" s="39">
        <v>4.0738500384035051E-2</v>
      </c>
      <c r="J26" s="46">
        <v>498.0782367890896</v>
      </c>
      <c r="K26" s="39">
        <v>4.2053982663552043E-2</v>
      </c>
      <c r="L26" s="46">
        <v>508.0446916659908</v>
      </c>
      <c r="M26" s="39">
        <v>4.2052786193957664E-2</v>
      </c>
      <c r="N26" s="46">
        <v>518.20452242515421</v>
      </c>
      <c r="O26" s="39">
        <v>4.205304118836236E-2</v>
      </c>
      <c r="P26" s="46">
        <v>528.56117135456259</v>
      </c>
      <c r="Q26" s="39">
        <v>4.2054791261629747E-2</v>
      </c>
      <c r="R26" s="46">
        <v>539.13941107108599</v>
      </c>
      <c r="S26" s="39">
        <v>4.2053173540030901E-2</v>
      </c>
      <c r="T26" s="46">
        <v>549.92156144801402</v>
      </c>
      <c r="U26" s="39">
        <v>4.2053317715230569E-2</v>
      </c>
      <c r="V26" s="46">
        <v>560.92190621045563</v>
      </c>
      <c r="W26" s="40">
        <v>4.2052893674302462E-2</v>
      </c>
    </row>
    <row r="27" spans="1:23" x14ac:dyDescent="0.25">
      <c r="C27" s="35" t="s">
        <v>308</v>
      </c>
      <c r="D27" s="46">
        <v>441.64068355729466</v>
      </c>
      <c r="E27" s="39">
        <v>3.9001471422839953E-2</v>
      </c>
      <c r="F27" s="46">
        <v>456.13268783405613</v>
      </c>
      <c r="G27" s="39">
        <v>3.764092710710594E-2</v>
      </c>
      <c r="H27" s="46">
        <v>462.84878354227379</v>
      </c>
      <c r="I27" s="39">
        <v>3.8192344110032854E-2</v>
      </c>
      <c r="J27" s="46">
        <v>466.94834698977149</v>
      </c>
      <c r="K27" s="39">
        <v>3.9425608747080038E-2</v>
      </c>
      <c r="L27" s="46">
        <v>476.29189843686635</v>
      </c>
      <c r="M27" s="39">
        <v>3.9424487056835308E-2</v>
      </c>
      <c r="N27" s="46">
        <v>485.81673977358213</v>
      </c>
      <c r="O27" s="39">
        <v>3.9424726114089717E-2</v>
      </c>
      <c r="P27" s="46">
        <v>495.52609814490245</v>
      </c>
      <c r="Q27" s="39">
        <v>3.9426366807777891E-2</v>
      </c>
      <c r="R27" s="46">
        <v>505.4431978791431</v>
      </c>
      <c r="S27" s="39">
        <v>3.9424850193778969E-2</v>
      </c>
      <c r="T27" s="46">
        <v>515.551463857513</v>
      </c>
      <c r="U27" s="39">
        <v>3.9424985358028644E-2</v>
      </c>
      <c r="V27" s="46">
        <v>525.86428707230209</v>
      </c>
      <c r="W27" s="40">
        <v>3.9424587819658553E-2</v>
      </c>
    </row>
    <row r="28" spans="1:23" ht="15" thickBot="1" x14ac:dyDescent="0.3">
      <c r="C28" s="161" t="s">
        <v>309</v>
      </c>
      <c r="D28" s="96">
        <v>294.42712237152978</v>
      </c>
      <c r="E28" s="43">
        <v>2.600098094855997E-2</v>
      </c>
      <c r="F28" s="96">
        <v>304.08845855603738</v>
      </c>
      <c r="G28" s="43">
        <v>2.5093951404737289E-2</v>
      </c>
      <c r="H28" s="96">
        <v>308.56585569484918</v>
      </c>
      <c r="I28" s="43">
        <v>2.5461562740021905E-2</v>
      </c>
      <c r="J28" s="96">
        <v>311.29889799318096</v>
      </c>
      <c r="K28" s="43">
        <v>2.6283739164720023E-2</v>
      </c>
      <c r="L28" s="96">
        <v>317.52793229124416</v>
      </c>
      <c r="M28" s="43">
        <v>2.628299137122353E-2</v>
      </c>
      <c r="N28" s="96">
        <v>323.87782651572132</v>
      </c>
      <c r="O28" s="43">
        <v>2.6283150742726469E-2</v>
      </c>
      <c r="P28" s="96">
        <v>330.35073209660152</v>
      </c>
      <c r="Q28" s="43">
        <v>2.6284244538518582E-2</v>
      </c>
      <c r="R28" s="96">
        <v>336.96213191942866</v>
      </c>
      <c r="S28" s="43">
        <v>2.6283233462519307E-2</v>
      </c>
      <c r="T28" s="96">
        <v>343.70097590500853</v>
      </c>
      <c r="U28" s="43">
        <v>2.6283323572019086E-2</v>
      </c>
      <c r="V28" s="96">
        <v>350.57619138153473</v>
      </c>
      <c r="W28" s="44">
        <v>2.6283058546439034E-2</v>
      </c>
    </row>
    <row r="29" spans="1:23" ht="15" thickTop="1" x14ac:dyDescent="0.25">
      <c r="C29" s="35" t="s">
        <v>305</v>
      </c>
      <c r="D29" s="46">
        <v>2090.4325688378613</v>
      </c>
      <c r="E29" s="39">
        <v>0.18460696473477578</v>
      </c>
      <c r="F29" s="46">
        <v>2159.0280557478654</v>
      </c>
      <c r="G29" s="39">
        <v>0.17816705497363478</v>
      </c>
      <c r="H29" s="46">
        <v>2190.8175754334293</v>
      </c>
      <c r="I29" s="39">
        <v>0.18077709545415552</v>
      </c>
      <c r="J29" s="46">
        <v>2210.2221757515849</v>
      </c>
      <c r="K29" s="39">
        <v>0.18661454806951217</v>
      </c>
      <c r="L29" s="46">
        <v>2254.448319267834</v>
      </c>
      <c r="M29" s="39">
        <v>0.18660923873568711</v>
      </c>
      <c r="N29" s="46">
        <v>2299.5325682616221</v>
      </c>
      <c r="O29" s="39">
        <v>0.186610370273358</v>
      </c>
      <c r="P29" s="46">
        <v>2345.4901978858711</v>
      </c>
      <c r="Q29" s="39">
        <v>0.18661813622348197</v>
      </c>
      <c r="R29" s="46">
        <v>2392.4311366279435</v>
      </c>
      <c r="S29" s="39">
        <v>0.18661095758388707</v>
      </c>
      <c r="T29" s="46">
        <v>2440.2769289255616</v>
      </c>
      <c r="U29" s="39">
        <v>0.18661159736133559</v>
      </c>
      <c r="V29" s="46">
        <v>2489.0909588088962</v>
      </c>
      <c r="W29" s="40">
        <v>0.18660971567971713</v>
      </c>
    </row>
    <row r="30" spans="1:23" ht="7.5" customHeight="1" thickBot="1" x14ac:dyDescent="0.3">
      <c r="C30" s="161"/>
      <c r="D30" s="96"/>
      <c r="E30" s="165"/>
      <c r="F30" s="96"/>
      <c r="G30" s="165"/>
      <c r="H30" s="96"/>
      <c r="I30" s="165"/>
      <c r="J30" s="96"/>
      <c r="K30" s="165"/>
      <c r="L30" s="96"/>
      <c r="M30" s="165"/>
      <c r="N30" s="96"/>
      <c r="O30" s="165"/>
      <c r="P30" s="96"/>
      <c r="Q30" s="165"/>
      <c r="R30" s="96"/>
      <c r="S30" s="165"/>
      <c r="T30" s="96"/>
      <c r="U30" s="165"/>
      <c r="V30" s="96"/>
      <c r="W30" s="166"/>
    </row>
    <row r="31" spans="1:23" ht="15" thickTop="1" x14ac:dyDescent="0.25">
      <c r="C31" s="45" t="s">
        <v>457</v>
      </c>
      <c r="D31" s="46">
        <v>4325.5756372658152</v>
      </c>
      <c r="E31" s="146">
        <v>37.783999999999999</v>
      </c>
      <c r="F31" s="46">
        <v>4861.785472511765</v>
      </c>
      <c r="G31" s="146">
        <v>37.783999999999999</v>
      </c>
      <c r="H31" s="46">
        <v>4775.5297927941137</v>
      </c>
      <c r="I31" s="146">
        <v>37.783999999999999</v>
      </c>
      <c r="J31" s="46">
        <v>4473.0047814220616</v>
      </c>
      <c r="K31" s="146">
        <v>37.783999999999999</v>
      </c>
      <c r="L31" s="46">
        <v>4562.9031770492857</v>
      </c>
      <c r="M31" s="146">
        <v>37.783999999999999</v>
      </c>
      <c r="N31" s="46">
        <v>4654.0659579818393</v>
      </c>
      <c r="O31" s="146">
        <v>37.783999999999999</v>
      </c>
      <c r="P31" s="46">
        <v>4746.4802988824595</v>
      </c>
      <c r="Q31" s="146">
        <v>37.783999999999999</v>
      </c>
      <c r="R31" s="46">
        <v>4842.0387700757537</v>
      </c>
      <c r="S31" s="146">
        <v>37.783999999999999</v>
      </c>
      <c r="T31" s="46">
        <v>4938.8223759122102</v>
      </c>
      <c r="U31" s="146">
        <v>37.783999999999999</v>
      </c>
      <c r="V31" s="46">
        <v>5037.7703321256304</v>
      </c>
      <c r="W31" s="169">
        <v>37.783999999999999</v>
      </c>
    </row>
    <row r="32" spans="1:23" ht="7.5" customHeight="1" x14ac:dyDescent="0.25">
      <c r="C32" s="35"/>
      <c r="D32" s="46"/>
      <c r="E32" s="146"/>
      <c r="F32" s="46"/>
      <c r="G32" s="146"/>
      <c r="H32" s="46"/>
      <c r="I32" s="146"/>
      <c r="J32" s="46"/>
      <c r="K32" s="146"/>
      <c r="L32" s="46"/>
      <c r="M32" s="146"/>
      <c r="N32" s="46"/>
      <c r="O32" s="146"/>
      <c r="P32" s="46"/>
      <c r="Q32" s="146"/>
      <c r="R32" s="46"/>
      <c r="S32" s="146"/>
      <c r="T32" s="46"/>
      <c r="U32" s="146"/>
      <c r="V32" s="46"/>
      <c r="W32" s="169"/>
    </row>
    <row r="33" spans="3:23" x14ac:dyDescent="0.25">
      <c r="C33" s="35" t="s">
        <v>310</v>
      </c>
      <c r="D33" s="46">
        <v>339.71078585921913</v>
      </c>
      <c r="E33" s="39">
        <v>0.03</v>
      </c>
      <c r="F33" s="46">
        <v>363.53994672034503</v>
      </c>
      <c r="G33" s="39">
        <v>3.0000000000000002E-2</v>
      </c>
      <c r="H33" s="46">
        <v>363.56667363134176</v>
      </c>
      <c r="I33" s="39">
        <v>0.03</v>
      </c>
      <c r="J33" s="46">
        <v>355.31348417621189</v>
      </c>
      <c r="K33" s="39">
        <v>0.03</v>
      </c>
      <c r="L33" s="46">
        <v>362.43355385973615</v>
      </c>
      <c r="M33" s="39">
        <v>0.03</v>
      </c>
      <c r="N33" s="46">
        <v>369.67922493693084</v>
      </c>
      <c r="O33" s="39">
        <v>0.03</v>
      </c>
      <c r="P33" s="46">
        <v>377.0518094356695</v>
      </c>
      <c r="Q33" s="39">
        <v>0.03</v>
      </c>
      <c r="R33" s="46">
        <v>384.61264562438288</v>
      </c>
      <c r="S33" s="39">
        <v>0.03</v>
      </c>
      <c r="T33" s="46">
        <v>392.30309853687055</v>
      </c>
      <c r="U33" s="39">
        <v>0.03</v>
      </c>
      <c r="V33" s="46">
        <v>400.15456050760793</v>
      </c>
      <c r="W33" s="40">
        <v>2.9999999999999995E-2</v>
      </c>
    </row>
    <row r="34" spans="3:23" ht="7.5" customHeight="1" thickBot="1" x14ac:dyDescent="0.3">
      <c r="C34" s="161"/>
      <c r="D34" s="96"/>
      <c r="E34" s="165"/>
      <c r="F34" s="96"/>
      <c r="G34" s="165"/>
      <c r="H34" s="96"/>
      <c r="I34" s="165"/>
      <c r="J34" s="96"/>
      <c r="K34" s="165"/>
      <c r="L34" s="96"/>
      <c r="M34" s="165"/>
      <c r="N34" s="96"/>
      <c r="O34" s="165"/>
      <c r="P34" s="96"/>
      <c r="Q34" s="165"/>
      <c r="R34" s="96"/>
      <c r="S34" s="165"/>
      <c r="T34" s="96"/>
      <c r="U34" s="165"/>
      <c r="V34" s="96"/>
      <c r="W34" s="166"/>
    </row>
    <row r="35" spans="3:23" ht="15" thickTop="1" x14ac:dyDescent="0.25">
      <c r="C35" s="45" t="s">
        <v>458</v>
      </c>
      <c r="D35" s="46">
        <v>3985.8648514065962</v>
      </c>
      <c r="E35" s="146">
        <v>34.783999999999999</v>
      </c>
      <c r="F35" s="46">
        <v>4498.2455257914198</v>
      </c>
      <c r="G35" s="146">
        <v>34.783999999999999</v>
      </c>
      <c r="H35" s="46">
        <v>4411.9631191627723</v>
      </c>
      <c r="I35" s="146">
        <v>34.783999999999999</v>
      </c>
      <c r="J35" s="46">
        <v>4117.6912972458495</v>
      </c>
      <c r="K35" s="146">
        <v>34.783999999999999</v>
      </c>
      <c r="L35" s="46">
        <v>4200.4696231895496</v>
      </c>
      <c r="M35" s="146">
        <v>34.783999999999999</v>
      </c>
      <c r="N35" s="46">
        <v>4284.3867330449084</v>
      </c>
      <c r="O35" s="146">
        <v>34.783999999999999</v>
      </c>
      <c r="P35" s="46">
        <v>4369.4284894467901</v>
      </c>
      <c r="Q35" s="146">
        <v>34.783999999999999</v>
      </c>
      <c r="R35" s="46">
        <v>4457.4261244513709</v>
      </c>
      <c r="S35" s="146">
        <v>34.783999999999999</v>
      </c>
      <c r="T35" s="46">
        <v>4546.5192773753397</v>
      </c>
      <c r="U35" s="146">
        <v>34.783999999999999</v>
      </c>
      <c r="V35" s="46">
        <v>4637.6157716180223</v>
      </c>
      <c r="W35" s="169">
        <v>34.783999999999999</v>
      </c>
    </row>
    <row r="36" spans="3:23" ht="7.5" customHeight="1" x14ac:dyDescent="0.25">
      <c r="C36" s="35"/>
      <c r="D36" s="46"/>
      <c r="E36" s="146"/>
      <c r="F36" s="46"/>
      <c r="G36" s="146"/>
      <c r="H36" s="46"/>
      <c r="I36" s="146"/>
      <c r="J36" s="46"/>
      <c r="K36" s="146"/>
      <c r="L36" s="46"/>
      <c r="M36" s="146"/>
      <c r="N36" s="46"/>
      <c r="O36" s="146"/>
      <c r="P36" s="46"/>
      <c r="Q36" s="146"/>
      <c r="R36" s="46"/>
      <c r="S36" s="146"/>
      <c r="T36" s="46"/>
      <c r="U36" s="146"/>
      <c r="V36" s="46"/>
      <c r="W36" s="169"/>
    </row>
    <row r="37" spans="3:23" x14ac:dyDescent="0.25">
      <c r="C37" s="157" t="s">
        <v>459</v>
      </c>
      <c r="D37" s="164"/>
      <c r="E37" s="159"/>
      <c r="F37" s="164"/>
      <c r="G37" s="159"/>
      <c r="H37" s="164"/>
      <c r="I37" s="159"/>
      <c r="J37" s="164"/>
      <c r="K37" s="159"/>
      <c r="L37" s="164"/>
      <c r="M37" s="159"/>
      <c r="N37" s="164"/>
      <c r="O37" s="159"/>
      <c r="P37" s="164"/>
      <c r="Q37" s="159"/>
      <c r="R37" s="164"/>
      <c r="S37" s="159"/>
      <c r="T37" s="164"/>
      <c r="U37" s="159"/>
      <c r="V37" s="164"/>
      <c r="W37" s="160"/>
    </row>
    <row r="38" spans="3:23" x14ac:dyDescent="0.25">
      <c r="C38" s="35" t="s">
        <v>311</v>
      </c>
      <c r="D38" s="46">
        <v>230.92735245855883</v>
      </c>
      <c r="E38" s="39">
        <v>2.0393290004715216E-2</v>
      </c>
      <c r="F38" s="46">
        <v>235.54589950773001</v>
      </c>
      <c r="G38" s="39">
        <v>1.9437690545374225E-2</v>
      </c>
      <c r="H38" s="46">
        <v>240.25681749788461</v>
      </c>
      <c r="I38" s="39">
        <v>1.982498685301718E-2</v>
      </c>
      <c r="J38" s="46">
        <v>245.06195384784235</v>
      </c>
      <c r="K38" s="39">
        <v>2.0691189450578903E-2</v>
      </c>
      <c r="L38" s="46">
        <v>249.96319292479916</v>
      </c>
      <c r="M38" s="39">
        <v>2.0690401613990987E-2</v>
      </c>
      <c r="N38" s="46">
        <v>254.96245678329515</v>
      </c>
      <c r="O38" s="39">
        <v>2.0690569519571437E-2</v>
      </c>
      <c r="P38" s="46">
        <v>260.06170591896108</v>
      </c>
      <c r="Q38" s="39">
        <v>2.0691721886299398E-2</v>
      </c>
      <c r="R38" s="46">
        <v>265.26294003734029</v>
      </c>
      <c r="S38" s="39">
        <v>2.0690656668870877E-2</v>
      </c>
      <c r="T38" s="46">
        <v>270.56819883808708</v>
      </c>
      <c r="U38" s="39">
        <v>2.0690751603583711E-2</v>
      </c>
      <c r="V38" s="46">
        <v>275.9795628148488</v>
      </c>
      <c r="W38" s="40">
        <v>2.0690472386326961E-2</v>
      </c>
    </row>
    <row r="39" spans="3:23" x14ac:dyDescent="0.25">
      <c r="C39" s="35" t="s">
        <v>312</v>
      </c>
      <c r="D39" s="46">
        <v>32.98962177979412</v>
      </c>
      <c r="E39" s="39">
        <v>2.9133271435307453E-3</v>
      </c>
      <c r="F39" s="46">
        <v>33.649414215390003</v>
      </c>
      <c r="G39" s="39">
        <v>2.7768129350534609E-3</v>
      </c>
      <c r="H39" s="46">
        <v>34.322402499697802</v>
      </c>
      <c r="I39" s="39">
        <v>2.8321409790024541E-3</v>
      </c>
      <c r="J39" s="46">
        <v>35.008850549691758</v>
      </c>
      <c r="K39" s="39">
        <v>2.9558842072255572E-3</v>
      </c>
      <c r="L39" s="46">
        <v>35.709027560685591</v>
      </c>
      <c r="M39" s="39">
        <v>2.9557716591415693E-3</v>
      </c>
      <c r="N39" s="46">
        <v>36.423208111899307</v>
      </c>
      <c r="O39" s="39">
        <v>2.9557956456530625E-3</v>
      </c>
      <c r="P39" s="46">
        <v>37.15167227413729</v>
      </c>
      <c r="Q39" s="39">
        <v>2.955960269471342E-3</v>
      </c>
      <c r="R39" s="46">
        <v>37.894705719620035</v>
      </c>
      <c r="S39" s="39">
        <v>2.9558080955529816E-3</v>
      </c>
      <c r="T39" s="46">
        <v>38.652599834012435</v>
      </c>
      <c r="U39" s="39">
        <v>2.9558216576548151E-3</v>
      </c>
      <c r="V39" s="46">
        <v>39.425651830692686</v>
      </c>
      <c r="W39" s="40">
        <v>2.9557817694752801E-3</v>
      </c>
    </row>
    <row r="40" spans="3:23" x14ac:dyDescent="0.25">
      <c r="C40" s="35" t="s">
        <v>313</v>
      </c>
      <c r="D40" s="46">
        <v>398.58648514065965</v>
      </c>
      <c r="E40" s="39">
        <v>3.519933735390781E-2</v>
      </c>
      <c r="F40" s="46">
        <v>449.82455257914199</v>
      </c>
      <c r="G40" s="39">
        <v>3.7120367924120198E-2</v>
      </c>
      <c r="H40" s="46">
        <v>441.19631191627724</v>
      </c>
      <c r="I40" s="39">
        <v>3.6405672789771616E-2</v>
      </c>
      <c r="J40" s="46">
        <v>411.76912972458496</v>
      </c>
      <c r="K40" s="39">
        <v>3.4766690378717074E-2</v>
      </c>
      <c r="L40" s="46">
        <v>420.04696231895497</v>
      </c>
      <c r="M40" s="39">
        <v>3.4768880351639476E-2</v>
      </c>
      <c r="N40" s="46">
        <v>428.43867330449086</v>
      </c>
      <c r="O40" s="39">
        <v>3.4768413619476558E-2</v>
      </c>
      <c r="P40" s="46">
        <v>436.94284894467904</v>
      </c>
      <c r="Q40" s="39">
        <v>3.4765210351223194E-2</v>
      </c>
      <c r="R40" s="46">
        <v>445.74261244513713</v>
      </c>
      <c r="S40" s="39">
        <v>3.4768171367962855E-2</v>
      </c>
      <c r="T40" s="46">
        <v>454.65192773753398</v>
      </c>
      <c r="U40" s="39">
        <v>3.4767907475102715E-2</v>
      </c>
      <c r="V40" s="46">
        <v>463.76157716180228</v>
      </c>
      <c r="W40" s="40">
        <v>3.476868362366084E-2</v>
      </c>
    </row>
    <row r="41" spans="3:23" ht="15" thickBot="1" x14ac:dyDescent="0.3">
      <c r="C41" s="161" t="s">
        <v>314</v>
      </c>
      <c r="D41" s="96">
        <v>339.71078585921913</v>
      </c>
      <c r="E41" s="43">
        <v>0.03</v>
      </c>
      <c r="F41" s="96">
        <v>363.53994672034503</v>
      </c>
      <c r="G41" s="43">
        <v>3.0000000000000002E-2</v>
      </c>
      <c r="H41" s="96">
        <v>363.56667363134176</v>
      </c>
      <c r="I41" s="43">
        <v>0.03</v>
      </c>
      <c r="J41" s="96">
        <v>355.31348417621189</v>
      </c>
      <c r="K41" s="43">
        <v>0.03</v>
      </c>
      <c r="L41" s="96">
        <v>362.43355385973615</v>
      </c>
      <c r="M41" s="43">
        <v>0.03</v>
      </c>
      <c r="N41" s="96">
        <v>369.67922493693084</v>
      </c>
      <c r="O41" s="43">
        <v>0.03</v>
      </c>
      <c r="P41" s="96">
        <v>377.0518094356695</v>
      </c>
      <c r="Q41" s="43">
        <v>0.03</v>
      </c>
      <c r="R41" s="96">
        <v>384.61264562438288</v>
      </c>
      <c r="S41" s="43">
        <v>0.03</v>
      </c>
      <c r="T41" s="96">
        <v>392.30309853687055</v>
      </c>
      <c r="U41" s="43">
        <v>0.03</v>
      </c>
      <c r="V41" s="96">
        <v>400.15456050760793</v>
      </c>
      <c r="W41" s="44">
        <v>2.9999999999999995E-2</v>
      </c>
    </row>
    <row r="42" spans="3:23" ht="15" thickTop="1" x14ac:dyDescent="0.25">
      <c r="C42" s="35" t="s">
        <v>315</v>
      </c>
      <c r="D42" s="46">
        <v>1002.2142452382318</v>
      </c>
      <c r="E42" s="39">
        <v>8.8505954502153775E-2</v>
      </c>
      <c r="F42" s="46">
        <v>1082.5598130226072</v>
      </c>
      <c r="G42" s="39">
        <v>8.9334871404547891E-2</v>
      </c>
      <c r="H42" s="46">
        <v>1079.3422055452013</v>
      </c>
      <c r="I42" s="39">
        <v>8.9062800621791241E-2</v>
      </c>
      <c r="J42" s="46">
        <v>1047.153418298331</v>
      </c>
      <c r="K42" s="39">
        <v>8.8413764036521542E-2</v>
      </c>
      <c r="L42" s="46">
        <v>1068.1527366641758</v>
      </c>
      <c r="M42" s="39">
        <v>8.8415053624772033E-2</v>
      </c>
      <c r="N42" s="46">
        <v>1089.5035631366163</v>
      </c>
      <c r="O42" s="39">
        <v>8.8414778784701067E-2</v>
      </c>
      <c r="P42" s="46">
        <v>1111.2080365734469</v>
      </c>
      <c r="Q42" s="39">
        <v>8.8412892506993926E-2</v>
      </c>
      <c r="R42" s="46">
        <v>1133.5129038264804</v>
      </c>
      <c r="S42" s="39">
        <v>8.8414636132386717E-2</v>
      </c>
      <c r="T42" s="46">
        <v>1156.175824946504</v>
      </c>
      <c r="U42" s="39">
        <v>8.8414480736341242E-2</v>
      </c>
      <c r="V42" s="46">
        <v>1179.3213523149516</v>
      </c>
      <c r="W42" s="40">
        <v>8.8414937779463063E-2</v>
      </c>
    </row>
    <row r="43" spans="3:23" ht="7.5" customHeight="1" thickBot="1" x14ac:dyDescent="0.3">
      <c r="C43" s="161"/>
      <c r="D43" s="96"/>
      <c r="E43" s="165"/>
      <c r="F43" s="96"/>
      <c r="G43" s="165"/>
      <c r="H43" s="96"/>
      <c r="I43" s="165"/>
      <c r="J43" s="96"/>
      <c r="K43" s="165"/>
      <c r="L43" s="96"/>
      <c r="M43" s="165"/>
      <c r="N43" s="96"/>
      <c r="O43" s="165"/>
      <c r="P43" s="96"/>
      <c r="Q43" s="165"/>
      <c r="R43" s="96"/>
      <c r="S43" s="165"/>
      <c r="T43" s="96"/>
      <c r="U43" s="165"/>
      <c r="V43" s="96"/>
      <c r="W43" s="166"/>
    </row>
    <row r="44" spans="3:23" ht="15.75" thickTop="1" thickBot="1" x14ac:dyDescent="0.3">
      <c r="C44" s="51" t="s">
        <v>449</v>
      </c>
      <c r="D44" s="170">
        <v>2983.6506061683644</v>
      </c>
      <c r="E44" s="171">
        <v>0.2634874190369243</v>
      </c>
      <c r="F44" s="170">
        <v>3415.6857127688127</v>
      </c>
      <c r="G44" s="171">
        <v>0.28186880783665402</v>
      </c>
      <c r="H44" s="170">
        <v>3332.6209136175712</v>
      </c>
      <c r="I44" s="171">
        <v>0.27499392727592492</v>
      </c>
      <c r="J44" s="170">
        <v>3070.5378789475185</v>
      </c>
      <c r="K44" s="171">
        <v>0.25925313975064923</v>
      </c>
      <c r="L44" s="170">
        <v>3132.3168865253738</v>
      </c>
      <c r="M44" s="171">
        <v>0.25927374989162272</v>
      </c>
      <c r="N44" s="170">
        <v>3194.8831699082921</v>
      </c>
      <c r="O44" s="171">
        <v>0.25926935741006452</v>
      </c>
      <c r="P44" s="170">
        <v>3258.2204528733432</v>
      </c>
      <c r="Q44" s="171">
        <v>0.25923921100523795</v>
      </c>
      <c r="R44" s="170">
        <v>3323.9132206248905</v>
      </c>
      <c r="S44" s="171">
        <v>0.25926707754724182</v>
      </c>
      <c r="T44" s="170">
        <v>3390.3434524288359</v>
      </c>
      <c r="U44" s="171">
        <v>0.25926459401468593</v>
      </c>
      <c r="V44" s="170">
        <v>3458.2944193030708</v>
      </c>
      <c r="W44" s="172">
        <v>0.25927189845714527</v>
      </c>
    </row>
    <row r="45" spans="3:23" x14ac:dyDescent="0.25">
      <c r="C45" s="173" t="s">
        <v>300</v>
      </c>
    </row>
  </sheetData>
  <sheetProtection algorithmName="SHA-512" hashValue="ZVA2H+Fz+ed0KT05iWeafsG9VX4MYy6jvXxkXRAL7wrL/hnVIyrkOAvGpsH7KLaJKGhB/6scFxg+c7xBrlzhFg==" saltValue="vpOZ8V1zC7LDA5345+bfWg==" spinCount="100000" sheet="1" objects="1" scenarios="1"/>
  <mergeCells count="11">
    <mergeCell ref="A6:A20"/>
    <mergeCell ref="T3:U3"/>
    <mergeCell ref="V3:W3"/>
    <mergeCell ref="D3:E3"/>
    <mergeCell ref="F3:G3"/>
    <mergeCell ref="H3:I3"/>
    <mergeCell ref="J3:K3"/>
    <mergeCell ref="L3:M3"/>
    <mergeCell ref="N3:O3"/>
    <mergeCell ref="P3:Q3"/>
    <mergeCell ref="R3:S3"/>
  </mergeCells>
  <hyperlinks>
    <hyperlink ref="A6" r:id="rId1"/>
  </hyperlinks>
  <pageMargins left="0.70866141732283472" right="0.70866141732283472" top="0.74803149606299213" bottom="0.74803149606299213" header="0.31496062992125984" footer="0.31496062992125984"/>
  <pageSetup paperSize="8" scale="74" orientation="landscape"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36.140625" style="12" customWidth="1"/>
    <col min="4" max="5" width="9.140625" style="12"/>
    <col min="6" max="6" width="9.5703125" style="12" bestFit="1" customWidth="1"/>
    <col min="7" max="16384" width="9.140625" style="12"/>
  </cols>
  <sheetData>
    <row r="1" spans="1:6" s="711" customFormat="1" ht="60" customHeight="1" x14ac:dyDescent="0.25">
      <c r="C1" s="755" t="s">
        <v>577</v>
      </c>
    </row>
    <row r="2" spans="1:6" ht="15" thickBot="1" x14ac:dyDescent="0.3"/>
    <row r="3" spans="1:6" x14ac:dyDescent="0.25">
      <c r="C3" s="137" t="s">
        <v>355</v>
      </c>
      <c r="D3" s="138" t="s">
        <v>351</v>
      </c>
    </row>
    <row r="4" spans="1:6" x14ac:dyDescent="0.25">
      <c r="C4" s="139" t="s">
        <v>544</v>
      </c>
      <c r="D4" s="132">
        <v>0.02</v>
      </c>
    </row>
    <row r="5" spans="1:6" x14ac:dyDescent="0.25">
      <c r="C5" s="139" t="s">
        <v>545</v>
      </c>
      <c r="D5" s="132">
        <v>0.6</v>
      </c>
    </row>
    <row r="6" spans="1:6" x14ac:dyDescent="0.25">
      <c r="A6" s="856" t="s">
        <v>572</v>
      </c>
      <c r="C6" s="139" t="s">
        <v>356</v>
      </c>
      <c r="D6" s="27">
        <v>10</v>
      </c>
    </row>
    <row r="7" spans="1:6" x14ac:dyDescent="0.25">
      <c r="A7" s="857"/>
      <c r="C7" s="139" t="s">
        <v>546</v>
      </c>
      <c r="D7" s="132">
        <v>4.4999999999999998E-2</v>
      </c>
    </row>
    <row r="8" spans="1:6" x14ac:dyDescent="0.25">
      <c r="A8" s="857"/>
      <c r="C8" s="139" t="s">
        <v>547</v>
      </c>
      <c r="D8" s="132">
        <v>7.0000000000000007E-2</v>
      </c>
    </row>
    <row r="9" spans="1:6" x14ac:dyDescent="0.25">
      <c r="A9" s="857"/>
      <c r="C9" s="139" t="s">
        <v>548</v>
      </c>
      <c r="D9" s="132">
        <v>1.4999999999999999E-2</v>
      </c>
    </row>
    <row r="10" spans="1:6" x14ac:dyDescent="0.25">
      <c r="A10" s="857"/>
      <c r="C10" s="139" t="s">
        <v>549</v>
      </c>
      <c r="D10" s="132">
        <v>0.2</v>
      </c>
    </row>
    <row r="11" spans="1:6" ht="15" thickBot="1" x14ac:dyDescent="0.3">
      <c r="A11" s="857"/>
      <c r="C11" s="140" t="s">
        <v>102</v>
      </c>
      <c r="D11" s="141">
        <v>0.10700000000000001</v>
      </c>
      <c r="F11" s="142"/>
    </row>
    <row r="12" spans="1:6" x14ac:dyDescent="0.25">
      <c r="A12" s="857"/>
    </row>
    <row r="13" spans="1:6" x14ac:dyDescent="0.25">
      <c r="A13" s="857"/>
    </row>
    <row r="14" spans="1:6" x14ac:dyDescent="0.25">
      <c r="A14" s="857"/>
    </row>
    <row r="15" spans="1:6" x14ac:dyDescent="0.25">
      <c r="A15" s="857"/>
    </row>
    <row r="16" spans="1:6"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c/h/85mYjnGS4lwjGl0nvKy0Andc5W05XTZAbVm7VgOQEYMdqgPm3/WDDixd+L30f4jJMC2riF36TmDJSOVozw==" saltValue="MZEjwme5WkZHF2WL5pD37g==" spinCount="100000" sheet="1" objects="1" scenarios="1"/>
  <mergeCells count="1">
    <mergeCell ref="A6:A20"/>
  </mergeCells>
  <hyperlinks>
    <hyperlink ref="A6" r:id="rId1"/>
  </hyperlinks>
  <pageMargins left="0.70866141732283472" right="0.70866141732283472" top="0.74803149606299213" bottom="0.74803149606299213" header="0.31496062992125984" footer="0.31496062992125984"/>
  <pageSetup paperSize="9" scale="86" orientation="landscape"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9"/>
  <sheetViews>
    <sheetView showGridLines="0" zoomScaleNormal="10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
  <cols>
    <col min="1" max="1" width="11.42578125" style="714" customWidth="1"/>
    <col min="2" max="2" width="2.140625" style="79" customWidth="1"/>
    <col min="3" max="3" width="20.140625" style="79" customWidth="1"/>
    <col min="4" max="4" width="18.140625" style="12" customWidth="1"/>
    <col min="5" max="5" width="4" style="113" bestFit="1" customWidth="1"/>
    <col min="6" max="6" width="23.5703125" style="12" customWidth="1"/>
    <col min="7" max="7" width="24.42578125" style="12" customWidth="1"/>
    <col min="8" max="8" width="11.28515625" style="79" bestFit="1" customWidth="1"/>
    <col min="9" max="11" width="9.140625" style="79"/>
    <col min="12" max="12" width="4" style="79" bestFit="1" customWidth="1"/>
    <col min="13" max="16384" width="9.140625" style="79"/>
  </cols>
  <sheetData>
    <row r="1" spans="1:7" s="714" customFormat="1" ht="60" customHeight="1" x14ac:dyDescent="0.2">
      <c r="C1" s="755" t="s">
        <v>577</v>
      </c>
      <c r="D1" s="711"/>
      <c r="E1" s="716"/>
      <c r="F1" s="711"/>
      <c r="G1" s="711"/>
    </row>
    <row r="2" spans="1:7" ht="15" thickBot="1" x14ac:dyDescent="0.25"/>
    <row r="3" spans="1:7" ht="14.25" customHeight="1" x14ac:dyDescent="0.2">
      <c r="C3" s="878" t="s">
        <v>296</v>
      </c>
      <c r="D3" s="880" t="s">
        <v>435</v>
      </c>
      <c r="E3" s="114"/>
      <c r="F3" s="846" t="s">
        <v>426</v>
      </c>
      <c r="G3" s="864" t="s">
        <v>436</v>
      </c>
    </row>
    <row r="4" spans="1:7" x14ac:dyDescent="0.2">
      <c r="C4" s="879"/>
      <c r="D4" s="881"/>
      <c r="E4" s="115"/>
      <c r="F4" s="847" t="s">
        <v>427</v>
      </c>
      <c r="G4" s="882"/>
    </row>
    <row r="5" spans="1:7" x14ac:dyDescent="0.2">
      <c r="C5" s="116" t="s">
        <v>348</v>
      </c>
      <c r="D5" s="46">
        <v>2984000</v>
      </c>
      <c r="E5" s="117"/>
      <c r="F5" s="118">
        <v>0.90334236675700097</v>
      </c>
      <c r="G5" s="47">
        <v>2695573.6224028911</v>
      </c>
    </row>
    <row r="6" spans="1:7" x14ac:dyDescent="0.2">
      <c r="A6" s="856" t="s">
        <v>572</v>
      </c>
      <c r="C6" s="116" t="s">
        <v>349</v>
      </c>
      <c r="D6" s="46">
        <v>3416000</v>
      </c>
      <c r="E6" s="117"/>
      <c r="F6" s="118">
        <v>0.81602743157813995</v>
      </c>
      <c r="G6" s="47">
        <v>2787549.7062709262</v>
      </c>
    </row>
    <row r="7" spans="1:7" x14ac:dyDescent="0.2">
      <c r="A7" s="857"/>
      <c r="C7" s="116" t="s">
        <v>350</v>
      </c>
      <c r="D7" s="46">
        <v>3333000</v>
      </c>
      <c r="E7" s="117"/>
      <c r="F7" s="118">
        <v>0.73715215138043355</v>
      </c>
      <c r="G7" s="47">
        <v>2456928.120550985</v>
      </c>
    </row>
    <row r="8" spans="1:7" x14ac:dyDescent="0.2">
      <c r="A8" s="857"/>
      <c r="C8" s="116" t="s">
        <v>351</v>
      </c>
      <c r="D8" s="46">
        <v>3071000</v>
      </c>
      <c r="E8" s="117"/>
      <c r="F8" s="118">
        <v>0.66590076908801588</v>
      </c>
      <c r="G8" s="47">
        <v>2044981.2618692967</v>
      </c>
    </row>
    <row r="9" spans="1:7" x14ac:dyDescent="0.2">
      <c r="A9" s="857"/>
      <c r="C9" s="116" t="s">
        <v>357</v>
      </c>
      <c r="D9" s="46">
        <v>3132000</v>
      </c>
      <c r="E9" s="117"/>
      <c r="F9" s="118">
        <v>0.60153637677327532</v>
      </c>
      <c r="G9" s="47">
        <v>1884011.9320538982</v>
      </c>
    </row>
    <row r="10" spans="1:7" x14ac:dyDescent="0.2">
      <c r="A10" s="857"/>
      <c r="C10" s="116" t="s">
        <v>358</v>
      </c>
      <c r="D10" s="46">
        <v>3195000</v>
      </c>
      <c r="E10" s="117"/>
      <c r="F10" s="118">
        <v>0.54339329428480154</v>
      </c>
      <c r="G10" s="47">
        <v>1736141.575239941</v>
      </c>
    </row>
    <row r="11" spans="1:7" x14ac:dyDescent="0.2">
      <c r="A11" s="857"/>
      <c r="C11" s="116" t="s">
        <v>359</v>
      </c>
      <c r="D11" s="46">
        <v>3258000</v>
      </c>
      <c r="E11" s="117"/>
      <c r="F11" s="118">
        <v>0.49087018453911618</v>
      </c>
      <c r="G11" s="47">
        <v>1599255.0612284406</v>
      </c>
    </row>
    <row r="12" spans="1:7" x14ac:dyDescent="0.2">
      <c r="A12" s="857"/>
      <c r="C12" s="116" t="s">
        <v>360</v>
      </c>
      <c r="D12" s="46">
        <v>3324000</v>
      </c>
      <c r="E12" s="117"/>
      <c r="F12" s="118">
        <v>0.44342383427201099</v>
      </c>
      <c r="G12" s="47">
        <v>1473940.8251201645</v>
      </c>
    </row>
    <row r="13" spans="1:7" ht="14.25" customHeight="1" x14ac:dyDescent="0.2">
      <c r="A13" s="857"/>
      <c r="C13" s="116" t="s">
        <v>361</v>
      </c>
      <c r="D13" s="46">
        <v>3390000</v>
      </c>
      <c r="E13" s="117"/>
      <c r="F13" s="118">
        <v>0.40056353592774258</v>
      </c>
      <c r="G13" s="47">
        <v>1357910.3867950474</v>
      </c>
    </row>
    <row r="14" spans="1:7" ht="15" thickBot="1" x14ac:dyDescent="0.25">
      <c r="A14" s="857"/>
      <c r="C14" s="119" t="s">
        <v>362</v>
      </c>
      <c r="D14" s="96">
        <v>53088000</v>
      </c>
      <c r="E14" s="120" t="s">
        <v>425</v>
      </c>
      <c r="F14" s="121">
        <v>0.36184601258151988</v>
      </c>
      <c r="G14" s="62">
        <v>19209681.115927726</v>
      </c>
    </row>
    <row r="15" spans="1:7" ht="15" thickTop="1" x14ac:dyDescent="0.2">
      <c r="A15" s="857"/>
      <c r="C15" s="122"/>
      <c r="D15" s="25"/>
      <c r="E15" s="117"/>
      <c r="F15" s="123" t="s">
        <v>428</v>
      </c>
      <c r="G15" s="47">
        <v>37245973.607459314</v>
      </c>
    </row>
    <row r="16" spans="1:7" s="124" customFormat="1" x14ac:dyDescent="0.2">
      <c r="A16" s="857"/>
      <c r="C16" s="125"/>
      <c r="D16" s="117"/>
      <c r="E16" s="117"/>
      <c r="F16" s="126" t="s">
        <v>512</v>
      </c>
      <c r="G16" s="127">
        <v>1489838.9442983726</v>
      </c>
    </row>
    <row r="17" spans="1:7" s="124" customFormat="1" x14ac:dyDescent="0.2">
      <c r="A17" s="857"/>
      <c r="C17" s="125"/>
      <c r="D17" s="117"/>
      <c r="E17" s="117"/>
      <c r="F17" s="126" t="s">
        <v>513</v>
      </c>
      <c r="G17" s="127">
        <v>186229.86803729658</v>
      </c>
    </row>
    <row r="18" spans="1:7" x14ac:dyDescent="0.2">
      <c r="A18" s="857"/>
      <c r="C18" s="122"/>
      <c r="D18" s="25"/>
      <c r="E18" s="117"/>
      <c r="F18" s="128"/>
      <c r="G18" s="129"/>
    </row>
    <row r="19" spans="1:7" x14ac:dyDescent="0.2">
      <c r="A19" s="857"/>
      <c r="C19" s="122"/>
      <c r="D19" s="25"/>
      <c r="E19" s="117"/>
      <c r="F19" s="128" t="s">
        <v>438</v>
      </c>
      <c r="G19" s="129">
        <v>35600000</v>
      </c>
    </row>
    <row r="20" spans="1:7" x14ac:dyDescent="0.2">
      <c r="A20" s="857"/>
      <c r="C20" s="122"/>
      <c r="D20" s="25"/>
      <c r="E20" s="117"/>
      <c r="F20" s="25"/>
      <c r="G20" s="27"/>
    </row>
    <row r="21" spans="1:7" x14ac:dyDescent="0.2">
      <c r="C21" s="130" t="s">
        <v>429</v>
      </c>
      <c r="D21" s="31"/>
      <c r="E21" s="131"/>
      <c r="F21" s="31"/>
      <c r="G21" s="33"/>
    </row>
    <row r="22" spans="1:7" x14ac:dyDescent="0.2">
      <c r="C22" s="122" t="s">
        <v>430</v>
      </c>
      <c r="D22" s="25"/>
      <c r="E22" s="117"/>
      <c r="F22" s="25"/>
      <c r="G22" s="47">
        <v>3527000</v>
      </c>
    </row>
    <row r="23" spans="1:7" x14ac:dyDescent="0.2">
      <c r="C23" s="122" t="s">
        <v>437</v>
      </c>
      <c r="D23" s="25"/>
      <c r="E23" s="117"/>
      <c r="F23" s="25"/>
      <c r="G23" s="132">
        <v>7.0000000000000007E-2</v>
      </c>
    </row>
    <row r="24" spans="1:7" ht="15" thickBot="1" x14ac:dyDescent="0.25">
      <c r="C24" s="133"/>
      <c r="D24" s="94"/>
      <c r="E24" s="120"/>
      <c r="F24" s="94"/>
      <c r="G24" s="134"/>
    </row>
    <row r="25" spans="1:7" ht="15" thickTop="1" x14ac:dyDescent="0.2">
      <c r="C25" s="122" t="s">
        <v>431</v>
      </c>
      <c r="D25" s="25"/>
      <c r="E25" s="117"/>
      <c r="F25" s="25"/>
      <c r="G25" s="47">
        <v>50385714.285714284</v>
      </c>
    </row>
    <row r="26" spans="1:7" s="124" customFormat="1" x14ac:dyDescent="0.2">
      <c r="A26" s="715"/>
      <c r="C26" s="125" t="s">
        <v>432</v>
      </c>
      <c r="D26" s="117"/>
      <c r="E26" s="117"/>
      <c r="F26" s="117"/>
      <c r="G26" s="127">
        <v>755785.7142857142</v>
      </c>
    </row>
    <row r="27" spans="1:7" x14ac:dyDescent="0.2">
      <c r="C27" s="122"/>
      <c r="D27" s="25"/>
      <c r="E27" s="117"/>
      <c r="F27" s="25"/>
      <c r="G27" s="47"/>
    </row>
    <row r="28" spans="1:7" ht="15" thickBot="1" x14ac:dyDescent="0.25">
      <c r="C28" s="135" t="s">
        <v>433</v>
      </c>
      <c r="D28" s="107"/>
      <c r="E28" s="136"/>
      <c r="F28" s="107"/>
      <c r="G28" s="66">
        <v>49629928.571428567</v>
      </c>
    </row>
    <row r="29" spans="1:7" x14ac:dyDescent="0.2">
      <c r="C29" s="124" t="s">
        <v>434</v>
      </c>
    </row>
  </sheetData>
  <sheetProtection algorithmName="SHA-512" hashValue="X04oqIH92ivwdC61Eah9X4glD6DcpEEletlmMcd8AckmaVZ+6GjHjnu0gc7Orj1PLrgW+v7GZQp663lz1z5ZZg==" saltValue="20nzsdWjRH0lqdVWD/xeaQ==" spinCount="100000" sheet="1" objects="1" scenarios="1"/>
  <mergeCells count="4">
    <mergeCell ref="C3:C4"/>
    <mergeCell ref="D3:D4"/>
    <mergeCell ref="G3:G4"/>
    <mergeCell ref="A6:A20"/>
  </mergeCells>
  <hyperlinks>
    <hyperlink ref="A6" r:id="rId1"/>
  </hyperlinks>
  <pageMargins left="0.70866141732283472" right="0.70866141732283472" top="0.74803149606299213" bottom="0.74803149606299213" header="0.31496062992125984" footer="0.31496062992125984"/>
  <pageSetup paperSize="9" scale="91" orientation="landscape"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17.85546875" style="12" customWidth="1"/>
    <col min="4" max="4" width="15.42578125" style="12" customWidth="1"/>
    <col min="5" max="5" width="36.7109375" style="12" bestFit="1" customWidth="1"/>
    <col min="6" max="16384" width="9.140625" style="12"/>
  </cols>
  <sheetData>
    <row r="1" spans="1:5" s="711" customFormat="1" ht="60" customHeight="1" x14ac:dyDescent="0.25">
      <c r="C1" s="755" t="s">
        <v>577</v>
      </c>
    </row>
    <row r="2" spans="1:5" ht="15" thickBot="1" x14ac:dyDescent="0.3"/>
    <row r="3" spans="1:5" x14ac:dyDescent="0.25">
      <c r="C3" s="53" t="s">
        <v>321</v>
      </c>
      <c r="D3" s="55" t="s">
        <v>322</v>
      </c>
      <c r="E3" s="68" t="s">
        <v>555</v>
      </c>
    </row>
    <row r="4" spans="1:5" x14ac:dyDescent="0.25">
      <c r="C4" s="23" t="s">
        <v>229</v>
      </c>
      <c r="D4" s="806">
        <v>1</v>
      </c>
      <c r="E4" s="807">
        <v>1125</v>
      </c>
    </row>
    <row r="5" spans="1:5" ht="15" thickBot="1" x14ac:dyDescent="0.3">
      <c r="C5" s="59" t="s">
        <v>325</v>
      </c>
      <c r="D5" s="808">
        <v>250</v>
      </c>
      <c r="E5" s="809">
        <v>25728</v>
      </c>
    </row>
    <row r="6" spans="1:5" ht="15.75" thickTop="1" thickBot="1" x14ac:dyDescent="0.3">
      <c r="A6" s="856" t="s">
        <v>572</v>
      </c>
      <c r="C6" s="63" t="s">
        <v>174</v>
      </c>
      <c r="D6" s="107">
        <f>SUM(D4:D5)</f>
        <v>251</v>
      </c>
      <c r="E6" s="66">
        <f>SUM(E4:E5)</f>
        <v>26853</v>
      </c>
    </row>
    <row r="7" spans="1:5" x14ac:dyDescent="0.25">
      <c r="A7" s="857"/>
    </row>
    <row r="8" spans="1:5" x14ac:dyDescent="0.25">
      <c r="A8" s="857"/>
    </row>
    <row r="9" spans="1:5" x14ac:dyDescent="0.25">
      <c r="A9" s="857"/>
    </row>
    <row r="10" spans="1:5" x14ac:dyDescent="0.25">
      <c r="A10" s="857"/>
    </row>
    <row r="11" spans="1:5" x14ac:dyDescent="0.25">
      <c r="A11" s="857"/>
    </row>
    <row r="12" spans="1:5" x14ac:dyDescent="0.25">
      <c r="A12" s="857"/>
    </row>
    <row r="13" spans="1:5" x14ac:dyDescent="0.25">
      <c r="A13" s="857"/>
    </row>
    <row r="14" spans="1:5" x14ac:dyDescent="0.25">
      <c r="A14" s="857"/>
    </row>
    <row r="15" spans="1:5" x14ac:dyDescent="0.25">
      <c r="A15" s="857"/>
    </row>
    <row r="16" spans="1:5"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ZOFsDw8m5R7iq7Zegj9wXvBJiVlocmWn2dFsjrW8vfPlaQ3RMvUfqMQdLv1irwbD+Rpwhw0D1c+/bFQrd5883A==" saltValue="40L4MmNJT8hxxI6u00r6nw==" spinCount="100000" sheet="1" objects="1" scenarios="1"/>
  <mergeCells count="1">
    <mergeCell ref="A6:A20"/>
  </mergeCells>
  <hyperlinks>
    <hyperlink ref="A6" r:id="rId1"/>
  </hyperlinks>
  <pageMargins left="0.7" right="0.7" top="0.75" bottom="0.75" header="0.3" footer="0.3"/>
  <pageSetup paperSize="9" orientation="portrait" r:id="rId2"/>
  <ignoredErrors>
    <ignoredError sqref="D6:E6" unlockedFormula="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28"/>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36" customWidth="1"/>
    <col min="2" max="2" width="2.140625" style="79" customWidth="1"/>
    <col min="3" max="3" width="16.140625" style="604" bestFit="1" customWidth="1"/>
    <col min="4" max="4" width="1.42578125" style="604" customWidth="1"/>
    <col min="5" max="5" width="61.7109375" style="605" bestFit="1" customWidth="1"/>
    <col min="6" max="231" width="8.85546875" style="606"/>
    <col min="232" max="232" width="9.140625" style="606" bestFit="1" customWidth="1"/>
    <col min="233" max="233" width="47.42578125" style="606" bestFit="1" customWidth="1"/>
    <col min="234" max="234" width="14" style="606" bestFit="1" customWidth="1"/>
    <col min="235" max="235" width="2.7109375" style="606" customWidth="1"/>
    <col min="236" max="237" width="0" style="606" hidden="1" customWidth="1"/>
    <col min="238" max="238" width="8.85546875" style="606"/>
    <col min="239" max="239" width="37.140625" style="606" bestFit="1" customWidth="1"/>
    <col min="240" max="487" width="8.85546875" style="606"/>
    <col min="488" max="488" width="9.140625" style="606" bestFit="1" customWidth="1"/>
    <col min="489" max="489" width="47.42578125" style="606" bestFit="1" customWidth="1"/>
    <col min="490" max="490" width="14" style="606" bestFit="1" customWidth="1"/>
    <col min="491" max="491" width="2.7109375" style="606" customWidth="1"/>
    <col min="492" max="493" width="0" style="606" hidden="1" customWidth="1"/>
    <col min="494" max="494" width="8.85546875" style="606"/>
    <col min="495" max="495" width="37.140625" style="606" bestFit="1" customWidth="1"/>
    <col min="496" max="743" width="8.85546875" style="606"/>
    <col min="744" max="744" width="9.140625" style="606" bestFit="1" customWidth="1"/>
    <col min="745" max="745" width="47.42578125" style="606" bestFit="1" customWidth="1"/>
    <col min="746" max="746" width="14" style="606" bestFit="1" customWidth="1"/>
    <col min="747" max="747" width="2.7109375" style="606" customWidth="1"/>
    <col min="748" max="749" width="0" style="606" hidden="1" customWidth="1"/>
    <col min="750" max="750" width="8.85546875" style="606"/>
    <col min="751" max="751" width="37.140625" style="606" bestFit="1" customWidth="1"/>
    <col min="752" max="999" width="8.85546875" style="606"/>
    <col min="1000" max="1000" width="9.140625" style="606" bestFit="1" customWidth="1"/>
    <col min="1001" max="1001" width="47.42578125" style="606" bestFit="1" customWidth="1"/>
    <col min="1002" max="1002" width="14" style="606" bestFit="1" customWidth="1"/>
    <col min="1003" max="1003" width="2.7109375" style="606" customWidth="1"/>
    <col min="1004" max="1005" width="0" style="606" hidden="1" customWidth="1"/>
    <col min="1006" max="1006" width="8.85546875" style="606"/>
    <col min="1007" max="1007" width="37.140625" style="606" bestFit="1" customWidth="1"/>
    <col min="1008" max="1255" width="8.85546875" style="606"/>
    <col min="1256" max="1256" width="9.140625" style="606" bestFit="1" customWidth="1"/>
    <col min="1257" max="1257" width="47.42578125" style="606" bestFit="1" customWidth="1"/>
    <col min="1258" max="1258" width="14" style="606" bestFit="1" customWidth="1"/>
    <col min="1259" max="1259" width="2.7109375" style="606" customWidth="1"/>
    <col min="1260" max="1261" width="0" style="606" hidden="1" customWidth="1"/>
    <col min="1262" max="1262" width="8.85546875" style="606"/>
    <col min="1263" max="1263" width="37.140625" style="606" bestFit="1" customWidth="1"/>
    <col min="1264" max="1511" width="8.85546875" style="606"/>
    <col min="1512" max="1512" width="9.140625" style="606" bestFit="1" customWidth="1"/>
    <col min="1513" max="1513" width="47.42578125" style="606" bestFit="1" customWidth="1"/>
    <col min="1514" max="1514" width="14" style="606" bestFit="1" customWidth="1"/>
    <col min="1515" max="1515" width="2.7109375" style="606" customWidth="1"/>
    <col min="1516" max="1517" width="0" style="606" hidden="1" customWidth="1"/>
    <col min="1518" max="1518" width="8.85546875" style="606"/>
    <col min="1519" max="1519" width="37.140625" style="606" bestFit="1" customWidth="1"/>
    <col min="1520" max="1767" width="8.85546875" style="606"/>
    <col min="1768" max="1768" width="9.140625" style="606" bestFit="1" customWidth="1"/>
    <col min="1769" max="1769" width="47.42578125" style="606" bestFit="1" customWidth="1"/>
    <col min="1770" max="1770" width="14" style="606" bestFit="1" customWidth="1"/>
    <col min="1771" max="1771" width="2.7109375" style="606" customWidth="1"/>
    <col min="1772" max="1773" width="0" style="606" hidden="1" customWidth="1"/>
    <col min="1774" max="1774" width="8.85546875" style="606"/>
    <col min="1775" max="1775" width="37.140625" style="606" bestFit="1" customWidth="1"/>
    <col min="1776" max="2023" width="8.85546875" style="606"/>
    <col min="2024" max="2024" width="9.140625" style="606" bestFit="1" customWidth="1"/>
    <col min="2025" max="2025" width="47.42578125" style="606" bestFit="1" customWidth="1"/>
    <col min="2026" max="2026" width="14" style="606" bestFit="1" customWidth="1"/>
    <col min="2027" max="2027" width="2.7109375" style="606" customWidth="1"/>
    <col min="2028" max="2029" width="0" style="606" hidden="1" customWidth="1"/>
    <col min="2030" max="2030" width="8.85546875" style="606"/>
    <col min="2031" max="2031" width="37.140625" style="606" bestFit="1" customWidth="1"/>
    <col min="2032" max="2279" width="8.85546875" style="606"/>
    <col min="2280" max="2280" width="9.140625" style="606" bestFit="1" customWidth="1"/>
    <col min="2281" max="2281" width="47.42578125" style="606" bestFit="1" customWidth="1"/>
    <col min="2282" max="2282" width="14" style="606" bestFit="1" customWidth="1"/>
    <col min="2283" max="2283" width="2.7109375" style="606" customWidth="1"/>
    <col min="2284" max="2285" width="0" style="606" hidden="1" customWidth="1"/>
    <col min="2286" max="2286" width="8.85546875" style="606"/>
    <col min="2287" max="2287" width="37.140625" style="606" bestFit="1" customWidth="1"/>
    <col min="2288" max="2535" width="8.85546875" style="606"/>
    <col min="2536" max="2536" width="9.140625" style="606" bestFit="1" customWidth="1"/>
    <col min="2537" max="2537" width="47.42578125" style="606" bestFit="1" customWidth="1"/>
    <col min="2538" max="2538" width="14" style="606" bestFit="1" customWidth="1"/>
    <col min="2539" max="2539" width="2.7109375" style="606" customWidth="1"/>
    <col min="2540" max="2541" width="0" style="606" hidden="1" customWidth="1"/>
    <col min="2542" max="2542" width="8.85546875" style="606"/>
    <col min="2543" max="2543" width="37.140625" style="606" bestFit="1" customWidth="1"/>
    <col min="2544" max="2791" width="8.85546875" style="606"/>
    <col min="2792" max="2792" width="9.140625" style="606" bestFit="1" customWidth="1"/>
    <col min="2793" max="2793" width="47.42578125" style="606" bestFit="1" customWidth="1"/>
    <col min="2794" max="2794" width="14" style="606" bestFit="1" customWidth="1"/>
    <col min="2795" max="2795" width="2.7109375" style="606" customWidth="1"/>
    <col min="2796" max="2797" width="0" style="606" hidden="1" customWidth="1"/>
    <col min="2798" max="2798" width="8.85546875" style="606"/>
    <col min="2799" max="2799" width="37.140625" style="606" bestFit="1" customWidth="1"/>
    <col min="2800" max="3047" width="8.85546875" style="606"/>
    <col min="3048" max="3048" width="9.140625" style="606" bestFit="1" customWidth="1"/>
    <col min="3049" max="3049" width="47.42578125" style="606" bestFit="1" customWidth="1"/>
    <col min="3050" max="3050" width="14" style="606" bestFit="1" customWidth="1"/>
    <col min="3051" max="3051" width="2.7109375" style="606" customWidth="1"/>
    <col min="3052" max="3053" width="0" style="606" hidden="1" customWidth="1"/>
    <col min="3054" max="3054" width="8.85546875" style="606"/>
    <col min="3055" max="3055" width="37.140625" style="606" bestFit="1" customWidth="1"/>
    <col min="3056" max="3303" width="8.85546875" style="606"/>
    <col min="3304" max="3304" width="9.140625" style="606" bestFit="1" customWidth="1"/>
    <col min="3305" max="3305" width="47.42578125" style="606" bestFit="1" customWidth="1"/>
    <col min="3306" max="3306" width="14" style="606" bestFit="1" customWidth="1"/>
    <col min="3307" max="3307" width="2.7109375" style="606" customWidth="1"/>
    <col min="3308" max="3309" width="0" style="606" hidden="1" customWidth="1"/>
    <col min="3310" max="3310" width="8.85546875" style="606"/>
    <col min="3311" max="3311" width="37.140625" style="606" bestFit="1" customWidth="1"/>
    <col min="3312" max="3559" width="8.85546875" style="606"/>
    <col min="3560" max="3560" width="9.140625" style="606" bestFit="1" customWidth="1"/>
    <col min="3561" max="3561" width="47.42578125" style="606" bestFit="1" customWidth="1"/>
    <col min="3562" max="3562" width="14" style="606" bestFit="1" customWidth="1"/>
    <col min="3563" max="3563" width="2.7109375" style="606" customWidth="1"/>
    <col min="3564" max="3565" width="0" style="606" hidden="1" customWidth="1"/>
    <col min="3566" max="3566" width="8.85546875" style="606"/>
    <col min="3567" max="3567" width="37.140625" style="606" bestFit="1" customWidth="1"/>
    <col min="3568" max="3815" width="8.85546875" style="606"/>
    <col min="3816" max="3816" width="9.140625" style="606" bestFit="1" customWidth="1"/>
    <col min="3817" max="3817" width="47.42578125" style="606" bestFit="1" customWidth="1"/>
    <col min="3818" max="3818" width="14" style="606" bestFit="1" customWidth="1"/>
    <col min="3819" max="3819" width="2.7109375" style="606" customWidth="1"/>
    <col min="3820" max="3821" width="0" style="606" hidden="1" customWidth="1"/>
    <col min="3822" max="3822" width="8.85546875" style="606"/>
    <col min="3823" max="3823" width="37.140625" style="606" bestFit="1" customWidth="1"/>
    <col min="3824" max="4071" width="8.85546875" style="606"/>
    <col min="4072" max="4072" width="9.140625" style="606" bestFit="1" customWidth="1"/>
    <col min="4073" max="4073" width="47.42578125" style="606" bestFit="1" customWidth="1"/>
    <col min="4074" max="4074" width="14" style="606" bestFit="1" customWidth="1"/>
    <col min="4075" max="4075" width="2.7109375" style="606" customWidth="1"/>
    <col min="4076" max="4077" width="0" style="606" hidden="1" customWidth="1"/>
    <col min="4078" max="4078" width="8.85546875" style="606"/>
    <col min="4079" max="4079" width="37.140625" style="606" bestFit="1" customWidth="1"/>
    <col min="4080" max="4327" width="8.85546875" style="606"/>
    <col min="4328" max="4328" width="9.140625" style="606" bestFit="1" customWidth="1"/>
    <col min="4329" max="4329" width="47.42578125" style="606" bestFit="1" customWidth="1"/>
    <col min="4330" max="4330" width="14" style="606" bestFit="1" customWidth="1"/>
    <col min="4331" max="4331" width="2.7109375" style="606" customWidth="1"/>
    <col min="4332" max="4333" width="0" style="606" hidden="1" customWidth="1"/>
    <col min="4334" max="4334" width="8.85546875" style="606"/>
    <col min="4335" max="4335" width="37.140625" style="606" bestFit="1" customWidth="1"/>
    <col min="4336" max="4583" width="8.85546875" style="606"/>
    <col min="4584" max="4584" width="9.140625" style="606" bestFit="1" customWidth="1"/>
    <col min="4585" max="4585" width="47.42578125" style="606" bestFit="1" customWidth="1"/>
    <col min="4586" max="4586" width="14" style="606" bestFit="1" customWidth="1"/>
    <col min="4587" max="4587" width="2.7109375" style="606" customWidth="1"/>
    <col min="4588" max="4589" width="0" style="606" hidden="1" customWidth="1"/>
    <col min="4590" max="4590" width="8.85546875" style="606"/>
    <col min="4591" max="4591" width="37.140625" style="606" bestFit="1" customWidth="1"/>
    <col min="4592" max="4839" width="8.85546875" style="606"/>
    <col min="4840" max="4840" width="9.140625" style="606" bestFit="1" customWidth="1"/>
    <col min="4841" max="4841" width="47.42578125" style="606" bestFit="1" customWidth="1"/>
    <col min="4842" max="4842" width="14" style="606" bestFit="1" customWidth="1"/>
    <col min="4843" max="4843" width="2.7109375" style="606" customWidth="1"/>
    <col min="4844" max="4845" width="0" style="606" hidden="1" customWidth="1"/>
    <col min="4846" max="4846" width="8.85546875" style="606"/>
    <col min="4847" max="4847" width="37.140625" style="606" bestFit="1" customWidth="1"/>
    <col min="4848" max="5095" width="8.85546875" style="606"/>
    <col min="5096" max="5096" width="9.140625" style="606" bestFit="1" customWidth="1"/>
    <col min="5097" max="5097" width="47.42578125" style="606" bestFit="1" customWidth="1"/>
    <col min="5098" max="5098" width="14" style="606" bestFit="1" customWidth="1"/>
    <col min="5099" max="5099" width="2.7109375" style="606" customWidth="1"/>
    <col min="5100" max="5101" width="0" style="606" hidden="1" customWidth="1"/>
    <col min="5102" max="5102" width="8.85546875" style="606"/>
    <col min="5103" max="5103" width="37.140625" style="606" bestFit="1" customWidth="1"/>
    <col min="5104" max="5351" width="8.85546875" style="606"/>
    <col min="5352" max="5352" width="9.140625" style="606" bestFit="1" customWidth="1"/>
    <col min="5353" max="5353" width="47.42578125" style="606" bestFit="1" customWidth="1"/>
    <col min="5354" max="5354" width="14" style="606" bestFit="1" customWidth="1"/>
    <col min="5355" max="5355" width="2.7109375" style="606" customWidth="1"/>
    <col min="5356" max="5357" width="0" style="606" hidden="1" customWidth="1"/>
    <col min="5358" max="5358" width="8.85546875" style="606"/>
    <col min="5359" max="5359" width="37.140625" style="606" bestFit="1" customWidth="1"/>
    <col min="5360" max="5607" width="8.85546875" style="606"/>
    <col min="5608" max="5608" width="9.140625" style="606" bestFit="1" customWidth="1"/>
    <col min="5609" max="5609" width="47.42578125" style="606" bestFit="1" customWidth="1"/>
    <col min="5610" max="5610" width="14" style="606" bestFit="1" customWidth="1"/>
    <col min="5611" max="5611" width="2.7109375" style="606" customWidth="1"/>
    <col min="5612" max="5613" width="0" style="606" hidden="1" customWidth="1"/>
    <col min="5614" max="5614" width="8.85546875" style="606"/>
    <col min="5615" max="5615" width="37.140625" style="606" bestFit="1" customWidth="1"/>
    <col min="5616" max="5863" width="8.85546875" style="606"/>
    <col min="5864" max="5864" width="9.140625" style="606" bestFit="1" customWidth="1"/>
    <col min="5865" max="5865" width="47.42578125" style="606" bestFit="1" customWidth="1"/>
    <col min="5866" max="5866" width="14" style="606" bestFit="1" customWidth="1"/>
    <col min="5867" max="5867" width="2.7109375" style="606" customWidth="1"/>
    <col min="5868" max="5869" width="0" style="606" hidden="1" customWidth="1"/>
    <col min="5870" max="5870" width="8.85546875" style="606"/>
    <col min="5871" max="5871" width="37.140625" style="606" bestFit="1" customWidth="1"/>
    <col min="5872" max="6119" width="8.85546875" style="606"/>
    <col min="6120" max="6120" width="9.140625" style="606" bestFit="1" customWidth="1"/>
    <col min="6121" max="6121" width="47.42578125" style="606" bestFit="1" customWidth="1"/>
    <col min="6122" max="6122" width="14" style="606" bestFit="1" customWidth="1"/>
    <col min="6123" max="6123" width="2.7109375" style="606" customWidth="1"/>
    <col min="6124" max="6125" width="0" style="606" hidden="1" customWidth="1"/>
    <col min="6126" max="6126" width="8.85546875" style="606"/>
    <col min="6127" max="6127" width="37.140625" style="606" bestFit="1" customWidth="1"/>
    <col min="6128" max="6375" width="8.85546875" style="606"/>
    <col min="6376" max="6376" width="9.140625" style="606" bestFit="1" customWidth="1"/>
    <col min="6377" max="6377" width="47.42578125" style="606" bestFit="1" customWidth="1"/>
    <col min="6378" max="6378" width="14" style="606" bestFit="1" customWidth="1"/>
    <col min="6379" max="6379" width="2.7109375" style="606" customWidth="1"/>
    <col min="6380" max="6381" width="0" style="606" hidden="1" customWidth="1"/>
    <col min="6382" max="6382" width="8.85546875" style="606"/>
    <col min="6383" max="6383" width="37.140625" style="606" bestFit="1" customWidth="1"/>
    <col min="6384" max="6631" width="8.85546875" style="606"/>
    <col min="6632" max="6632" width="9.140625" style="606" bestFit="1" customWidth="1"/>
    <col min="6633" max="6633" width="47.42578125" style="606" bestFit="1" customWidth="1"/>
    <col min="6634" max="6634" width="14" style="606" bestFit="1" customWidth="1"/>
    <col min="6635" max="6635" width="2.7109375" style="606" customWidth="1"/>
    <col min="6636" max="6637" width="0" style="606" hidden="1" customWidth="1"/>
    <col min="6638" max="6638" width="8.85546875" style="606"/>
    <col min="6639" max="6639" width="37.140625" style="606" bestFit="1" customWidth="1"/>
    <col min="6640" max="6887" width="8.85546875" style="606"/>
    <col min="6888" max="6888" width="9.140625" style="606" bestFit="1" customWidth="1"/>
    <col min="6889" max="6889" width="47.42578125" style="606" bestFit="1" customWidth="1"/>
    <col min="6890" max="6890" width="14" style="606" bestFit="1" customWidth="1"/>
    <col min="6891" max="6891" width="2.7109375" style="606" customWidth="1"/>
    <col min="6892" max="6893" width="0" style="606" hidden="1" customWidth="1"/>
    <col min="6894" max="6894" width="8.85546875" style="606"/>
    <col min="6895" max="6895" width="37.140625" style="606" bestFit="1" customWidth="1"/>
    <col min="6896" max="7143" width="8.85546875" style="606"/>
    <col min="7144" max="7144" width="9.140625" style="606" bestFit="1" customWidth="1"/>
    <col min="7145" max="7145" width="47.42578125" style="606" bestFit="1" customWidth="1"/>
    <col min="7146" max="7146" width="14" style="606" bestFit="1" customWidth="1"/>
    <col min="7147" max="7147" width="2.7109375" style="606" customWidth="1"/>
    <col min="7148" max="7149" width="0" style="606" hidden="1" customWidth="1"/>
    <col min="7150" max="7150" width="8.85546875" style="606"/>
    <col min="7151" max="7151" width="37.140625" style="606" bestFit="1" customWidth="1"/>
    <col min="7152" max="7399" width="8.85546875" style="606"/>
    <col min="7400" max="7400" width="9.140625" style="606" bestFit="1" customWidth="1"/>
    <col min="7401" max="7401" width="47.42578125" style="606" bestFit="1" customWidth="1"/>
    <col min="7402" max="7402" width="14" style="606" bestFit="1" customWidth="1"/>
    <col min="7403" max="7403" width="2.7109375" style="606" customWidth="1"/>
    <col min="7404" max="7405" width="0" style="606" hidden="1" customWidth="1"/>
    <col min="7406" max="7406" width="8.85546875" style="606"/>
    <col min="7407" max="7407" width="37.140625" style="606" bestFit="1" customWidth="1"/>
    <col min="7408" max="7655" width="8.85546875" style="606"/>
    <col min="7656" max="7656" width="9.140625" style="606" bestFit="1" customWidth="1"/>
    <col min="7657" max="7657" width="47.42578125" style="606" bestFit="1" customWidth="1"/>
    <col min="7658" max="7658" width="14" style="606" bestFit="1" customWidth="1"/>
    <col min="7659" max="7659" width="2.7109375" style="606" customWidth="1"/>
    <col min="7660" max="7661" width="0" style="606" hidden="1" customWidth="1"/>
    <col min="7662" max="7662" width="8.85546875" style="606"/>
    <col min="7663" max="7663" width="37.140625" style="606" bestFit="1" customWidth="1"/>
    <col min="7664" max="7911" width="8.85546875" style="606"/>
    <col min="7912" max="7912" width="9.140625" style="606" bestFit="1" customWidth="1"/>
    <col min="7913" max="7913" width="47.42578125" style="606" bestFit="1" customWidth="1"/>
    <col min="7914" max="7914" width="14" style="606" bestFit="1" customWidth="1"/>
    <col min="7915" max="7915" width="2.7109375" style="606" customWidth="1"/>
    <col min="7916" max="7917" width="0" style="606" hidden="1" customWidth="1"/>
    <col min="7918" max="7918" width="8.85546875" style="606"/>
    <col min="7919" max="7919" width="37.140625" style="606" bestFit="1" customWidth="1"/>
    <col min="7920" max="8167" width="8.85546875" style="606"/>
    <col min="8168" max="8168" width="9.140625" style="606" bestFit="1" customWidth="1"/>
    <col min="8169" max="8169" width="47.42578125" style="606" bestFit="1" customWidth="1"/>
    <col min="8170" max="8170" width="14" style="606" bestFit="1" customWidth="1"/>
    <col min="8171" max="8171" width="2.7109375" style="606" customWidth="1"/>
    <col min="8172" max="8173" width="0" style="606" hidden="1" customWidth="1"/>
    <col min="8174" max="8174" width="8.85546875" style="606"/>
    <col min="8175" max="8175" width="37.140625" style="606" bestFit="1" customWidth="1"/>
    <col min="8176" max="8423" width="8.85546875" style="606"/>
    <col min="8424" max="8424" width="9.140625" style="606" bestFit="1" customWidth="1"/>
    <col min="8425" max="8425" width="47.42578125" style="606" bestFit="1" customWidth="1"/>
    <col min="8426" max="8426" width="14" style="606" bestFit="1" customWidth="1"/>
    <col min="8427" max="8427" width="2.7109375" style="606" customWidth="1"/>
    <col min="8428" max="8429" width="0" style="606" hidden="1" customWidth="1"/>
    <col min="8430" max="8430" width="8.85546875" style="606"/>
    <col min="8431" max="8431" width="37.140625" style="606" bestFit="1" customWidth="1"/>
    <col min="8432" max="8679" width="8.85546875" style="606"/>
    <col min="8680" max="8680" width="9.140625" style="606" bestFit="1" customWidth="1"/>
    <col min="8681" max="8681" width="47.42578125" style="606" bestFit="1" customWidth="1"/>
    <col min="8682" max="8682" width="14" style="606" bestFit="1" customWidth="1"/>
    <col min="8683" max="8683" width="2.7109375" style="606" customWidth="1"/>
    <col min="8684" max="8685" width="0" style="606" hidden="1" customWidth="1"/>
    <col min="8686" max="8686" width="8.85546875" style="606"/>
    <col min="8687" max="8687" width="37.140625" style="606" bestFit="1" customWidth="1"/>
    <col min="8688" max="8935" width="8.85546875" style="606"/>
    <col min="8936" max="8936" width="9.140625" style="606" bestFit="1" customWidth="1"/>
    <col min="8937" max="8937" width="47.42578125" style="606" bestFit="1" customWidth="1"/>
    <col min="8938" max="8938" width="14" style="606" bestFit="1" customWidth="1"/>
    <col min="8939" max="8939" width="2.7109375" style="606" customWidth="1"/>
    <col min="8940" max="8941" width="0" style="606" hidden="1" customWidth="1"/>
    <col min="8942" max="8942" width="8.85546875" style="606"/>
    <col min="8943" max="8943" width="37.140625" style="606" bestFit="1" customWidth="1"/>
    <col min="8944" max="9191" width="8.85546875" style="606"/>
    <col min="9192" max="9192" width="9.140625" style="606" bestFit="1" customWidth="1"/>
    <col min="9193" max="9193" width="47.42578125" style="606" bestFit="1" customWidth="1"/>
    <col min="9194" max="9194" width="14" style="606" bestFit="1" customWidth="1"/>
    <col min="9195" max="9195" width="2.7109375" style="606" customWidth="1"/>
    <col min="9196" max="9197" width="0" style="606" hidden="1" customWidth="1"/>
    <col min="9198" max="9198" width="8.85546875" style="606"/>
    <col min="9199" max="9199" width="37.140625" style="606" bestFit="1" customWidth="1"/>
    <col min="9200" max="9447" width="8.85546875" style="606"/>
    <col min="9448" max="9448" width="9.140625" style="606" bestFit="1" customWidth="1"/>
    <col min="9449" max="9449" width="47.42578125" style="606" bestFit="1" customWidth="1"/>
    <col min="9450" max="9450" width="14" style="606" bestFit="1" customWidth="1"/>
    <col min="9451" max="9451" width="2.7109375" style="606" customWidth="1"/>
    <col min="9452" max="9453" width="0" style="606" hidden="1" customWidth="1"/>
    <col min="9454" max="9454" width="8.85546875" style="606"/>
    <col min="9455" max="9455" width="37.140625" style="606" bestFit="1" customWidth="1"/>
    <col min="9456" max="9703" width="8.85546875" style="606"/>
    <col min="9704" max="9704" width="9.140625" style="606" bestFit="1" customWidth="1"/>
    <col min="9705" max="9705" width="47.42578125" style="606" bestFit="1" customWidth="1"/>
    <col min="9706" max="9706" width="14" style="606" bestFit="1" customWidth="1"/>
    <col min="9707" max="9707" width="2.7109375" style="606" customWidth="1"/>
    <col min="9708" max="9709" width="0" style="606" hidden="1" customWidth="1"/>
    <col min="9710" max="9710" width="8.85546875" style="606"/>
    <col min="9711" max="9711" width="37.140625" style="606" bestFit="1" customWidth="1"/>
    <col min="9712" max="9959" width="8.85546875" style="606"/>
    <col min="9960" max="9960" width="9.140625" style="606" bestFit="1" customWidth="1"/>
    <col min="9961" max="9961" width="47.42578125" style="606" bestFit="1" customWidth="1"/>
    <col min="9962" max="9962" width="14" style="606" bestFit="1" customWidth="1"/>
    <col min="9963" max="9963" width="2.7109375" style="606" customWidth="1"/>
    <col min="9964" max="9965" width="0" style="606" hidden="1" customWidth="1"/>
    <col min="9966" max="9966" width="8.85546875" style="606"/>
    <col min="9967" max="9967" width="37.140625" style="606" bestFit="1" customWidth="1"/>
    <col min="9968" max="10215" width="8.85546875" style="606"/>
    <col min="10216" max="10216" width="9.140625" style="606" bestFit="1" customWidth="1"/>
    <col min="10217" max="10217" width="47.42578125" style="606" bestFit="1" customWidth="1"/>
    <col min="10218" max="10218" width="14" style="606" bestFit="1" customWidth="1"/>
    <col min="10219" max="10219" width="2.7109375" style="606" customWidth="1"/>
    <col min="10220" max="10221" width="0" style="606" hidden="1" customWidth="1"/>
    <col min="10222" max="10222" width="8.85546875" style="606"/>
    <col min="10223" max="10223" width="37.140625" style="606" bestFit="1" customWidth="1"/>
    <col min="10224" max="10471" width="8.85546875" style="606"/>
    <col min="10472" max="10472" width="9.140625" style="606" bestFit="1" customWidth="1"/>
    <col min="10473" max="10473" width="47.42578125" style="606" bestFit="1" customWidth="1"/>
    <col min="10474" max="10474" width="14" style="606" bestFit="1" customWidth="1"/>
    <col min="10475" max="10475" width="2.7109375" style="606" customWidth="1"/>
    <col min="10476" max="10477" width="0" style="606" hidden="1" customWidth="1"/>
    <col min="10478" max="10478" width="8.85546875" style="606"/>
    <col min="10479" max="10479" width="37.140625" style="606" bestFit="1" customWidth="1"/>
    <col min="10480" max="10727" width="8.85546875" style="606"/>
    <col min="10728" max="10728" width="9.140625" style="606" bestFit="1" customWidth="1"/>
    <col min="10729" max="10729" width="47.42578125" style="606" bestFit="1" customWidth="1"/>
    <col min="10730" max="10730" width="14" style="606" bestFit="1" customWidth="1"/>
    <col min="10731" max="10731" width="2.7109375" style="606" customWidth="1"/>
    <col min="10732" max="10733" width="0" style="606" hidden="1" customWidth="1"/>
    <col min="10734" max="10734" width="8.85546875" style="606"/>
    <col min="10735" max="10735" width="37.140625" style="606" bestFit="1" customWidth="1"/>
    <col min="10736" max="10983" width="8.85546875" style="606"/>
    <col min="10984" max="10984" width="9.140625" style="606" bestFit="1" customWidth="1"/>
    <col min="10985" max="10985" width="47.42578125" style="606" bestFit="1" customWidth="1"/>
    <col min="10986" max="10986" width="14" style="606" bestFit="1" customWidth="1"/>
    <col min="10987" max="10987" width="2.7109375" style="606" customWidth="1"/>
    <col min="10988" max="10989" width="0" style="606" hidden="1" customWidth="1"/>
    <col min="10990" max="10990" width="8.85546875" style="606"/>
    <col min="10991" max="10991" width="37.140625" style="606" bestFit="1" customWidth="1"/>
    <col min="10992" max="11239" width="8.85546875" style="606"/>
    <col min="11240" max="11240" width="9.140625" style="606" bestFit="1" customWidth="1"/>
    <col min="11241" max="11241" width="47.42578125" style="606" bestFit="1" customWidth="1"/>
    <col min="11242" max="11242" width="14" style="606" bestFit="1" customWidth="1"/>
    <col min="11243" max="11243" width="2.7109375" style="606" customWidth="1"/>
    <col min="11244" max="11245" width="0" style="606" hidden="1" customWidth="1"/>
    <col min="11246" max="11246" width="8.85546875" style="606"/>
    <col min="11247" max="11247" width="37.140625" style="606" bestFit="1" customWidth="1"/>
    <col min="11248" max="11495" width="8.85546875" style="606"/>
    <col min="11496" max="11496" width="9.140625" style="606" bestFit="1" customWidth="1"/>
    <col min="11497" max="11497" width="47.42578125" style="606" bestFit="1" customWidth="1"/>
    <col min="11498" max="11498" width="14" style="606" bestFit="1" customWidth="1"/>
    <col min="11499" max="11499" width="2.7109375" style="606" customWidth="1"/>
    <col min="11500" max="11501" width="0" style="606" hidden="1" customWidth="1"/>
    <col min="11502" max="11502" width="8.85546875" style="606"/>
    <col min="11503" max="11503" width="37.140625" style="606" bestFit="1" customWidth="1"/>
    <col min="11504" max="11751" width="8.85546875" style="606"/>
    <col min="11752" max="11752" width="9.140625" style="606" bestFit="1" customWidth="1"/>
    <col min="11753" max="11753" width="47.42578125" style="606" bestFit="1" customWidth="1"/>
    <col min="11754" max="11754" width="14" style="606" bestFit="1" customWidth="1"/>
    <col min="11755" max="11755" width="2.7109375" style="606" customWidth="1"/>
    <col min="11756" max="11757" width="0" style="606" hidden="1" customWidth="1"/>
    <col min="11758" max="11758" width="8.85546875" style="606"/>
    <col min="11759" max="11759" width="37.140625" style="606" bestFit="1" customWidth="1"/>
    <col min="11760" max="12007" width="8.85546875" style="606"/>
    <col min="12008" max="12008" width="9.140625" style="606" bestFit="1" customWidth="1"/>
    <col min="12009" max="12009" width="47.42578125" style="606" bestFit="1" customWidth="1"/>
    <col min="12010" max="12010" width="14" style="606" bestFit="1" customWidth="1"/>
    <col min="12011" max="12011" width="2.7109375" style="606" customWidth="1"/>
    <col min="12012" max="12013" width="0" style="606" hidden="1" customWidth="1"/>
    <col min="12014" max="12014" width="8.85546875" style="606"/>
    <col min="12015" max="12015" width="37.140625" style="606" bestFit="1" customWidth="1"/>
    <col min="12016" max="12263" width="8.85546875" style="606"/>
    <col min="12264" max="12264" width="9.140625" style="606" bestFit="1" customWidth="1"/>
    <col min="12265" max="12265" width="47.42578125" style="606" bestFit="1" customWidth="1"/>
    <col min="12266" max="12266" width="14" style="606" bestFit="1" customWidth="1"/>
    <col min="12267" max="12267" width="2.7109375" style="606" customWidth="1"/>
    <col min="12268" max="12269" width="0" style="606" hidden="1" customWidth="1"/>
    <col min="12270" max="12270" width="8.85546875" style="606"/>
    <col min="12271" max="12271" width="37.140625" style="606" bestFit="1" customWidth="1"/>
    <col min="12272" max="12519" width="8.85546875" style="606"/>
    <col min="12520" max="12520" width="9.140625" style="606" bestFit="1" customWidth="1"/>
    <col min="12521" max="12521" width="47.42578125" style="606" bestFit="1" customWidth="1"/>
    <col min="12522" max="12522" width="14" style="606" bestFit="1" customWidth="1"/>
    <col min="12523" max="12523" width="2.7109375" style="606" customWidth="1"/>
    <col min="12524" max="12525" width="0" style="606" hidden="1" customWidth="1"/>
    <col min="12526" max="12526" width="8.85546875" style="606"/>
    <col min="12527" max="12527" width="37.140625" style="606" bestFit="1" customWidth="1"/>
    <col min="12528" max="12775" width="8.85546875" style="606"/>
    <col min="12776" max="12776" width="9.140625" style="606" bestFit="1" customWidth="1"/>
    <col min="12777" max="12777" width="47.42578125" style="606" bestFit="1" customWidth="1"/>
    <col min="12778" max="12778" width="14" style="606" bestFit="1" customWidth="1"/>
    <col min="12779" max="12779" width="2.7109375" style="606" customWidth="1"/>
    <col min="12780" max="12781" width="0" style="606" hidden="1" customWidth="1"/>
    <col min="12782" max="12782" width="8.85546875" style="606"/>
    <col min="12783" max="12783" width="37.140625" style="606" bestFit="1" customWidth="1"/>
    <col min="12784" max="13031" width="8.85546875" style="606"/>
    <col min="13032" max="13032" width="9.140625" style="606" bestFit="1" customWidth="1"/>
    <col min="13033" max="13033" width="47.42578125" style="606" bestFit="1" customWidth="1"/>
    <col min="13034" max="13034" width="14" style="606" bestFit="1" customWidth="1"/>
    <col min="13035" max="13035" width="2.7109375" style="606" customWidth="1"/>
    <col min="13036" max="13037" width="0" style="606" hidden="1" customWidth="1"/>
    <col min="13038" max="13038" width="8.85546875" style="606"/>
    <col min="13039" max="13039" width="37.140625" style="606" bestFit="1" customWidth="1"/>
    <col min="13040" max="13287" width="8.85546875" style="606"/>
    <col min="13288" max="13288" width="9.140625" style="606" bestFit="1" customWidth="1"/>
    <col min="13289" max="13289" width="47.42578125" style="606" bestFit="1" customWidth="1"/>
    <col min="13290" max="13290" width="14" style="606" bestFit="1" customWidth="1"/>
    <col min="13291" max="13291" width="2.7109375" style="606" customWidth="1"/>
    <col min="13292" max="13293" width="0" style="606" hidden="1" customWidth="1"/>
    <col min="13294" max="13294" width="8.85546875" style="606"/>
    <col min="13295" max="13295" width="37.140625" style="606" bestFit="1" customWidth="1"/>
    <col min="13296" max="13543" width="8.85546875" style="606"/>
    <col min="13544" max="13544" width="9.140625" style="606" bestFit="1" customWidth="1"/>
    <col min="13545" max="13545" width="47.42578125" style="606" bestFit="1" customWidth="1"/>
    <col min="13546" max="13546" width="14" style="606" bestFit="1" customWidth="1"/>
    <col min="13547" max="13547" width="2.7109375" style="606" customWidth="1"/>
    <col min="13548" max="13549" width="0" style="606" hidden="1" customWidth="1"/>
    <col min="13550" max="13550" width="8.85546875" style="606"/>
    <col min="13551" max="13551" width="37.140625" style="606" bestFit="1" customWidth="1"/>
    <col min="13552" max="13799" width="8.85546875" style="606"/>
    <col min="13800" max="13800" width="9.140625" style="606" bestFit="1" customWidth="1"/>
    <col min="13801" max="13801" width="47.42578125" style="606" bestFit="1" customWidth="1"/>
    <col min="13802" max="13802" width="14" style="606" bestFit="1" customWidth="1"/>
    <col min="13803" max="13803" width="2.7109375" style="606" customWidth="1"/>
    <col min="13804" max="13805" width="0" style="606" hidden="1" customWidth="1"/>
    <col min="13806" max="13806" width="8.85546875" style="606"/>
    <col min="13807" max="13807" width="37.140625" style="606" bestFit="1" customWidth="1"/>
    <col min="13808" max="14055" width="8.85546875" style="606"/>
    <col min="14056" max="14056" width="9.140625" style="606" bestFit="1" customWidth="1"/>
    <col min="14057" max="14057" width="47.42578125" style="606" bestFit="1" customWidth="1"/>
    <col min="14058" max="14058" width="14" style="606" bestFit="1" customWidth="1"/>
    <col min="14059" max="14059" width="2.7109375" style="606" customWidth="1"/>
    <col min="14060" max="14061" width="0" style="606" hidden="1" customWidth="1"/>
    <col min="14062" max="14062" width="8.85546875" style="606"/>
    <col min="14063" max="14063" width="37.140625" style="606" bestFit="1" customWidth="1"/>
    <col min="14064" max="14311" width="8.85546875" style="606"/>
    <col min="14312" max="14312" width="9.140625" style="606" bestFit="1" customWidth="1"/>
    <col min="14313" max="14313" width="47.42578125" style="606" bestFit="1" customWidth="1"/>
    <col min="14314" max="14314" width="14" style="606" bestFit="1" customWidth="1"/>
    <col min="14315" max="14315" width="2.7109375" style="606" customWidth="1"/>
    <col min="14316" max="14317" width="0" style="606" hidden="1" customWidth="1"/>
    <col min="14318" max="14318" width="8.85546875" style="606"/>
    <col min="14319" max="14319" width="37.140625" style="606" bestFit="1" customWidth="1"/>
    <col min="14320" max="14567" width="8.85546875" style="606"/>
    <col min="14568" max="14568" width="9.140625" style="606" bestFit="1" customWidth="1"/>
    <col min="14569" max="14569" width="47.42578125" style="606" bestFit="1" customWidth="1"/>
    <col min="14570" max="14570" width="14" style="606" bestFit="1" customWidth="1"/>
    <col min="14571" max="14571" width="2.7109375" style="606" customWidth="1"/>
    <col min="14572" max="14573" width="0" style="606" hidden="1" customWidth="1"/>
    <col min="14574" max="14574" width="8.85546875" style="606"/>
    <col min="14575" max="14575" width="37.140625" style="606" bestFit="1" customWidth="1"/>
    <col min="14576" max="14823" width="8.85546875" style="606"/>
    <col min="14824" max="14824" width="9.140625" style="606" bestFit="1" customWidth="1"/>
    <col min="14825" max="14825" width="47.42578125" style="606" bestFit="1" customWidth="1"/>
    <col min="14826" max="14826" width="14" style="606" bestFit="1" customWidth="1"/>
    <col min="14827" max="14827" width="2.7109375" style="606" customWidth="1"/>
    <col min="14828" max="14829" width="0" style="606" hidden="1" customWidth="1"/>
    <col min="14830" max="14830" width="8.85546875" style="606"/>
    <col min="14831" max="14831" width="37.140625" style="606" bestFit="1" customWidth="1"/>
    <col min="14832" max="15079" width="8.85546875" style="606"/>
    <col min="15080" max="15080" width="9.140625" style="606" bestFit="1" customWidth="1"/>
    <col min="15081" max="15081" width="47.42578125" style="606" bestFit="1" customWidth="1"/>
    <col min="15082" max="15082" width="14" style="606" bestFit="1" customWidth="1"/>
    <col min="15083" max="15083" width="2.7109375" style="606" customWidth="1"/>
    <col min="15084" max="15085" width="0" style="606" hidden="1" customWidth="1"/>
    <col min="15086" max="15086" width="8.85546875" style="606"/>
    <col min="15087" max="15087" width="37.140625" style="606" bestFit="1" customWidth="1"/>
    <col min="15088" max="15335" width="8.85546875" style="606"/>
    <col min="15336" max="15336" width="9.140625" style="606" bestFit="1" customWidth="1"/>
    <col min="15337" max="15337" width="47.42578125" style="606" bestFit="1" customWidth="1"/>
    <col min="15338" max="15338" width="14" style="606" bestFit="1" customWidth="1"/>
    <col min="15339" max="15339" width="2.7109375" style="606" customWidth="1"/>
    <col min="15340" max="15341" width="0" style="606" hidden="1" customWidth="1"/>
    <col min="15342" max="15342" width="8.85546875" style="606"/>
    <col min="15343" max="15343" width="37.140625" style="606" bestFit="1" customWidth="1"/>
    <col min="15344" max="15591" width="8.85546875" style="606"/>
    <col min="15592" max="15592" width="9.140625" style="606" bestFit="1" customWidth="1"/>
    <col min="15593" max="15593" width="47.42578125" style="606" bestFit="1" customWidth="1"/>
    <col min="15594" max="15594" width="14" style="606" bestFit="1" customWidth="1"/>
    <col min="15595" max="15595" width="2.7109375" style="606" customWidth="1"/>
    <col min="15596" max="15597" width="0" style="606" hidden="1" customWidth="1"/>
    <col min="15598" max="15598" width="8.85546875" style="606"/>
    <col min="15599" max="15599" width="37.140625" style="606" bestFit="1" customWidth="1"/>
    <col min="15600" max="15847" width="8.85546875" style="606"/>
    <col min="15848" max="15848" width="9.140625" style="606" bestFit="1" customWidth="1"/>
    <col min="15849" max="15849" width="47.42578125" style="606" bestFit="1" customWidth="1"/>
    <col min="15850" max="15850" width="14" style="606" bestFit="1" customWidth="1"/>
    <col min="15851" max="15851" width="2.7109375" style="606" customWidth="1"/>
    <col min="15852" max="15853" width="0" style="606" hidden="1" customWidth="1"/>
    <col min="15854" max="15854" width="8.85546875" style="606"/>
    <col min="15855" max="15855" width="37.140625" style="606" bestFit="1" customWidth="1"/>
    <col min="15856" max="16103" width="8.85546875" style="606"/>
    <col min="16104" max="16104" width="9.140625" style="606" bestFit="1" customWidth="1"/>
    <col min="16105" max="16105" width="47.42578125" style="606" bestFit="1" customWidth="1"/>
    <col min="16106" max="16106" width="14" style="606" bestFit="1" customWidth="1"/>
    <col min="16107" max="16107" width="2.7109375" style="606" customWidth="1"/>
    <col min="16108" max="16109" width="0" style="606" hidden="1" customWidth="1"/>
    <col min="16110" max="16110" width="8.85546875" style="606"/>
    <col min="16111" max="16111" width="37.140625" style="606" bestFit="1" customWidth="1"/>
    <col min="16112" max="16384" width="8.85546875" style="606"/>
  </cols>
  <sheetData>
    <row r="1" spans="1:6" s="736" customFormat="1" ht="60" customHeight="1" x14ac:dyDescent="0.2">
      <c r="B1" s="714"/>
      <c r="C1" s="755" t="s">
        <v>577</v>
      </c>
      <c r="D1" s="738"/>
      <c r="E1" s="737"/>
    </row>
    <row r="3" spans="1:6" x14ac:dyDescent="0.2">
      <c r="E3" s="607" t="s">
        <v>78</v>
      </c>
    </row>
    <row r="4" spans="1:6" x14ac:dyDescent="0.2">
      <c r="C4" s="628" t="s">
        <v>29</v>
      </c>
      <c r="D4" s="628"/>
      <c r="E4" s="629" t="s">
        <v>79</v>
      </c>
    </row>
    <row r="5" spans="1:6" x14ac:dyDescent="0.2">
      <c r="C5" s="630" t="s">
        <v>28</v>
      </c>
      <c r="D5" s="631"/>
      <c r="E5" s="610" t="s">
        <v>7</v>
      </c>
    </row>
    <row r="6" spans="1:6" ht="15" x14ac:dyDescent="0.2">
      <c r="A6" s="856" t="s">
        <v>572</v>
      </c>
      <c r="C6" s="632" t="s">
        <v>62</v>
      </c>
      <c r="D6" s="632"/>
      <c r="E6" s="612" t="s">
        <v>80</v>
      </c>
      <c r="F6" s="677"/>
    </row>
    <row r="7" spans="1:6" x14ac:dyDescent="0.2">
      <c r="A7" s="857"/>
      <c r="C7" s="604" t="s">
        <v>33</v>
      </c>
      <c r="E7" s="634" t="s">
        <v>81</v>
      </c>
    </row>
    <row r="8" spans="1:6" x14ac:dyDescent="0.2">
      <c r="A8" s="857"/>
      <c r="C8" s="608" t="s">
        <v>32</v>
      </c>
      <c r="D8" s="608"/>
      <c r="E8" s="610" t="s">
        <v>82</v>
      </c>
    </row>
    <row r="9" spans="1:6" ht="15" x14ac:dyDescent="0.2">
      <c r="A9" s="857"/>
      <c r="C9" s="611" t="s">
        <v>50</v>
      </c>
      <c r="D9" s="611"/>
      <c r="E9" s="612" t="s">
        <v>83</v>
      </c>
      <c r="F9" s="677"/>
    </row>
    <row r="10" spans="1:6" ht="4.5" customHeight="1" x14ac:dyDescent="0.2">
      <c r="A10" s="857"/>
    </row>
    <row r="11" spans="1:6" x14ac:dyDescent="0.2">
      <c r="A11" s="857"/>
      <c r="C11" s="604" t="s">
        <v>23</v>
      </c>
      <c r="E11" s="614" t="s">
        <v>84</v>
      </c>
    </row>
    <row r="12" spans="1:6" x14ac:dyDescent="0.2">
      <c r="A12" s="857"/>
      <c r="C12" s="604" t="s">
        <v>34</v>
      </c>
      <c r="E12" s="614" t="s">
        <v>85</v>
      </c>
    </row>
    <row r="13" spans="1:6" x14ac:dyDescent="0.2">
      <c r="A13" s="857"/>
      <c r="C13" s="604" t="s">
        <v>35</v>
      </c>
      <c r="E13" s="678" t="s">
        <v>92</v>
      </c>
    </row>
    <row r="14" spans="1:6" x14ac:dyDescent="0.2">
      <c r="A14" s="857"/>
      <c r="C14" s="604" t="s">
        <v>36</v>
      </c>
      <c r="E14" s="614" t="s">
        <v>86</v>
      </c>
    </row>
    <row r="15" spans="1:6" x14ac:dyDescent="0.2">
      <c r="A15" s="857"/>
      <c r="C15" s="604" t="s">
        <v>37</v>
      </c>
      <c r="E15" s="614" t="s">
        <v>53</v>
      </c>
    </row>
    <row r="16" spans="1:6" s="605" customFormat="1" x14ac:dyDescent="0.2">
      <c r="A16" s="857"/>
      <c r="B16" s="79"/>
      <c r="C16" s="604" t="s">
        <v>31</v>
      </c>
      <c r="D16" s="604"/>
      <c r="E16" s="614" t="s">
        <v>8</v>
      </c>
    </row>
    <row r="17" spans="1:6" s="605" customFormat="1" x14ac:dyDescent="0.2">
      <c r="A17" s="857"/>
      <c r="B17" s="79"/>
      <c r="C17" s="604" t="s">
        <v>51</v>
      </c>
      <c r="D17" s="604"/>
      <c r="E17" s="614" t="s">
        <v>87</v>
      </c>
    </row>
    <row r="18" spans="1:6" s="605" customFormat="1" x14ac:dyDescent="0.2">
      <c r="A18" s="857"/>
      <c r="B18" s="79"/>
      <c r="C18" s="604" t="s">
        <v>52</v>
      </c>
      <c r="D18" s="604"/>
      <c r="E18" s="671" t="s">
        <v>460</v>
      </c>
    </row>
    <row r="19" spans="1:6" s="605" customFormat="1" x14ac:dyDescent="0.2">
      <c r="A19" s="857"/>
      <c r="B19" s="79"/>
      <c r="C19" s="676" t="s">
        <v>54</v>
      </c>
      <c r="D19" s="676"/>
      <c r="E19" s="672" t="s">
        <v>461</v>
      </c>
    </row>
    <row r="20" spans="1:6" ht="4.5" customHeight="1" x14ac:dyDescent="0.2">
      <c r="A20" s="857"/>
    </row>
    <row r="21" spans="1:6" s="605" customFormat="1" ht="15" x14ac:dyDescent="0.2">
      <c r="A21" s="737"/>
      <c r="B21" s="79"/>
      <c r="C21" s="611" t="s">
        <v>55</v>
      </c>
      <c r="D21" s="611"/>
      <c r="E21" s="612" t="s">
        <v>88</v>
      </c>
      <c r="F21" s="679"/>
    </row>
    <row r="22" spans="1:6" ht="4.5" customHeight="1" x14ac:dyDescent="0.2"/>
    <row r="23" spans="1:6" s="605" customFormat="1" x14ac:dyDescent="0.2">
      <c r="A23" s="737"/>
      <c r="B23" s="79"/>
      <c r="C23" s="604" t="s">
        <v>41</v>
      </c>
      <c r="D23" s="604"/>
      <c r="E23" s="680" t="s">
        <v>509</v>
      </c>
    </row>
    <row r="24" spans="1:6" s="605" customFormat="1" x14ac:dyDescent="0.2">
      <c r="A24" s="737"/>
      <c r="B24" s="79"/>
      <c r="C24" s="608" t="s">
        <v>56</v>
      </c>
      <c r="D24" s="608"/>
      <c r="E24" s="681" t="s">
        <v>225</v>
      </c>
    </row>
    <row r="25" spans="1:6" s="605" customFormat="1" x14ac:dyDescent="0.2">
      <c r="A25" s="737"/>
      <c r="B25" s="79"/>
      <c r="C25" s="611" t="s">
        <v>57</v>
      </c>
      <c r="D25" s="611"/>
      <c r="E25" s="612" t="s">
        <v>89</v>
      </c>
    </row>
    <row r="26" spans="1:6" ht="4.5" customHeight="1" x14ac:dyDescent="0.2"/>
    <row r="27" spans="1:6" s="605" customFormat="1" x14ac:dyDescent="0.2">
      <c r="A27" s="737"/>
      <c r="B27" s="79"/>
      <c r="C27" s="608" t="s">
        <v>30</v>
      </c>
      <c r="D27" s="608"/>
      <c r="E27" s="682" t="s">
        <v>90</v>
      </c>
    </row>
    <row r="28" spans="1:6" s="605" customFormat="1" x14ac:dyDescent="0.2">
      <c r="A28" s="737"/>
      <c r="B28" s="79"/>
      <c r="C28" s="611" t="s">
        <v>58</v>
      </c>
      <c r="D28" s="611"/>
      <c r="E28" s="612" t="s">
        <v>91</v>
      </c>
    </row>
  </sheetData>
  <sheetProtection algorithmName="SHA-512" hashValue="1EnSvjiVBF17HAOopRH+cnBOHfnx6ZK2OrauZ874yhdl6cvNhoTEa4iRRcsOt9+8aTqlhkaiPG0cqQg9rnGmdA==" saltValue="2NVsmEZRDPM+/VS27D2eNw=="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95" orientation="landscape"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15.28515625" style="12" customWidth="1"/>
    <col min="4" max="5" width="13.7109375" style="12" bestFit="1" customWidth="1"/>
    <col min="6" max="6" width="24" style="12" bestFit="1" customWidth="1"/>
    <col min="7" max="7" width="24.7109375" style="12" bestFit="1" customWidth="1"/>
    <col min="8" max="16384" width="9.140625" style="12"/>
  </cols>
  <sheetData>
    <row r="1" spans="1:7" s="711" customFormat="1" ht="60" customHeight="1" x14ac:dyDescent="0.25">
      <c r="C1" s="755" t="s">
        <v>577</v>
      </c>
    </row>
    <row r="2" spans="1:7" ht="15" thickBot="1" x14ac:dyDescent="0.3"/>
    <row r="3" spans="1:7" x14ac:dyDescent="0.25">
      <c r="C3" s="53" t="s">
        <v>326</v>
      </c>
      <c r="D3" s="55" t="s">
        <v>327</v>
      </c>
      <c r="E3" s="55" t="s">
        <v>322</v>
      </c>
      <c r="F3" s="55" t="s">
        <v>365</v>
      </c>
      <c r="G3" s="68" t="s">
        <v>364</v>
      </c>
    </row>
    <row r="4" spans="1:7" x14ac:dyDescent="0.25">
      <c r="C4" s="23" t="s">
        <v>553</v>
      </c>
      <c r="D4" s="93">
        <f>E4/$E$8</f>
        <v>0.21199999999999999</v>
      </c>
      <c r="E4" s="802">
        <v>53</v>
      </c>
      <c r="F4" s="84">
        <f>ROUND(G4/E4/1,0)*1</f>
        <v>50</v>
      </c>
      <c r="G4" s="807">
        <v>2656</v>
      </c>
    </row>
    <row r="5" spans="1:7" x14ac:dyDescent="0.25">
      <c r="C5" s="23" t="s">
        <v>552</v>
      </c>
      <c r="D5" s="93">
        <f t="shared" ref="D5:D8" si="0">E5/$E$8</f>
        <v>0.45200000000000001</v>
      </c>
      <c r="E5" s="802">
        <v>113</v>
      </c>
      <c r="F5" s="84">
        <f t="shared" ref="F5:F7" si="1">ROUND(G5/E5/1,0)*1</f>
        <v>85</v>
      </c>
      <c r="G5" s="807">
        <v>9573</v>
      </c>
    </row>
    <row r="6" spans="1:7" x14ac:dyDescent="0.25">
      <c r="A6" s="856" t="s">
        <v>572</v>
      </c>
      <c r="C6" s="23" t="s">
        <v>551</v>
      </c>
      <c r="D6" s="93">
        <f t="shared" si="0"/>
        <v>0.224</v>
      </c>
      <c r="E6" s="802">
        <v>56</v>
      </c>
      <c r="F6" s="84">
        <f t="shared" si="1"/>
        <v>140</v>
      </c>
      <c r="G6" s="807">
        <v>7821</v>
      </c>
    </row>
    <row r="7" spans="1:7" ht="15" thickBot="1" x14ac:dyDescent="0.3">
      <c r="A7" s="857"/>
      <c r="C7" s="59" t="s">
        <v>550</v>
      </c>
      <c r="D7" s="95">
        <f t="shared" si="0"/>
        <v>0.112</v>
      </c>
      <c r="E7" s="810">
        <v>28</v>
      </c>
      <c r="F7" s="823">
        <f t="shared" si="1"/>
        <v>203</v>
      </c>
      <c r="G7" s="809">
        <v>5678</v>
      </c>
    </row>
    <row r="8" spans="1:7" ht="15.75" thickTop="1" thickBot="1" x14ac:dyDescent="0.3">
      <c r="A8" s="857"/>
      <c r="C8" s="63" t="s">
        <v>174</v>
      </c>
      <c r="D8" s="108">
        <f t="shared" si="0"/>
        <v>1</v>
      </c>
      <c r="E8" s="109">
        <f>SUM(E4:E7)</f>
        <v>250</v>
      </c>
      <c r="F8" s="112">
        <f>G8/E8</f>
        <v>102.91200000000001</v>
      </c>
      <c r="G8" s="66">
        <f>SUM(G4:G7)</f>
        <v>25728</v>
      </c>
    </row>
    <row r="9" spans="1:7" x14ac:dyDescent="0.25">
      <c r="A9" s="857"/>
    </row>
    <row r="10" spans="1:7" x14ac:dyDescent="0.25">
      <c r="A10" s="857"/>
    </row>
    <row r="11" spans="1:7" x14ac:dyDescent="0.25">
      <c r="A11" s="857"/>
    </row>
    <row r="12" spans="1:7" x14ac:dyDescent="0.25">
      <c r="A12" s="857"/>
    </row>
    <row r="13" spans="1:7" x14ac:dyDescent="0.25">
      <c r="A13" s="857"/>
    </row>
    <row r="14" spans="1:7" x14ac:dyDescent="0.25">
      <c r="A14" s="857"/>
    </row>
    <row r="15" spans="1:7" x14ac:dyDescent="0.25">
      <c r="A15" s="857"/>
    </row>
    <row r="16" spans="1:7"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9s+uHFg5zPrDoGr03uCxUOH0FqUHAnfo2u8qEkAGKI3GEj2OLoDadx0bLQGpKKDfMWnovuG5yQ+cbTj5gojqsQ==" saltValue="NyoV9TLyzYHQ8q9UnSOzDQ==" spinCount="100000" sheet="1" objects="1" scenarios="1"/>
  <mergeCells count="1">
    <mergeCell ref="A6:A20"/>
  </mergeCells>
  <hyperlinks>
    <hyperlink ref="A6" r:id="rId1"/>
  </hyperlinks>
  <pageMargins left="0.7" right="0.7" top="0.75" bottom="0.75" header="0.3" footer="0.3"/>
  <pageSetup paperSize="9" orientation="portrait" r:id="rId2"/>
  <ignoredErrors>
    <ignoredError sqref="D5:D7 D8:E8 G8 D4 F4:F7" unlockedFormula="1"/>
    <ignoredError sqref="F8" formula="1" unlockedFormula="1"/>
  </ignoredErrors>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4" width="25.7109375" style="12" customWidth="1"/>
    <col min="5" max="16384" width="9.140625" style="12"/>
  </cols>
  <sheetData>
    <row r="1" spans="1:4" s="711" customFormat="1" ht="60" customHeight="1" x14ac:dyDescent="0.25">
      <c r="C1" s="755" t="s">
        <v>577</v>
      </c>
    </row>
    <row r="2" spans="1:4" ht="15" thickBot="1" x14ac:dyDescent="0.3"/>
    <row r="3" spans="1:4" x14ac:dyDescent="0.25">
      <c r="C3" s="67" t="s">
        <v>175</v>
      </c>
      <c r="D3" s="68" t="s">
        <v>316</v>
      </c>
    </row>
    <row r="4" spans="1:4" x14ac:dyDescent="0.25">
      <c r="C4" s="69" t="s">
        <v>317</v>
      </c>
      <c r="D4" s="811">
        <v>300</v>
      </c>
    </row>
    <row r="5" spans="1:4" x14ac:dyDescent="0.25">
      <c r="C5" s="69" t="s">
        <v>318</v>
      </c>
      <c r="D5" s="811">
        <v>305</v>
      </c>
    </row>
    <row r="6" spans="1:4" x14ac:dyDescent="0.25">
      <c r="A6" s="856" t="s">
        <v>572</v>
      </c>
      <c r="C6" s="69" t="s">
        <v>319</v>
      </c>
      <c r="D6" s="811">
        <v>520</v>
      </c>
    </row>
    <row r="7" spans="1:4" ht="15" thickBot="1" x14ac:dyDescent="0.3">
      <c r="A7" s="857"/>
      <c r="C7" s="72" t="s">
        <v>174</v>
      </c>
      <c r="D7" s="111">
        <f>SUM(D4:D6)</f>
        <v>1125</v>
      </c>
    </row>
    <row r="8" spans="1:4" x14ac:dyDescent="0.25">
      <c r="A8" s="857"/>
    </row>
    <row r="9" spans="1:4" x14ac:dyDescent="0.25">
      <c r="A9" s="857"/>
    </row>
    <row r="10" spans="1:4" x14ac:dyDescent="0.25">
      <c r="A10" s="857"/>
    </row>
    <row r="11" spans="1:4" x14ac:dyDescent="0.25">
      <c r="A11" s="857"/>
    </row>
    <row r="12" spans="1:4" x14ac:dyDescent="0.25">
      <c r="A12" s="857"/>
    </row>
    <row r="13" spans="1:4" x14ac:dyDescent="0.25">
      <c r="A13" s="857"/>
    </row>
    <row r="14" spans="1:4" x14ac:dyDescent="0.25">
      <c r="A14" s="857"/>
    </row>
    <row r="15" spans="1:4" x14ac:dyDescent="0.25">
      <c r="A15" s="857"/>
    </row>
    <row r="16" spans="1:4"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QAW9H9Raq7HMXNl335TtCyDavm6hIKjUKQacYhS0V600lNe6Sg62vKxMdHhGwHD44zQGk1W3QlHCA39OA/kZw==" saltValue="IHZrXT3eJfI/JrW2lzMHfw==" spinCount="100000" sheet="1" objects="1" scenarios="1"/>
  <mergeCells count="1">
    <mergeCell ref="A6:A20"/>
  </mergeCells>
  <hyperlinks>
    <hyperlink ref="A6" r:id="rId1"/>
  </hyperlinks>
  <pageMargins left="0.7" right="0.7" top="0.75" bottom="0.75" header="0.3" footer="0.3"/>
  <pageSetup paperSize="9" orientation="portrait" r:id="rId2"/>
  <ignoredErrors>
    <ignoredError sqref="D7" unlockedFormula="1"/>
  </ignoredError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26.85546875" style="12" customWidth="1"/>
    <col min="4" max="4" width="11.85546875" style="12" bestFit="1" customWidth="1"/>
    <col min="5" max="5" width="18" style="12" bestFit="1" customWidth="1"/>
    <col min="6" max="7" width="20.7109375" style="12" customWidth="1"/>
    <col min="8" max="16384" width="9.140625" style="12"/>
  </cols>
  <sheetData>
    <row r="1" spans="1:7" s="711" customFormat="1" ht="60" customHeight="1" x14ac:dyDescent="0.25">
      <c r="C1" s="755" t="s">
        <v>577</v>
      </c>
    </row>
    <row r="2" spans="1:7" ht="15" thickBot="1" x14ac:dyDescent="0.3"/>
    <row r="3" spans="1:7" ht="28.5" x14ac:dyDescent="0.25">
      <c r="C3" s="91" t="s">
        <v>395</v>
      </c>
      <c r="D3" s="92" t="s">
        <v>322</v>
      </c>
      <c r="E3" s="92" t="s">
        <v>367</v>
      </c>
      <c r="F3" s="92" t="s">
        <v>368</v>
      </c>
      <c r="G3" s="56" t="s">
        <v>369</v>
      </c>
    </row>
    <row r="4" spans="1:7" x14ac:dyDescent="0.25">
      <c r="C4" s="23">
        <v>1</v>
      </c>
      <c r="D4" s="806">
        <v>157</v>
      </c>
      <c r="E4" s="812">
        <v>0.63057324840764328</v>
      </c>
      <c r="F4" s="802">
        <v>181.53246200000001</v>
      </c>
      <c r="G4" s="814">
        <v>33873.993300000002</v>
      </c>
    </row>
    <row r="5" spans="1:7" x14ac:dyDescent="0.25">
      <c r="C5" s="23">
        <v>2</v>
      </c>
      <c r="D5" s="806">
        <v>220</v>
      </c>
      <c r="E5" s="812">
        <v>0.05</v>
      </c>
      <c r="F5" s="802">
        <v>154.86930100000001</v>
      </c>
      <c r="G5" s="814">
        <v>25628.8459</v>
      </c>
    </row>
    <row r="6" spans="1:7" x14ac:dyDescent="0.25">
      <c r="A6" s="856" t="s">
        <v>572</v>
      </c>
      <c r="C6" s="23">
        <v>3</v>
      </c>
      <c r="D6" s="806">
        <v>157</v>
      </c>
      <c r="E6" s="812">
        <v>0.46496815286624205</v>
      </c>
      <c r="F6" s="802">
        <v>178.46666300000001</v>
      </c>
      <c r="G6" s="814">
        <v>22647.245599999998</v>
      </c>
    </row>
    <row r="7" spans="1:7" x14ac:dyDescent="0.25">
      <c r="A7" s="857"/>
      <c r="C7" s="23">
        <v>4</v>
      </c>
      <c r="D7" s="806">
        <v>223</v>
      </c>
      <c r="E7" s="812">
        <v>3.5874439461883408E-2</v>
      </c>
      <c r="F7" s="802">
        <v>81.197221999999996</v>
      </c>
      <c r="G7" s="814">
        <v>23056.273799999999</v>
      </c>
    </row>
    <row r="8" spans="1:7" x14ac:dyDescent="0.25">
      <c r="A8" s="857"/>
      <c r="C8" s="23">
        <v>5</v>
      </c>
      <c r="D8" s="806">
        <v>257</v>
      </c>
      <c r="E8" s="812">
        <v>5.0583657587548639E-2</v>
      </c>
      <c r="F8" s="802">
        <v>121.70292999999999</v>
      </c>
      <c r="G8" s="814">
        <v>21904.536499999998</v>
      </c>
    </row>
    <row r="9" spans="1:7" x14ac:dyDescent="0.25">
      <c r="A9" s="857"/>
      <c r="C9" s="23">
        <v>6</v>
      </c>
      <c r="D9" s="806">
        <v>192</v>
      </c>
      <c r="E9" s="812">
        <v>7.2916666666666671E-2</v>
      </c>
      <c r="F9" s="802">
        <v>191.473083</v>
      </c>
      <c r="G9" s="814">
        <v>23852.8024</v>
      </c>
    </row>
    <row r="10" spans="1:7" x14ac:dyDescent="0.25">
      <c r="A10" s="857"/>
      <c r="C10" s="23">
        <v>7</v>
      </c>
      <c r="D10" s="806">
        <v>187</v>
      </c>
      <c r="E10" s="812">
        <v>0.35828877005347592</v>
      </c>
      <c r="F10" s="802">
        <v>133.68741700000001</v>
      </c>
      <c r="G10" s="814">
        <v>22109.050599999999</v>
      </c>
    </row>
    <row r="11" spans="1:7" ht="15" thickBot="1" x14ac:dyDescent="0.3">
      <c r="A11" s="857"/>
      <c r="C11" s="59">
        <v>8</v>
      </c>
      <c r="D11" s="808">
        <v>146</v>
      </c>
      <c r="E11" s="813">
        <v>0.79452054794520544</v>
      </c>
      <c r="F11" s="810">
        <v>205.12982399999999</v>
      </c>
      <c r="G11" s="815">
        <v>32108.7137</v>
      </c>
    </row>
    <row r="12" spans="1:7" ht="15" thickTop="1" x14ac:dyDescent="0.25">
      <c r="A12" s="857"/>
      <c r="C12" s="97" t="s">
        <v>328</v>
      </c>
      <c r="D12" s="98">
        <f>AVERAGE(D4:D11)</f>
        <v>192.375</v>
      </c>
      <c r="E12" s="99">
        <f t="shared" ref="E12:G12" si="0">AVERAGE(E4:E11)</f>
        <v>0.30721568537358324</v>
      </c>
      <c r="F12" s="100">
        <f t="shared" si="0"/>
        <v>156.00736275000003</v>
      </c>
      <c r="G12" s="101">
        <f t="shared" si="0"/>
        <v>25647.682724999999</v>
      </c>
    </row>
    <row r="13" spans="1:7" x14ac:dyDescent="0.25">
      <c r="A13" s="857"/>
      <c r="C13" s="102" t="s">
        <v>329</v>
      </c>
      <c r="D13" s="103">
        <f>MAX(D4:D11)</f>
        <v>257</v>
      </c>
      <c r="E13" s="104">
        <f t="shared" ref="E13:G13" si="1">MAX(E4:E11)</f>
        <v>0.79452054794520544</v>
      </c>
      <c r="F13" s="105">
        <f t="shared" si="1"/>
        <v>205.12982399999999</v>
      </c>
      <c r="G13" s="106">
        <f t="shared" si="1"/>
        <v>33873.993300000002</v>
      </c>
    </row>
    <row r="14" spans="1:7" ht="15" thickBot="1" x14ac:dyDescent="0.3">
      <c r="A14" s="857"/>
      <c r="C14" s="63" t="s">
        <v>330</v>
      </c>
      <c r="D14" s="107">
        <f>MIN(D4:D11)</f>
        <v>146</v>
      </c>
      <c r="E14" s="108">
        <f t="shared" ref="E14:G14" si="2">MIN(E4:E11)</f>
        <v>3.5874439461883408E-2</v>
      </c>
      <c r="F14" s="109">
        <f t="shared" si="2"/>
        <v>81.197221999999996</v>
      </c>
      <c r="G14" s="110">
        <f t="shared" si="2"/>
        <v>21904.536499999998</v>
      </c>
    </row>
    <row r="15" spans="1:7" x14ac:dyDescent="0.25">
      <c r="A15" s="857"/>
    </row>
    <row r="16" spans="1:7"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ez3ApX/kWuxdHNOA1YsCDQ2KCiRxIoeOTjXcE7U0kjNExh9XukjCzGpo8cz6CazUrqC8MqQJovNP7vG3cxWVBA==" saltValue="2+gW2nqhXkJuSMOzOZPevg==" spinCount="100000" sheet="1" objects="1" scenarios="1"/>
  <mergeCells count="1">
    <mergeCell ref="A6:A20"/>
  </mergeCells>
  <hyperlinks>
    <hyperlink ref="A6" r:id="rId1"/>
  </hyperlinks>
  <pageMargins left="0.7" right="0.7" top="0.75" bottom="0.75" header="0.3" footer="0.3"/>
  <pageSetup paperSize="9" orientation="portrait" r:id="rId2"/>
  <ignoredErrors>
    <ignoredError sqref="D12:G14" unlockedFormula="1"/>
  </ignoredError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5" width="26.85546875" style="12" customWidth="1"/>
    <col min="6" max="16384" width="9.140625" style="12"/>
  </cols>
  <sheetData>
    <row r="1" spans="1:5" s="711" customFormat="1" ht="60" customHeight="1" x14ac:dyDescent="0.25">
      <c r="C1" s="755" t="s">
        <v>577</v>
      </c>
    </row>
    <row r="2" spans="1:5" ht="15" thickBot="1" x14ac:dyDescent="0.3"/>
    <row r="3" spans="1:5" ht="28.5" x14ac:dyDescent="0.25">
      <c r="C3" s="82" t="s">
        <v>395</v>
      </c>
      <c r="D3" s="83" t="s">
        <v>322</v>
      </c>
      <c r="E3" s="56" t="s">
        <v>366</v>
      </c>
    </row>
    <row r="4" spans="1:5" x14ac:dyDescent="0.25">
      <c r="C4" s="69">
        <v>1</v>
      </c>
      <c r="D4" s="806">
        <v>157</v>
      </c>
      <c r="E4" s="816">
        <v>11</v>
      </c>
    </row>
    <row r="5" spans="1:5" x14ac:dyDescent="0.25">
      <c r="C5" s="69">
        <v>2</v>
      </c>
      <c r="D5" s="806">
        <v>220</v>
      </c>
      <c r="E5" s="816">
        <v>2.5</v>
      </c>
    </row>
    <row r="6" spans="1:5" x14ac:dyDescent="0.25">
      <c r="A6" s="856" t="s">
        <v>572</v>
      </c>
      <c r="C6" s="69">
        <v>3</v>
      </c>
      <c r="D6" s="806">
        <v>157</v>
      </c>
      <c r="E6" s="816">
        <v>5</v>
      </c>
    </row>
    <row r="7" spans="1:5" x14ac:dyDescent="0.25">
      <c r="A7" s="857"/>
      <c r="C7" s="69">
        <v>4</v>
      </c>
      <c r="D7" s="806">
        <v>223</v>
      </c>
      <c r="E7" s="816">
        <v>3</v>
      </c>
    </row>
    <row r="8" spans="1:5" x14ac:dyDescent="0.25">
      <c r="A8" s="857"/>
      <c r="C8" s="69">
        <v>5</v>
      </c>
      <c r="D8" s="806">
        <v>257</v>
      </c>
      <c r="E8" s="816">
        <v>3.5</v>
      </c>
    </row>
    <row r="9" spans="1:5" x14ac:dyDescent="0.25">
      <c r="A9" s="857"/>
      <c r="C9" s="69">
        <v>6</v>
      </c>
      <c r="D9" s="806">
        <v>192</v>
      </c>
      <c r="E9" s="816">
        <v>2</v>
      </c>
    </row>
    <row r="10" spans="1:5" x14ac:dyDescent="0.25">
      <c r="A10" s="857"/>
      <c r="C10" s="69">
        <v>7</v>
      </c>
      <c r="D10" s="806">
        <v>187</v>
      </c>
      <c r="E10" s="816">
        <v>15</v>
      </c>
    </row>
    <row r="11" spans="1:5" ht="15" thickBot="1" x14ac:dyDescent="0.3">
      <c r="A11" s="857"/>
      <c r="C11" s="85">
        <v>8</v>
      </c>
      <c r="D11" s="808">
        <v>146</v>
      </c>
      <c r="E11" s="817">
        <v>9</v>
      </c>
    </row>
    <row r="12" spans="1:5" ht="15.75" thickTop="1" thickBot="1" x14ac:dyDescent="0.3">
      <c r="A12" s="857"/>
      <c r="C12" s="86" t="s">
        <v>328</v>
      </c>
      <c r="D12" s="87">
        <f>AVERAGE(D4:D11)</f>
        <v>192.375</v>
      </c>
      <c r="E12" s="88">
        <f>AVERAGE(E4:E11)</f>
        <v>6.375</v>
      </c>
    </row>
    <row r="13" spans="1:5" ht="15" thickBot="1" x14ac:dyDescent="0.3">
      <c r="A13" s="857"/>
      <c r="C13" s="72" t="s">
        <v>329</v>
      </c>
      <c r="D13" s="89">
        <f>MAX(D4:D11)</f>
        <v>257</v>
      </c>
      <c r="E13" s="90">
        <f>MAX(E4:E11)</f>
        <v>15</v>
      </c>
    </row>
    <row r="14" spans="1:5" ht="15" thickBot="1" x14ac:dyDescent="0.3">
      <c r="A14" s="857"/>
      <c r="C14" s="72" t="s">
        <v>330</v>
      </c>
      <c r="D14" s="89">
        <f>MIN(D4:D11)</f>
        <v>146</v>
      </c>
      <c r="E14" s="90">
        <f>MIN(E4:E11)</f>
        <v>2</v>
      </c>
    </row>
    <row r="15" spans="1:5" x14ac:dyDescent="0.25">
      <c r="A15" s="857"/>
    </row>
    <row r="16" spans="1:5"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8xEe4hRDGyXTui8jmK0OXXqIe7FWQRI9cpoXkOsrmkl9edL4csqCT6HQAtwHmo6wnEYJE3OaBejByl+70vuT0w==" saltValue="PDmimCvWVLTggbQKbcyDuw==" spinCount="100000" sheet="1" objects="1" scenarios="1"/>
  <mergeCells count="1">
    <mergeCell ref="A6:A20"/>
  </mergeCells>
  <hyperlinks>
    <hyperlink ref="A6" r:id="rId1"/>
  </hyperlinks>
  <pageMargins left="0.7" right="0.7" top="0.75" bottom="0.75" header="0.3" footer="0.3"/>
  <pageSetup paperSize="9" orientation="portrait" r:id="rId2"/>
  <ignoredErrors>
    <ignoredError sqref="D12:E14" unlockedFormula="1"/>
  </ignoredError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25.7109375" style="12" customWidth="1"/>
    <col min="4" max="4" width="25.140625" style="12" bestFit="1" customWidth="1"/>
    <col min="5" max="5" width="23.85546875" style="12" bestFit="1" customWidth="1"/>
    <col min="6" max="6" width="29.42578125" style="12" bestFit="1" customWidth="1"/>
    <col min="7" max="16384" width="9.140625" style="12"/>
  </cols>
  <sheetData>
    <row r="1" spans="1:6" s="711" customFormat="1" ht="60" customHeight="1" x14ac:dyDescent="0.25">
      <c r="C1" s="755" t="s">
        <v>577</v>
      </c>
    </row>
    <row r="2" spans="1:6" ht="15" thickBot="1" x14ac:dyDescent="0.3"/>
    <row r="3" spans="1:6" x14ac:dyDescent="0.25">
      <c r="C3" s="67" t="s">
        <v>175</v>
      </c>
      <c r="D3" s="54" t="s">
        <v>316</v>
      </c>
      <c r="E3" s="55" t="s">
        <v>370</v>
      </c>
      <c r="F3" s="68" t="s">
        <v>206</v>
      </c>
    </row>
    <row r="4" spans="1:6" x14ac:dyDescent="0.25">
      <c r="C4" s="69" t="s">
        <v>317</v>
      </c>
      <c r="D4" s="70">
        <f>'12.3'!D4</f>
        <v>300</v>
      </c>
      <c r="E4" s="818">
        <v>700</v>
      </c>
      <c r="F4" s="71">
        <f>D4*E4</f>
        <v>210000</v>
      </c>
    </row>
    <row r="5" spans="1:6" x14ac:dyDescent="0.25">
      <c r="C5" s="69" t="s">
        <v>318</v>
      </c>
      <c r="D5" s="70">
        <f>'12.3'!D5</f>
        <v>305</v>
      </c>
      <c r="E5" s="818">
        <v>3500</v>
      </c>
      <c r="F5" s="71">
        <f t="shared" ref="F5:F6" si="0">D5*E5</f>
        <v>1067500</v>
      </c>
    </row>
    <row r="6" spans="1:6" x14ac:dyDescent="0.25">
      <c r="A6" s="856" t="s">
        <v>572</v>
      </c>
      <c r="C6" s="69" t="s">
        <v>319</v>
      </c>
      <c r="D6" s="70">
        <f>'12.3'!D6</f>
        <v>520</v>
      </c>
      <c r="E6" s="818">
        <v>1115</v>
      </c>
      <c r="F6" s="71">
        <f t="shared" si="0"/>
        <v>579800</v>
      </c>
    </row>
    <row r="7" spans="1:6" ht="15" thickBot="1" x14ac:dyDescent="0.3">
      <c r="A7" s="857"/>
      <c r="C7" s="72" t="s">
        <v>174</v>
      </c>
      <c r="D7" s="73">
        <f>SUM(D4:D6)</f>
        <v>1125</v>
      </c>
      <c r="E7" s="74">
        <f>F7/D7</f>
        <v>1650.9333333333334</v>
      </c>
      <c r="F7" s="75">
        <f>SUM(F4:F6)</f>
        <v>1857300</v>
      </c>
    </row>
    <row r="8" spans="1:6" x14ac:dyDescent="0.25">
      <c r="A8" s="857"/>
      <c r="C8" s="76"/>
      <c r="D8" s="77"/>
      <c r="E8" s="77"/>
      <c r="F8" s="78"/>
    </row>
    <row r="9" spans="1:6" x14ac:dyDescent="0.2">
      <c r="A9" s="857"/>
      <c r="C9" s="79"/>
      <c r="D9" s="79"/>
      <c r="E9" s="80" t="s">
        <v>320</v>
      </c>
      <c r="F9" s="81">
        <f>F7/4.75%</f>
        <v>39101052.631578945</v>
      </c>
    </row>
    <row r="10" spans="1:6" x14ac:dyDescent="0.25">
      <c r="A10" s="857"/>
    </row>
    <row r="11" spans="1:6" x14ac:dyDescent="0.25">
      <c r="A11" s="857"/>
    </row>
    <row r="12" spans="1:6" x14ac:dyDescent="0.25">
      <c r="A12" s="857"/>
    </row>
    <row r="13" spans="1:6" x14ac:dyDescent="0.25">
      <c r="A13" s="857"/>
    </row>
    <row r="14" spans="1:6" x14ac:dyDescent="0.25">
      <c r="A14" s="857"/>
    </row>
    <row r="15" spans="1:6" x14ac:dyDescent="0.25">
      <c r="A15" s="857"/>
    </row>
    <row r="16" spans="1:6"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3ihdCySkf6JnO+wAWgQkitf659shRkwVPeVpR6DJaskyt7B2Nj/YPkpS67EO3Wb8gXVtQjFbrtQwPf8WbFO8ew==" saltValue="hhVeAGnYVAeVH48bwomp3Q==" spinCount="100000" sheet="1" objects="1" scenarios="1"/>
  <mergeCells count="1">
    <mergeCell ref="A6:A20"/>
  </mergeCells>
  <hyperlinks>
    <hyperlink ref="A6" r:id="rId1"/>
  </hyperlinks>
  <pageMargins left="0.7" right="0.7" top="0.75" bottom="0.75" header="0.3" footer="0.3"/>
  <pageSetup paperSize="9" orientation="portrait" r:id="rId2"/>
  <ignoredErrors>
    <ignoredError sqref="D4:D7 E3:F6 E8:F9 F7" unlockedFormula="1"/>
    <ignoredError sqref="E7" formula="1" unlockedFormula="1"/>
  </ignoredErrors>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25.7109375" style="12" customWidth="1"/>
    <col min="4" max="4" width="25.5703125" style="12" bestFit="1" customWidth="1"/>
    <col min="5" max="5" width="21.42578125" style="12" bestFit="1" customWidth="1"/>
    <col min="6" max="6" width="24.28515625" style="12" bestFit="1" customWidth="1"/>
    <col min="7" max="16384" width="9.140625" style="12"/>
  </cols>
  <sheetData>
    <row r="1" spans="1:6" s="711" customFormat="1" ht="60" customHeight="1" x14ac:dyDescent="0.25">
      <c r="C1" s="755" t="s">
        <v>577</v>
      </c>
    </row>
    <row r="2" spans="1:6" ht="15" thickBot="1" x14ac:dyDescent="0.3"/>
    <row r="3" spans="1:6" ht="28.5" x14ac:dyDescent="0.25">
      <c r="C3" s="53" t="s">
        <v>321</v>
      </c>
      <c r="D3" s="54" t="s">
        <v>324</v>
      </c>
      <c r="E3" s="55" t="s">
        <v>323</v>
      </c>
      <c r="F3" s="56" t="s">
        <v>555</v>
      </c>
    </row>
    <row r="4" spans="1:6" x14ac:dyDescent="0.25">
      <c r="C4" s="23" t="s">
        <v>229</v>
      </c>
      <c r="D4" s="819">
        <v>1125</v>
      </c>
      <c r="E4" s="820">
        <v>1</v>
      </c>
      <c r="F4" s="47">
        <f>D4*E4</f>
        <v>1125</v>
      </c>
    </row>
    <row r="5" spans="1:6" ht="15" thickBot="1" x14ac:dyDescent="0.3">
      <c r="C5" s="59" t="s">
        <v>325</v>
      </c>
      <c r="D5" s="821">
        <v>36754</v>
      </c>
      <c r="E5" s="822">
        <v>0.7</v>
      </c>
      <c r="F5" s="62">
        <f>D5*E5</f>
        <v>25727.8</v>
      </c>
    </row>
    <row r="6" spans="1:6" ht="15.75" thickTop="1" thickBot="1" x14ac:dyDescent="0.3">
      <c r="A6" s="856" t="s">
        <v>572</v>
      </c>
      <c r="C6" s="63" t="s">
        <v>174</v>
      </c>
      <c r="D6" s="64">
        <f>SUM(D4:D5)</f>
        <v>37879</v>
      </c>
      <c r="E6" s="65">
        <f>F6/D6</f>
        <v>0.70890995010427937</v>
      </c>
      <c r="F6" s="66">
        <f>SUM(F4:F5)</f>
        <v>26852.799999999999</v>
      </c>
    </row>
    <row r="7" spans="1:6" x14ac:dyDescent="0.25">
      <c r="A7" s="857"/>
    </row>
    <row r="8" spans="1:6" x14ac:dyDescent="0.25">
      <c r="A8" s="857"/>
    </row>
    <row r="9" spans="1:6" x14ac:dyDescent="0.25">
      <c r="A9" s="857"/>
    </row>
    <row r="10" spans="1:6" x14ac:dyDescent="0.25">
      <c r="A10" s="857"/>
    </row>
    <row r="11" spans="1:6" x14ac:dyDescent="0.25">
      <c r="A11" s="857"/>
    </row>
    <row r="12" spans="1:6" x14ac:dyDescent="0.25">
      <c r="A12" s="857"/>
    </row>
    <row r="13" spans="1:6" x14ac:dyDescent="0.25">
      <c r="A13" s="857"/>
    </row>
    <row r="14" spans="1:6" x14ac:dyDescent="0.25">
      <c r="A14" s="857"/>
    </row>
    <row r="15" spans="1:6" x14ac:dyDescent="0.25">
      <c r="A15" s="857"/>
    </row>
    <row r="16" spans="1:6" x14ac:dyDescent="0.25">
      <c r="A16" s="857"/>
    </row>
    <row r="17" spans="1:1" x14ac:dyDescent="0.25">
      <c r="A17" s="857"/>
    </row>
    <row r="18" spans="1:1" x14ac:dyDescent="0.25">
      <c r="A18" s="857"/>
    </row>
    <row r="19" spans="1:1" x14ac:dyDescent="0.25">
      <c r="A19" s="857"/>
    </row>
    <row r="20" spans="1:1" x14ac:dyDescent="0.25">
      <c r="A20" s="857"/>
    </row>
  </sheetData>
  <sheetProtection algorithmName="SHA-512" hashValue="2wZ2yAJYwoEPay0PjupCWD44zhzkOcc8r6ETqySxMGqso9Tsqf+bP2r8NG6Mff/rAq/m9rKCMu8W4aE1E4k/0w==" saltValue="u23hxwTNJdKnu7sfNR9Umw==" spinCount="100000" sheet="1" objects="1" scenarios="1"/>
  <mergeCells count="1">
    <mergeCell ref="A6:A20"/>
  </mergeCells>
  <hyperlinks>
    <hyperlink ref="A6" r:id="rId1"/>
  </hyperlinks>
  <pageMargins left="0.7" right="0.7" top="0.75" bottom="0.75" header="0.3" footer="0.3"/>
  <pageSetup paperSize="9" orientation="portrait" r:id="rId2"/>
  <ignoredErrors>
    <ignoredError sqref="D4:F4 D6 F6 E5:F5" unlockedFormula="1"/>
    <ignoredError sqref="E6" formula="1" unlockedFormula="1"/>
  </ignoredError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34"/>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5"/>
  <cols>
    <col min="1" max="1" width="11.42578125" style="711" customWidth="1"/>
    <col min="2" max="2" width="2.140625" style="12" customWidth="1"/>
    <col min="3" max="3" width="47.42578125" style="12" bestFit="1" customWidth="1"/>
    <col min="4" max="4" width="17.42578125" style="12" customWidth="1"/>
    <col min="5" max="5" width="17.42578125" style="12" bestFit="1" customWidth="1"/>
    <col min="6" max="8" width="18.140625" style="12" bestFit="1" customWidth="1"/>
    <col min="9" max="9" width="16.85546875" style="12" bestFit="1" customWidth="1"/>
    <col min="10" max="10" width="17.42578125" style="12" bestFit="1" customWidth="1"/>
    <col min="11" max="11" width="17.28515625" style="12" bestFit="1" customWidth="1"/>
    <col min="12" max="12" width="17.140625" style="12" bestFit="1" customWidth="1"/>
    <col min="13" max="13" width="17.42578125" style="13" customWidth="1"/>
    <col min="14" max="16384" width="9.140625" style="12"/>
  </cols>
  <sheetData>
    <row r="1" spans="1:13" s="711" customFormat="1" ht="60" customHeight="1" x14ac:dyDescent="0.25">
      <c r="C1" s="755" t="s">
        <v>577</v>
      </c>
      <c r="M1" s="712"/>
    </row>
    <row r="2" spans="1:13" ht="15" thickBot="1" x14ac:dyDescent="0.3"/>
    <row r="3" spans="1:13" x14ac:dyDescent="0.25">
      <c r="C3" s="14"/>
      <c r="D3" s="15"/>
      <c r="E3" s="875" t="s">
        <v>518</v>
      </c>
      <c r="F3" s="875"/>
      <c r="G3" s="875"/>
      <c r="H3" s="875"/>
      <c r="I3" s="876"/>
      <c r="J3" s="875" t="s">
        <v>331</v>
      </c>
      <c r="K3" s="875"/>
      <c r="L3" s="877"/>
      <c r="M3" s="16" t="s">
        <v>174</v>
      </c>
    </row>
    <row r="4" spans="1:13" s="13" customFormat="1" x14ac:dyDescent="0.25">
      <c r="A4" s="712"/>
      <c r="C4" s="17"/>
      <c r="D4" s="18" t="s">
        <v>181</v>
      </c>
      <c r="E4" s="19">
        <v>1</v>
      </c>
      <c r="F4" s="19">
        <v>2</v>
      </c>
      <c r="G4" s="19">
        <v>3</v>
      </c>
      <c r="H4" s="19">
        <v>4</v>
      </c>
      <c r="I4" s="20">
        <v>5</v>
      </c>
      <c r="J4" s="19">
        <v>6</v>
      </c>
      <c r="K4" s="19">
        <v>7</v>
      </c>
      <c r="L4" s="21">
        <v>8</v>
      </c>
      <c r="M4" s="22"/>
    </row>
    <row r="5" spans="1:13" ht="7.5" customHeight="1" x14ac:dyDescent="0.25">
      <c r="C5" s="23"/>
      <c r="D5" s="24"/>
      <c r="E5" s="25"/>
      <c r="F5" s="25"/>
      <c r="G5" s="25"/>
      <c r="H5" s="25"/>
      <c r="I5" s="26"/>
      <c r="J5" s="25"/>
      <c r="K5" s="25"/>
      <c r="L5" s="27"/>
      <c r="M5" s="28"/>
    </row>
    <row r="6" spans="1:13" x14ac:dyDescent="0.25">
      <c r="A6" s="856" t="s">
        <v>572</v>
      </c>
      <c r="C6" s="29" t="s">
        <v>113</v>
      </c>
      <c r="D6" s="30"/>
      <c r="E6" s="31"/>
      <c r="F6" s="31"/>
      <c r="G6" s="31"/>
      <c r="H6" s="31"/>
      <c r="I6" s="32"/>
      <c r="J6" s="31"/>
      <c r="K6" s="31"/>
      <c r="L6" s="33"/>
      <c r="M6" s="34"/>
    </row>
    <row r="7" spans="1:13" x14ac:dyDescent="0.25">
      <c r="A7" s="857"/>
      <c r="C7" s="35" t="s">
        <v>522</v>
      </c>
      <c r="D7" s="973">
        <f>30000*'12.1'!E5</f>
        <v>771840000</v>
      </c>
      <c r="E7" s="974">
        <f>$D$7*E8</f>
        <v>0</v>
      </c>
      <c r="F7" s="974">
        <f t="shared" ref="F7:L7" si="0">$D$7*F8</f>
        <v>0</v>
      </c>
      <c r="G7" s="974">
        <f t="shared" si="0"/>
        <v>0</v>
      </c>
      <c r="H7" s="974">
        <f t="shared" si="0"/>
        <v>0</v>
      </c>
      <c r="I7" s="975">
        <f t="shared" si="0"/>
        <v>0</v>
      </c>
      <c r="J7" s="974">
        <f t="shared" si="0"/>
        <v>555724800</v>
      </c>
      <c r="K7" s="974">
        <f t="shared" si="0"/>
        <v>111144959.99999999</v>
      </c>
      <c r="L7" s="976">
        <f t="shared" si="0"/>
        <v>104970240.00000001</v>
      </c>
      <c r="M7" s="977">
        <v>771840659.34065902</v>
      </c>
    </row>
    <row r="8" spans="1:13" s="36" customFormat="1" ht="12.75" x14ac:dyDescent="0.25">
      <c r="A8" s="857"/>
      <c r="C8" s="37" t="s">
        <v>523</v>
      </c>
      <c r="D8" s="978"/>
      <c r="E8" s="979">
        <v>0</v>
      </c>
      <c r="F8" s="979">
        <v>0</v>
      </c>
      <c r="G8" s="979">
        <v>0</v>
      </c>
      <c r="H8" s="979">
        <v>0</v>
      </c>
      <c r="I8" s="980">
        <v>0</v>
      </c>
      <c r="J8" s="979">
        <v>0.72</v>
      </c>
      <c r="K8" s="979">
        <v>0.14399999999999999</v>
      </c>
      <c r="L8" s="981">
        <v>0.13600000000000001</v>
      </c>
      <c r="M8" s="982"/>
    </row>
    <row r="9" spans="1:13" x14ac:dyDescent="0.25">
      <c r="A9" s="857"/>
      <c r="C9" s="35" t="s">
        <v>521</v>
      </c>
      <c r="D9" s="983">
        <f>'12.6'!F9</f>
        <v>39101052.631578945</v>
      </c>
      <c r="E9" s="974">
        <f>$D$9*E10</f>
        <v>0</v>
      </c>
      <c r="F9" s="974">
        <f t="shared" ref="F9:L9" si="1">$D$9*F10</f>
        <v>0</v>
      </c>
      <c r="G9" s="974">
        <f t="shared" si="1"/>
        <v>0</v>
      </c>
      <c r="H9" s="974">
        <f t="shared" si="1"/>
        <v>0</v>
      </c>
      <c r="I9" s="975">
        <f t="shared" si="1"/>
        <v>0</v>
      </c>
      <c r="J9" s="974">
        <f t="shared" si="1"/>
        <v>39101052.631578945</v>
      </c>
      <c r="K9" s="974">
        <f t="shared" si="1"/>
        <v>0</v>
      </c>
      <c r="L9" s="976">
        <f t="shared" si="1"/>
        <v>0</v>
      </c>
      <c r="M9" s="977">
        <f>SUM(E9:L9)</f>
        <v>39101052.631578945</v>
      </c>
    </row>
    <row r="10" spans="1:13" s="36" customFormat="1" ht="13.5" thickBot="1" x14ac:dyDescent="0.3">
      <c r="A10" s="857"/>
      <c r="C10" s="41" t="s">
        <v>523</v>
      </c>
      <c r="D10" s="984"/>
      <c r="E10" s="985">
        <v>0</v>
      </c>
      <c r="F10" s="985">
        <v>0</v>
      </c>
      <c r="G10" s="985">
        <v>0</v>
      </c>
      <c r="H10" s="985">
        <v>0</v>
      </c>
      <c r="I10" s="986">
        <v>0</v>
      </c>
      <c r="J10" s="985">
        <v>1</v>
      </c>
      <c r="K10" s="985">
        <v>0</v>
      </c>
      <c r="L10" s="987">
        <v>0</v>
      </c>
      <c r="M10" s="988"/>
    </row>
    <row r="11" spans="1:13" ht="15" thickTop="1" x14ac:dyDescent="0.25">
      <c r="A11" s="857"/>
      <c r="C11" s="45" t="s">
        <v>126</v>
      </c>
      <c r="D11" s="989"/>
      <c r="E11" s="990">
        <f t="shared" ref="E11:M11" si="2">E7+E9</f>
        <v>0</v>
      </c>
      <c r="F11" s="990">
        <f t="shared" si="2"/>
        <v>0</v>
      </c>
      <c r="G11" s="990">
        <f t="shared" si="2"/>
        <v>0</v>
      </c>
      <c r="H11" s="990">
        <f t="shared" si="2"/>
        <v>0</v>
      </c>
      <c r="I11" s="991">
        <f t="shared" si="2"/>
        <v>0</v>
      </c>
      <c r="J11" s="990">
        <f t="shared" si="2"/>
        <v>594825852.63157892</v>
      </c>
      <c r="K11" s="990">
        <f t="shared" si="2"/>
        <v>111144959.99999999</v>
      </c>
      <c r="L11" s="992">
        <f t="shared" si="2"/>
        <v>104970240.00000001</v>
      </c>
      <c r="M11" s="977">
        <f t="shared" si="2"/>
        <v>810941711.97223794</v>
      </c>
    </row>
    <row r="12" spans="1:13" ht="7.5" customHeight="1" x14ac:dyDescent="0.25">
      <c r="A12" s="857"/>
      <c r="C12" s="35"/>
      <c r="D12" s="993"/>
      <c r="E12" s="46"/>
      <c r="F12" s="46"/>
      <c r="G12" s="46"/>
      <c r="H12" s="46"/>
      <c r="I12" s="994"/>
      <c r="J12" s="46"/>
      <c r="K12" s="46"/>
      <c r="L12" s="47"/>
      <c r="M12" s="995"/>
    </row>
    <row r="13" spans="1:13" x14ac:dyDescent="0.25">
      <c r="A13" s="857"/>
      <c r="C13" s="29" t="s">
        <v>114</v>
      </c>
      <c r="D13" s="996"/>
      <c r="E13" s="997"/>
      <c r="F13" s="997"/>
      <c r="G13" s="997"/>
      <c r="H13" s="997"/>
      <c r="I13" s="998"/>
      <c r="J13" s="997"/>
      <c r="K13" s="997"/>
      <c r="L13" s="999"/>
      <c r="M13" s="34"/>
    </row>
    <row r="14" spans="1:13" x14ac:dyDescent="0.25">
      <c r="A14" s="857"/>
      <c r="C14" s="35" t="s">
        <v>556</v>
      </c>
      <c r="D14" s="983"/>
      <c r="E14" s="974">
        <f>E15*$M$14</f>
        <v>36363840</v>
      </c>
      <c r="F14" s="974">
        <f t="shared" ref="F14:I14" si="3">F15*$M$14</f>
        <v>72727680</v>
      </c>
      <c r="G14" s="974">
        <f t="shared" si="3"/>
        <v>84848960.000000015</v>
      </c>
      <c r="H14" s="974">
        <f t="shared" si="3"/>
        <v>72727680</v>
      </c>
      <c r="I14" s="975">
        <f t="shared" si="3"/>
        <v>36363840</v>
      </c>
      <c r="J14" s="974"/>
      <c r="K14" s="974"/>
      <c r="L14" s="976"/>
      <c r="M14" s="1000">
        <f>8000*'12.7'!D6</f>
        <v>303032000</v>
      </c>
    </row>
    <row r="15" spans="1:13" s="36" customFormat="1" ht="12.75" x14ac:dyDescent="0.25">
      <c r="A15" s="857"/>
      <c r="C15" s="37" t="s">
        <v>332</v>
      </c>
      <c r="D15" s="978"/>
      <c r="E15" s="979">
        <v>0.12</v>
      </c>
      <c r="F15" s="979">
        <v>0.24</v>
      </c>
      <c r="G15" s="979">
        <v>0.28000000000000003</v>
      </c>
      <c r="H15" s="979">
        <v>0.24</v>
      </c>
      <c r="I15" s="980">
        <v>0.12</v>
      </c>
      <c r="J15" s="38"/>
      <c r="K15" s="38"/>
      <c r="L15" s="40"/>
      <c r="M15" s="169"/>
    </row>
    <row r="16" spans="1:13" x14ac:dyDescent="0.25">
      <c r="A16" s="857"/>
      <c r="C16" s="35" t="s">
        <v>557</v>
      </c>
      <c r="D16" s="1001">
        <f>M16/M14</f>
        <v>0.19375000000000001</v>
      </c>
      <c r="E16" s="974">
        <f>E15*$M$16</f>
        <v>7045494</v>
      </c>
      <c r="F16" s="974">
        <f t="shared" ref="F16:I16" si="4">F15*$M$16</f>
        <v>14090988</v>
      </c>
      <c r="G16" s="974">
        <f t="shared" si="4"/>
        <v>16439486.000000002</v>
      </c>
      <c r="H16" s="974">
        <f t="shared" si="4"/>
        <v>14090988</v>
      </c>
      <c r="I16" s="975">
        <f t="shared" si="4"/>
        <v>7045494</v>
      </c>
      <c r="J16" s="974"/>
      <c r="K16" s="974"/>
      <c r="L16" s="976"/>
      <c r="M16" s="977">
        <f>1550*'12.7'!D6</f>
        <v>58712450</v>
      </c>
    </row>
    <row r="17" spans="1:13" x14ac:dyDescent="0.25">
      <c r="A17" s="857"/>
      <c r="C17" s="35" t="s">
        <v>333</v>
      </c>
      <c r="D17" s="1001">
        <v>0.15</v>
      </c>
      <c r="E17" s="974">
        <f>$D$17*(E14+E16)</f>
        <v>6511400.0999999996</v>
      </c>
      <c r="F17" s="974">
        <f t="shared" ref="F17:I17" si="5">$D$17*(F14+F16)</f>
        <v>13022800.199999999</v>
      </c>
      <c r="G17" s="974">
        <f t="shared" si="5"/>
        <v>15193266.900000002</v>
      </c>
      <c r="H17" s="974">
        <f t="shared" si="5"/>
        <v>13022800.199999999</v>
      </c>
      <c r="I17" s="975">
        <f t="shared" si="5"/>
        <v>6511400.0999999996</v>
      </c>
      <c r="J17" s="974"/>
      <c r="K17" s="974"/>
      <c r="L17" s="976"/>
      <c r="M17" s="977">
        <f>SUM(E17:L17)</f>
        <v>54261667.500000007</v>
      </c>
    </row>
    <row r="18" spans="1:13" x14ac:dyDescent="0.25">
      <c r="A18" s="857"/>
      <c r="C18" s="35" t="s">
        <v>520</v>
      </c>
      <c r="D18" s="1002"/>
      <c r="E18" s="974">
        <f t="shared" ref="E18:L18" si="6">SUM(E19:E20)</f>
        <v>0</v>
      </c>
      <c r="F18" s="974">
        <f t="shared" si="6"/>
        <v>0</v>
      </c>
      <c r="G18" s="974">
        <f t="shared" si="6"/>
        <v>0</v>
      </c>
      <c r="H18" s="974">
        <f t="shared" si="6"/>
        <v>0</v>
      </c>
      <c r="I18" s="975">
        <f t="shared" si="6"/>
        <v>0</v>
      </c>
      <c r="J18" s="974">
        <f t="shared" si="6"/>
        <v>27178949.052631579</v>
      </c>
      <c r="K18" s="974">
        <f t="shared" si="6"/>
        <v>5279385.5999999996</v>
      </c>
      <c r="L18" s="976">
        <f t="shared" si="6"/>
        <v>4986086.4000000004</v>
      </c>
      <c r="M18" s="977">
        <f>SUM(E18:L18)</f>
        <v>37444421.052631579</v>
      </c>
    </row>
    <row r="19" spans="1:13" s="48" customFormat="1" ht="12.75" x14ac:dyDescent="0.25">
      <c r="A19" s="857"/>
      <c r="C19" s="49" t="s">
        <v>524</v>
      </c>
      <c r="D19" s="1003">
        <v>4.7500000000000001E-2</v>
      </c>
      <c r="E19" s="1004">
        <f>E7*$D$19</f>
        <v>0</v>
      </c>
      <c r="F19" s="1004">
        <f t="shared" ref="F19:L19" si="7">F7*$D$19</f>
        <v>0</v>
      </c>
      <c r="G19" s="1004">
        <f t="shared" si="7"/>
        <v>0</v>
      </c>
      <c r="H19" s="1004">
        <f t="shared" si="7"/>
        <v>0</v>
      </c>
      <c r="I19" s="1005">
        <f t="shared" si="7"/>
        <v>0</v>
      </c>
      <c r="J19" s="1004">
        <f t="shared" si="7"/>
        <v>26396928</v>
      </c>
      <c r="K19" s="1004">
        <f t="shared" si="7"/>
        <v>5279385.5999999996</v>
      </c>
      <c r="L19" s="1006">
        <f t="shared" si="7"/>
        <v>4986086.4000000004</v>
      </c>
      <c r="M19" s="1007">
        <f>SUM(E19:L19)</f>
        <v>36662400</v>
      </c>
    </row>
    <row r="20" spans="1:13" s="48" customFormat="1" ht="13.5" thickBot="1" x14ac:dyDescent="0.3">
      <c r="A20" s="857"/>
      <c r="C20" s="49" t="s">
        <v>525</v>
      </c>
      <c r="D20" s="1008">
        <v>0.02</v>
      </c>
      <c r="E20" s="1004">
        <f>E9*$D$20</f>
        <v>0</v>
      </c>
      <c r="F20" s="1004">
        <f t="shared" ref="F20:L20" si="8">F9*$D$20</f>
        <v>0</v>
      </c>
      <c r="G20" s="1004">
        <f t="shared" si="8"/>
        <v>0</v>
      </c>
      <c r="H20" s="1004">
        <f t="shared" si="8"/>
        <v>0</v>
      </c>
      <c r="I20" s="1005">
        <f t="shared" si="8"/>
        <v>0</v>
      </c>
      <c r="J20" s="1004">
        <f t="shared" si="8"/>
        <v>782021.05263157887</v>
      </c>
      <c r="K20" s="1004">
        <f t="shared" si="8"/>
        <v>0</v>
      </c>
      <c r="L20" s="1006">
        <f t="shared" si="8"/>
        <v>0</v>
      </c>
      <c r="M20" s="1009">
        <f>SUM(E20:L20)</f>
        <v>782021.05263157887</v>
      </c>
    </row>
    <row r="21" spans="1:13" ht="15" thickTop="1" x14ac:dyDescent="0.25">
      <c r="C21" s="50" t="s">
        <v>127</v>
      </c>
      <c r="D21" s="1010"/>
      <c r="E21" s="1011">
        <f t="shared" ref="E21:L21" si="9">E14+E16+E17+E18</f>
        <v>49920734.100000001</v>
      </c>
      <c r="F21" s="1011">
        <f t="shared" si="9"/>
        <v>99841468.200000003</v>
      </c>
      <c r="G21" s="1011">
        <f t="shared" si="9"/>
        <v>116481712.90000002</v>
      </c>
      <c r="H21" s="1011">
        <f t="shared" si="9"/>
        <v>99841468.200000003</v>
      </c>
      <c r="I21" s="1012">
        <f t="shared" si="9"/>
        <v>49920734.100000001</v>
      </c>
      <c r="J21" s="1011">
        <f t="shared" si="9"/>
        <v>27178949.052631579</v>
      </c>
      <c r="K21" s="1011">
        <f t="shared" si="9"/>
        <v>5279385.5999999996</v>
      </c>
      <c r="L21" s="1013">
        <f t="shared" si="9"/>
        <v>4986086.4000000004</v>
      </c>
      <c r="M21" s="1014">
        <f>M14+M16+M17+M18</f>
        <v>453450538.55263156</v>
      </c>
    </row>
    <row r="22" spans="1:13" ht="7.5" customHeight="1" x14ac:dyDescent="0.25">
      <c r="C22" s="35"/>
      <c r="D22" s="983"/>
      <c r="E22" s="974"/>
      <c r="F22" s="974"/>
      <c r="G22" s="974"/>
      <c r="H22" s="974"/>
      <c r="I22" s="975"/>
      <c r="J22" s="974"/>
      <c r="K22" s="974"/>
      <c r="L22" s="976"/>
      <c r="M22" s="1014"/>
    </row>
    <row r="23" spans="1:13" x14ac:dyDescent="0.25">
      <c r="C23" s="45" t="s">
        <v>115</v>
      </c>
      <c r="D23" s="989"/>
      <c r="E23" s="990">
        <f t="shared" ref="E23:M23" si="10">E11-E21</f>
        <v>-49920734.100000001</v>
      </c>
      <c r="F23" s="990">
        <f t="shared" si="10"/>
        <v>-99841468.200000003</v>
      </c>
      <c r="G23" s="990">
        <f t="shared" si="10"/>
        <v>-116481712.90000002</v>
      </c>
      <c r="H23" s="990">
        <f t="shared" si="10"/>
        <v>-99841468.200000003</v>
      </c>
      <c r="I23" s="991">
        <f t="shared" si="10"/>
        <v>-49920734.100000001</v>
      </c>
      <c r="J23" s="990">
        <f t="shared" si="10"/>
        <v>567646903.57894731</v>
      </c>
      <c r="K23" s="990">
        <f t="shared" si="10"/>
        <v>105865574.39999999</v>
      </c>
      <c r="L23" s="992">
        <f t="shared" si="10"/>
        <v>99984153.600000009</v>
      </c>
      <c r="M23" s="1014">
        <f t="shared" si="10"/>
        <v>357491173.41960639</v>
      </c>
    </row>
    <row r="24" spans="1:13" ht="7.5" customHeight="1" x14ac:dyDescent="0.25">
      <c r="C24" s="35"/>
      <c r="D24" s="24"/>
      <c r="E24" s="25"/>
      <c r="F24" s="25"/>
      <c r="G24" s="25"/>
      <c r="H24" s="25"/>
      <c r="I24" s="26"/>
      <c r="J24" s="25"/>
      <c r="K24" s="25"/>
      <c r="L24" s="27"/>
      <c r="M24" s="1014"/>
    </row>
    <row r="25" spans="1:13" x14ac:dyDescent="0.25">
      <c r="C25" s="45" t="s">
        <v>102</v>
      </c>
      <c r="D25" s="1015">
        <v>0.08</v>
      </c>
      <c r="E25" s="25"/>
      <c r="F25" s="25"/>
      <c r="G25" s="25"/>
      <c r="H25" s="25"/>
      <c r="I25" s="26"/>
      <c r="J25" s="25"/>
      <c r="K25" s="25"/>
      <c r="L25" s="27"/>
      <c r="M25" s="1014"/>
    </row>
    <row r="26" spans="1:13" s="36" customFormat="1" ht="12.75" x14ac:dyDescent="0.25">
      <c r="A26" s="713"/>
      <c r="C26" s="37" t="s">
        <v>371</v>
      </c>
      <c r="D26" s="1016"/>
      <c r="E26" s="1017">
        <v>0.25</v>
      </c>
      <c r="F26" s="1017">
        <f>E26+0.5</f>
        <v>0.75</v>
      </c>
      <c r="G26" s="1017">
        <f t="shared" ref="G26:L26" si="11">F26+0.5</f>
        <v>1.25</v>
      </c>
      <c r="H26" s="1017">
        <f t="shared" si="11"/>
        <v>1.75</v>
      </c>
      <c r="I26" s="1018">
        <f t="shared" si="11"/>
        <v>2.25</v>
      </c>
      <c r="J26" s="1017">
        <f t="shared" si="11"/>
        <v>2.75</v>
      </c>
      <c r="K26" s="1017">
        <f t="shared" si="11"/>
        <v>3.25</v>
      </c>
      <c r="L26" s="1019">
        <f t="shared" si="11"/>
        <v>3.75</v>
      </c>
      <c r="M26" s="1007"/>
    </row>
    <row r="27" spans="1:13" s="36" customFormat="1" ht="13.5" thickBot="1" x14ac:dyDescent="0.3">
      <c r="A27" s="713"/>
      <c r="C27" s="41" t="s">
        <v>195</v>
      </c>
      <c r="D27" s="1020"/>
      <c r="E27" s="1021">
        <f>1/(1+$D$25)^E26</f>
        <v>0.98094365212757062</v>
      </c>
      <c r="F27" s="1021">
        <f t="shared" ref="F27:L27" si="12">1/(1+$D$25)^F26</f>
        <v>0.94391346935951248</v>
      </c>
      <c r="G27" s="1021">
        <f t="shared" si="12"/>
        <v>0.90828115937738008</v>
      </c>
      <c r="H27" s="1021">
        <f t="shared" si="12"/>
        <v>0.87399395311065964</v>
      </c>
      <c r="I27" s="1022">
        <f t="shared" si="12"/>
        <v>0.84100107349757414</v>
      </c>
      <c r="J27" s="1021">
        <f t="shared" si="12"/>
        <v>0.80925366028764767</v>
      </c>
      <c r="K27" s="1021">
        <f t="shared" si="12"/>
        <v>0.77870469768293904</v>
      </c>
      <c r="L27" s="1023">
        <f t="shared" si="12"/>
        <v>0.74930894471078491</v>
      </c>
      <c r="M27" s="1024"/>
    </row>
    <row r="28" spans="1:13" ht="15" thickTop="1" x14ac:dyDescent="0.25">
      <c r="C28" s="45" t="s">
        <v>101</v>
      </c>
      <c r="D28" s="989"/>
      <c r="E28" s="990">
        <f>E23*E27</f>
        <v>-48969427.224943355</v>
      </c>
      <c r="F28" s="990">
        <f t="shared" ref="F28:L28" si="13">F23*F27</f>
        <v>-94241706.634609446</v>
      </c>
      <c r="G28" s="990">
        <f t="shared" si="13"/>
        <v>-105798145.23907515</v>
      </c>
      <c r="H28" s="990">
        <f t="shared" si="13"/>
        <v>-87260839.476490214</v>
      </c>
      <c r="I28" s="991">
        <f t="shared" si="13"/>
        <v>-41983390.967886955</v>
      </c>
      <c r="J28" s="990">
        <f t="shared" si="13"/>
        <v>459370334.47221249</v>
      </c>
      <c r="K28" s="990">
        <f t="shared" si="13"/>
        <v>82438020.108182684</v>
      </c>
      <c r="L28" s="992">
        <f t="shared" si="13"/>
        <v>74919020.621817037</v>
      </c>
      <c r="M28" s="1014">
        <f>SUM(E28:L28)</f>
        <v>238473865.65920711</v>
      </c>
    </row>
    <row r="29" spans="1:13" ht="7.5" customHeight="1" x14ac:dyDescent="0.25">
      <c r="C29" s="35"/>
      <c r="D29" s="983"/>
      <c r="E29" s="974"/>
      <c r="F29" s="974"/>
      <c r="G29" s="974"/>
      <c r="H29" s="974"/>
      <c r="I29" s="975"/>
      <c r="J29" s="974"/>
      <c r="K29" s="974"/>
      <c r="L29" s="976"/>
      <c r="M29" s="1014"/>
    </row>
    <row r="30" spans="1:13" x14ac:dyDescent="0.25">
      <c r="C30" s="35" t="s">
        <v>112</v>
      </c>
      <c r="D30" s="983">
        <f>SUM(E28:L28)</f>
        <v>238473865.65920711</v>
      </c>
      <c r="E30" s="25"/>
      <c r="F30" s="974"/>
      <c r="G30" s="974"/>
      <c r="H30" s="974"/>
      <c r="I30" s="975"/>
      <c r="J30" s="974"/>
      <c r="K30" s="974"/>
      <c r="L30" s="976"/>
      <c r="M30" s="28"/>
    </row>
    <row r="31" spans="1:13" ht="15" thickBot="1" x14ac:dyDescent="0.3">
      <c r="C31" s="51" t="s">
        <v>519</v>
      </c>
      <c r="D31" s="1025">
        <f>ROUND(D30/100000,0)*100000</f>
        <v>238500000</v>
      </c>
      <c r="E31" s="52"/>
      <c r="F31" s="1026"/>
      <c r="G31" s="1026"/>
      <c r="H31" s="1026"/>
      <c r="I31" s="1027"/>
      <c r="J31" s="1026"/>
      <c r="K31" s="1026"/>
      <c r="L31" s="1028"/>
      <c r="M31" s="1029"/>
    </row>
    <row r="34" spans="5:13" x14ac:dyDescent="0.25">
      <c r="E34" s="825"/>
      <c r="F34" s="825"/>
      <c r="G34" s="825"/>
      <c r="H34" s="825"/>
      <c r="I34" s="825"/>
      <c r="J34" s="825"/>
      <c r="K34" s="825"/>
      <c r="L34" s="825"/>
      <c r="M34" s="825"/>
    </row>
  </sheetData>
  <sheetProtection algorithmName="SHA-512" hashValue="3AKJLWSY8pSi8bId2UlBcR1PCr+MxOF/X6IbMrsf+soJxnD2RoQgC2s3z53Q2IEjWCYAhrWkPjumlS4k9G9xug==" saltValue="RP6oL/Fd5mpArzuZSm1K1w==" spinCount="100000" sheet="1" objects="1" scenarios="1"/>
  <mergeCells count="3">
    <mergeCell ref="E3:I3"/>
    <mergeCell ref="J3:L3"/>
    <mergeCell ref="A6:A20"/>
  </mergeCells>
  <hyperlinks>
    <hyperlink ref="A6" r:id="rId1"/>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5"/>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36" customWidth="1"/>
    <col min="2" max="2" width="2.140625" style="79" customWidth="1"/>
    <col min="3" max="3" width="16.140625" style="79" bestFit="1" customWidth="1"/>
    <col min="4" max="4" width="1.42578125" style="79" customWidth="1"/>
    <col min="5" max="5" width="62.5703125" style="605" bestFit="1" customWidth="1"/>
    <col min="6" max="253" width="8.85546875" style="606"/>
    <col min="254" max="254" width="9.140625" style="606" bestFit="1" customWidth="1"/>
    <col min="255" max="255" width="47.42578125" style="606" bestFit="1" customWidth="1"/>
    <col min="256" max="256" width="14" style="606" bestFit="1" customWidth="1"/>
    <col min="257" max="257" width="2.7109375" style="606" customWidth="1"/>
    <col min="258" max="259" width="0" style="606" hidden="1" customWidth="1"/>
    <col min="260" max="260" width="8.85546875" style="606"/>
    <col min="261" max="261" width="37.140625" style="606" bestFit="1" customWidth="1"/>
    <col min="262" max="509" width="8.85546875" style="606"/>
    <col min="510" max="510" width="9.140625" style="606" bestFit="1" customWidth="1"/>
    <col min="511" max="511" width="47.42578125" style="606" bestFit="1" customWidth="1"/>
    <col min="512" max="512" width="14" style="606" bestFit="1" customWidth="1"/>
    <col min="513" max="513" width="2.7109375" style="606" customWidth="1"/>
    <col min="514" max="515" width="0" style="606" hidden="1" customWidth="1"/>
    <col min="516" max="516" width="8.85546875" style="606"/>
    <col min="517" max="517" width="37.140625" style="606" bestFit="1" customWidth="1"/>
    <col min="518" max="765" width="8.85546875" style="606"/>
    <col min="766" max="766" width="9.140625" style="606" bestFit="1" customWidth="1"/>
    <col min="767" max="767" width="47.42578125" style="606" bestFit="1" customWidth="1"/>
    <col min="768" max="768" width="14" style="606" bestFit="1" customWidth="1"/>
    <col min="769" max="769" width="2.7109375" style="606" customWidth="1"/>
    <col min="770" max="771" width="0" style="606" hidden="1" customWidth="1"/>
    <col min="772" max="772" width="8.85546875" style="606"/>
    <col min="773" max="773" width="37.140625" style="606" bestFit="1" customWidth="1"/>
    <col min="774" max="1021" width="8.85546875" style="606"/>
    <col min="1022" max="1022" width="9.140625" style="606" bestFit="1" customWidth="1"/>
    <col min="1023" max="1023" width="47.42578125" style="606" bestFit="1" customWidth="1"/>
    <col min="1024" max="1024" width="14" style="606" bestFit="1" customWidth="1"/>
    <col min="1025" max="1025" width="2.7109375" style="606" customWidth="1"/>
    <col min="1026" max="1027" width="0" style="606" hidden="1" customWidth="1"/>
    <col min="1028" max="1028" width="8.85546875" style="606"/>
    <col min="1029" max="1029" width="37.140625" style="606" bestFit="1" customWidth="1"/>
    <col min="1030" max="1277" width="8.85546875" style="606"/>
    <col min="1278" max="1278" width="9.140625" style="606" bestFit="1" customWidth="1"/>
    <col min="1279" max="1279" width="47.42578125" style="606" bestFit="1" customWidth="1"/>
    <col min="1280" max="1280" width="14" style="606" bestFit="1" customWidth="1"/>
    <col min="1281" max="1281" width="2.7109375" style="606" customWidth="1"/>
    <col min="1282" max="1283" width="0" style="606" hidden="1" customWidth="1"/>
    <col min="1284" max="1284" width="8.85546875" style="606"/>
    <col min="1285" max="1285" width="37.140625" style="606" bestFit="1" customWidth="1"/>
    <col min="1286" max="1533" width="8.85546875" style="606"/>
    <col min="1534" max="1534" width="9.140625" style="606" bestFit="1" customWidth="1"/>
    <col min="1535" max="1535" width="47.42578125" style="606" bestFit="1" customWidth="1"/>
    <col min="1536" max="1536" width="14" style="606" bestFit="1" customWidth="1"/>
    <col min="1537" max="1537" width="2.7109375" style="606" customWidth="1"/>
    <col min="1538" max="1539" width="0" style="606" hidden="1" customWidth="1"/>
    <col min="1540" max="1540" width="8.85546875" style="606"/>
    <col min="1541" max="1541" width="37.140625" style="606" bestFit="1" customWidth="1"/>
    <col min="1542" max="1789" width="8.85546875" style="606"/>
    <col min="1790" max="1790" width="9.140625" style="606" bestFit="1" customWidth="1"/>
    <col min="1791" max="1791" width="47.42578125" style="606" bestFit="1" customWidth="1"/>
    <col min="1792" max="1792" width="14" style="606" bestFit="1" customWidth="1"/>
    <col min="1793" max="1793" width="2.7109375" style="606" customWidth="1"/>
    <col min="1794" max="1795" width="0" style="606" hidden="1" customWidth="1"/>
    <col min="1796" max="1796" width="8.85546875" style="606"/>
    <col min="1797" max="1797" width="37.140625" style="606" bestFit="1" customWidth="1"/>
    <col min="1798" max="2045" width="8.85546875" style="606"/>
    <col min="2046" max="2046" width="9.140625" style="606" bestFit="1" customWidth="1"/>
    <col min="2047" max="2047" width="47.42578125" style="606" bestFit="1" customWidth="1"/>
    <col min="2048" max="2048" width="14" style="606" bestFit="1" customWidth="1"/>
    <col min="2049" max="2049" width="2.7109375" style="606" customWidth="1"/>
    <col min="2050" max="2051" width="0" style="606" hidden="1" customWidth="1"/>
    <col min="2052" max="2052" width="8.85546875" style="606"/>
    <col min="2053" max="2053" width="37.140625" style="606" bestFit="1" customWidth="1"/>
    <col min="2054" max="2301" width="8.85546875" style="606"/>
    <col min="2302" max="2302" width="9.140625" style="606" bestFit="1" customWidth="1"/>
    <col min="2303" max="2303" width="47.42578125" style="606" bestFit="1" customWidth="1"/>
    <col min="2304" max="2304" width="14" style="606" bestFit="1" customWidth="1"/>
    <col min="2305" max="2305" width="2.7109375" style="606" customWidth="1"/>
    <col min="2306" max="2307" width="0" style="606" hidden="1" customWidth="1"/>
    <col min="2308" max="2308" width="8.85546875" style="606"/>
    <col min="2309" max="2309" width="37.140625" style="606" bestFit="1" customWidth="1"/>
    <col min="2310" max="2557" width="8.85546875" style="606"/>
    <col min="2558" max="2558" width="9.140625" style="606" bestFit="1" customWidth="1"/>
    <col min="2559" max="2559" width="47.42578125" style="606" bestFit="1" customWidth="1"/>
    <col min="2560" max="2560" width="14" style="606" bestFit="1" customWidth="1"/>
    <col min="2561" max="2561" width="2.7109375" style="606" customWidth="1"/>
    <col min="2562" max="2563" width="0" style="606" hidden="1" customWidth="1"/>
    <col min="2564" max="2564" width="8.85546875" style="606"/>
    <col min="2565" max="2565" width="37.140625" style="606" bestFit="1" customWidth="1"/>
    <col min="2566" max="2813" width="8.85546875" style="606"/>
    <col min="2814" max="2814" width="9.140625" style="606" bestFit="1" customWidth="1"/>
    <col min="2815" max="2815" width="47.42578125" style="606" bestFit="1" customWidth="1"/>
    <col min="2816" max="2816" width="14" style="606" bestFit="1" customWidth="1"/>
    <col min="2817" max="2817" width="2.7109375" style="606" customWidth="1"/>
    <col min="2818" max="2819" width="0" style="606" hidden="1" customWidth="1"/>
    <col min="2820" max="2820" width="8.85546875" style="606"/>
    <col min="2821" max="2821" width="37.140625" style="606" bestFit="1" customWidth="1"/>
    <col min="2822" max="3069" width="8.85546875" style="606"/>
    <col min="3070" max="3070" width="9.140625" style="606" bestFit="1" customWidth="1"/>
    <col min="3071" max="3071" width="47.42578125" style="606" bestFit="1" customWidth="1"/>
    <col min="3072" max="3072" width="14" style="606" bestFit="1" customWidth="1"/>
    <col min="3073" max="3073" width="2.7109375" style="606" customWidth="1"/>
    <col min="3074" max="3075" width="0" style="606" hidden="1" customWidth="1"/>
    <col min="3076" max="3076" width="8.85546875" style="606"/>
    <col min="3077" max="3077" width="37.140625" style="606" bestFit="1" customWidth="1"/>
    <col min="3078" max="3325" width="8.85546875" style="606"/>
    <col min="3326" max="3326" width="9.140625" style="606" bestFit="1" customWidth="1"/>
    <col min="3327" max="3327" width="47.42578125" style="606" bestFit="1" customWidth="1"/>
    <col min="3328" max="3328" width="14" style="606" bestFit="1" customWidth="1"/>
    <col min="3329" max="3329" width="2.7109375" style="606" customWidth="1"/>
    <col min="3330" max="3331" width="0" style="606" hidden="1" customWidth="1"/>
    <col min="3332" max="3332" width="8.85546875" style="606"/>
    <col min="3333" max="3333" width="37.140625" style="606" bestFit="1" customWidth="1"/>
    <col min="3334" max="3581" width="8.85546875" style="606"/>
    <col min="3582" max="3582" width="9.140625" style="606" bestFit="1" customWidth="1"/>
    <col min="3583" max="3583" width="47.42578125" style="606" bestFit="1" customWidth="1"/>
    <col min="3584" max="3584" width="14" style="606" bestFit="1" customWidth="1"/>
    <col min="3585" max="3585" width="2.7109375" style="606" customWidth="1"/>
    <col min="3586" max="3587" width="0" style="606" hidden="1" customWidth="1"/>
    <col min="3588" max="3588" width="8.85546875" style="606"/>
    <col min="3589" max="3589" width="37.140625" style="606" bestFit="1" customWidth="1"/>
    <col min="3590" max="3837" width="8.85546875" style="606"/>
    <col min="3838" max="3838" width="9.140625" style="606" bestFit="1" customWidth="1"/>
    <col min="3839" max="3839" width="47.42578125" style="606" bestFit="1" customWidth="1"/>
    <col min="3840" max="3840" width="14" style="606" bestFit="1" customWidth="1"/>
    <col min="3841" max="3841" width="2.7109375" style="606" customWidth="1"/>
    <col min="3842" max="3843" width="0" style="606" hidden="1" customWidth="1"/>
    <col min="3844" max="3844" width="8.85546875" style="606"/>
    <col min="3845" max="3845" width="37.140625" style="606" bestFit="1" customWidth="1"/>
    <col min="3846" max="4093" width="8.85546875" style="606"/>
    <col min="4094" max="4094" width="9.140625" style="606" bestFit="1" customWidth="1"/>
    <col min="4095" max="4095" width="47.42578125" style="606" bestFit="1" customWidth="1"/>
    <col min="4096" max="4096" width="14" style="606" bestFit="1" customWidth="1"/>
    <col min="4097" max="4097" width="2.7109375" style="606" customWidth="1"/>
    <col min="4098" max="4099" width="0" style="606" hidden="1" customWidth="1"/>
    <col min="4100" max="4100" width="8.85546875" style="606"/>
    <col min="4101" max="4101" width="37.140625" style="606" bestFit="1" customWidth="1"/>
    <col min="4102" max="4349" width="8.85546875" style="606"/>
    <col min="4350" max="4350" width="9.140625" style="606" bestFit="1" customWidth="1"/>
    <col min="4351" max="4351" width="47.42578125" style="606" bestFit="1" customWidth="1"/>
    <col min="4352" max="4352" width="14" style="606" bestFit="1" customWidth="1"/>
    <col min="4353" max="4353" width="2.7109375" style="606" customWidth="1"/>
    <col min="4354" max="4355" width="0" style="606" hidden="1" customWidth="1"/>
    <col min="4356" max="4356" width="8.85546875" style="606"/>
    <col min="4357" max="4357" width="37.140625" style="606" bestFit="1" customWidth="1"/>
    <col min="4358" max="4605" width="8.85546875" style="606"/>
    <col min="4606" max="4606" width="9.140625" style="606" bestFit="1" customWidth="1"/>
    <col min="4607" max="4607" width="47.42578125" style="606" bestFit="1" customWidth="1"/>
    <col min="4608" max="4608" width="14" style="606" bestFit="1" customWidth="1"/>
    <col min="4609" max="4609" width="2.7109375" style="606" customWidth="1"/>
    <col min="4610" max="4611" width="0" style="606" hidden="1" customWidth="1"/>
    <col min="4612" max="4612" width="8.85546875" style="606"/>
    <col min="4613" max="4613" width="37.140625" style="606" bestFit="1" customWidth="1"/>
    <col min="4614" max="4861" width="8.85546875" style="606"/>
    <col min="4862" max="4862" width="9.140625" style="606" bestFit="1" customWidth="1"/>
    <col min="4863" max="4863" width="47.42578125" style="606" bestFit="1" customWidth="1"/>
    <col min="4864" max="4864" width="14" style="606" bestFit="1" customWidth="1"/>
    <col min="4865" max="4865" width="2.7109375" style="606" customWidth="1"/>
    <col min="4866" max="4867" width="0" style="606" hidden="1" customWidth="1"/>
    <col min="4868" max="4868" width="8.85546875" style="606"/>
    <col min="4869" max="4869" width="37.140625" style="606" bestFit="1" customWidth="1"/>
    <col min="4870" max="5117" width="8.85546875" style="606"/>
    <col min="5118" max="5118" width="9.140625" style="606" bestFit="1" customWidth="1"/>
    <col min="5119" max="5119" width="47.42578125" style="606" bestFit="1" customWidth="1"/>
    <col min="5120" max="5120" width="14" style="606" bestFit="1" customWidth="1"/>
    <col min="5121" max="5121" width="2.7109375" style="606" customWidth="1"/>
    <col min="5122" max="5123" width="0" style="606" hidden="1" customWidth="1"/>
    <col min="5124" max="5124" width="8.85546875" style="606"/>
    <col min="5125" max="5125" width="37.140625" style="606" bestFit="1" customWidth="1"/>
    <col min="5126" max="5373" width="8.85546875" style="606"/>
    <col min="5374" max="5374" width="9.140625" style="606" bestFit="1" customWidth="1"/>
    <col min="5375" max="5375" width="47.42578125" style="606" bestFit="1" customWidth="1"/>
    <col min="5376" max="5376" width="14" style="606" bestFit="1" customWidth="1"/>
    <col min="5377" max="5377" width="2.7109375" style="606" customWidth="1"/>
    <col min="5378" max="5379" width="0" style="606" hidden="1" customWidth="1"/>
    <col min="5380" max="5380" width="8.85546875" style="606"/>
    <col min="5381" max="5381" width="37.140625" style="606" bestFit="1" customWidth="1"/>
    <col min="5382" max="5629" width="8.85546875" style="606"/>
    <col min="5630" max="5630" width="9.140625" style="606" bestFit="1" customWidth="1"/>
    <col min="5631" max="5631" width="47.42578125" style="606" bestFit="1" customWidth="1"/>
    <col min="5632" max="5632" width="14" style="606" bestFit="1" customWidth="1"/>
    <col min="5633" max="5633" width="2.7109375" style="606" customWidth="1"/>
    <col min="5634" max="5635" width="0" style="606" hidden="1" customWidth="1"/>
    <col min="5636" max="5636" width="8.85546875" style="606"/>
    <col min="5637" max="5637" width="37.140625" style="606" bestFit="1" customWidth="1"/>
    <col min="5638" max="5885" width="8.85546875" style="606"/>
    <col min="5886" max="5886" width="9.140625" style="606" bestFit="1" customWidth="1"/>
    <col min="5887" max="5887" width="47.42578125" style="606" bestFit="1" customWidth="1"/>
    <col min="5888" max="5888" width="14" style="606" bestFit="1" customWidth="1"/>
    <col min="5889" max="5889" width="2.7109375" style="606" customWidth="1"/>
    <col min="5890" max="5891" width="0" style="606" hidden="1" customWidth="1"/>
    <col min="5892" max="5892" width="8.85546875" style="606"/>
    <col min="5893" max="5893" width="37.140625" style="606" bestFit="1" customWidth="1"/>
    <col min="5894" max="6141" width="8.85546875" style="606"/>
    <col min="6142" max="6142" width="9.140625" style="606" bestFit="1" customWidth="1"/>
    <col min="6143" max="6143" width="47.42578125" style="606" bestFit="1" customWidth="1"/>
    <col min="6144" max="6144" width="14" style="606" bestFit="1" customWidth="1"/>
    <col min="6145" max="6145" width="2.7109375" style="606" customWidth="1"/>
    <col min="6146" max="6147" width="0" style="606" hidden="1" customWidth="1"/>
    <col min="6148" max="6148" width="8.85546875" style="606"/>
    <col min="6149" max="6149" width="37.140625" style="606" bestFit="1" customWidth="1"/>
    <col min="6150" max="6397" width="8.85546875" style="606"/>
    <col min="6398" max="6398" width="9.140625" style="606" bestFit="1" customWidth="1"/>
    <col min="6399" max="6399" width="47.42578125" style="606" bestFit="1" customWidth="1"/>
    <col min="6400" max="6400" width="14" style="606" bestFit="1" customWidth="1"/>
    <col min="6401" max="6401" width="2.7109375" style="606" customWidth="1"/>
    <col min="6402" max="6403" width="0" style="606" hidden="1" customWidth="1"/>
    <col min="6404" max="6404" width="8.85546875" style="606"/>
    <col min="6405" max="6405" width="37.140625" style="606" bestFit="1" customWidth="1"/>
    <col min="6406" max="6653" width="8.85546875" style="606"/>
    <col min="6654" max="6654" width="9.140625" style="606" bestFit="1" customWidth="1"/>
    <col min="6655" max="6655" width="47.42578125" style="606" bestFit="1" customWidth="1"/>
    <col min="6656" max="6656" width="14" style="606" bestFit="1" customWidth="1"/>
    <col min="6657" max="6657" width="2.7109375" style="606" customWidth="1"/>
    <col min="6658" max="6659" width="0" style="606" hidden="1" customWidth="1"/>
    <col min="6660" max="6660" width="8.85546875" style="606"/>
    <col min="6661" max="6661" width="37.140625" style="606" bestFit="1" customWidth="1"/>
    <col min="6662" max="6909" width="8.85546875" style="606"/>
    <col min="6910" max="6910" width="9.140625" style="606" bestFit="1" customWidth="1"/>
    <col min="6911" max="6911" width="47.42578125" style="606" bestFit="1" customWidth="1"/>
    <col min="6912" max="6912" width="14" style="606" bestFit="1" customWidth="1"/>
    <col min="6913" max="6913" width="2.7109375" style="606" customWidth="1"/>
    <col min="6914" max="6915" width="0" style="606" hidden="1" customWidth="1"/>
    <col min="6916" max="6916" width="8.85546875" style="606"/>
    <col min="6917" max="6917" width="37.140625" style="606" bestFit="1" customWidth="1"/>
    <col min="6918" max="7165" width="8.85546875" style="606"/>
    <col min="7166" max="7166" width="9.140625" style="606" bestFit="1" customWidth="1"/>
    <col min="7167" max="7167" width="47.42578125" style="606" bestFit="1" customWidth="1"/>
    <col min="7168" max="7168" width="14" style="606" bestFit="1" customWidth="1"/>
    <col min="7169" max="7169" width="2.7109375" style="606" customWidth="1"/>
    <col min="7170" max="7171" width="0" style="606" hidden="1" customWidth="1"/>
    <col min="7172" max="7172" width="8.85546875" style="606"/>
    <col min="7173" max="7173" width="37.140625" style="606" bestFit="1" customWidth="1"/>
    <col min="7174" max="7421" width="8.85546875" style="606"/>
    <col min="7422" max="7422" width="9.140625" style="606" bestFit="1" customWidth="1"/>
    <col min="7423" max="7423" width="47.42578125" style="606" bestFit="1" customWidth="1"/>
    <col min="7424" max="7424" width="14" style="606" bestFit="1" customWidth="1"/>
    <col min="7425" max="7425" width="2.7109375" style="606" customWidth="1"/>
    <col min="7426" max="7427" width="0" style="606" hidden="1" customWidth="1"/>
    <col min="7428" max="7428" width="8.85546875" style="606"/>
    <col min="7429" max="7429" width="37.140625" style="606" bestFit="1" customWidth="1"/>
    <col min="7430" max="7677" width="8.85546875" style="606"/>
    <col min="7678" max="7678" width="9.140625" style="606" bestFit="1" customWidth="1"/>
    <col min="7679" max="7679" width="47.42578125" style="606" bestFit="1" customWidth="1"/>
    <col min="7680" max="7680" width="14" style="606" bestFit="1" customWidth="1"/>
    <col min="7681" max="7681" width="2.7109375" style="606" customWidth="1"/>
    <col min="7682" max="7683" width="0" style="606" hidden="1" customWidth="1"/>
    <col min="7684" max="7684" width="8.85546875" style="606"/>
    <col min="7685" max="7685" width="37.140625" style="606" bestFit="1" customWidth="1"/>
    <col min="7686" max="7933" width="8.85546875" style="606"/>
    <col min="7934" max="7934" width="9.140625" style="606" bestFit="1" customWidth="1"/>
    <col min="7935" max="7935" width="47.42578125" style="606" bestFit="1" customWidth="1"/>
    <col min="7936" max="7936" width="14" style="606" bestFit="1" customWidth="1"/>
    <col min="7937" max="7937" width="2.7109375" style="606" customWidth="1"/>
    <col min="7938" max="7939" width="0" style="606" hidden="1" customWidth="1"/>
    <col min="7940" max="7940" width="8.85546875" style="606"/>
    <col min="7941" max="7941" width="37.140625" style="606" bestFit="1" customWidth="1"/>
    <col min="7942" max="8189" width="8.85546875" style="606"/>
    <col min="8190" max="8190" width="9.140625" style="606" bestFit="1" customWidth="1"/>
    <col min="8191" max="8191" width="47.42578125" style="606" bestFit="1" customWidth="1"/>
    <col min="8192" max="8192" width="14" style="606" bestFit="1" customWidth="1"/>
    <col min="8193" max="8193" width="2.7109375" style="606" customWidth="1"/>
    <col min="8194" max="8195" width="0" style="606" hidden="1" customWidth="1"/>
    <col min="8196" max="8196" width="8.85546875" style="606"/>
    <col min="8197" max="8197" width="37.140625" style="606" bestFit="1" customWidth="1"/>
    <col min="8198" max="8445" width="8.85546875" style="606"/>
    <col min="8446" max="8446" width="9.140625" style="606" bestFit="1" customWidth="1"/>
    <col min="8447" max="8447" width="47.42578125" style="606" bestFit="1" customWidth="1"/>
    <col min="8448" max="8448" width="14" style="606" bestFit="1" customWidth="1"/>
    <col min="8449" max="8449" width="2.7109375" style="606" customWidth="1"/>
    <col min="8450" max="8451" width="0" style="606" hidden="1" customWidth="1"/>
    <col min="8452" max="8452" width="8.85546875" style="606"/>
    <col min="8453" max="8453" width="37.140625" style="606" bestFit="1" customWidth="1"/>
    <col min="8454" max="8701" width="8.85546875" style="606"/>
    <col min="8702" max="8702" width="9.140625" style="606" bestFit="1" customWidth="1"/>
    <col min="8703" max="8703" width="47.42578125" style="606" bestFit="1" customWidth="1"/>
    <col min="8704" max="8704" width="14" style="606" bestFit="1" customWidth="1"/>
    <col min="8705" max="8705" width="2.7109375" style="606" customWidth="1"/>
    <col min="8706" max="8707" width="0" style="606" hidden="1" customWidth="1"/>
    <col min="8708" max="8708" width="8.85546875" style="606"/>
    <col min="8709" max="8709" width="37.140625" style="606" bestFit="1" customWidth="1"/>
    <col min="8710" max="8957" width="8.85546875" style="606"/>
    <col min="8958" max="8958" width="9.140625" style="606" bestFit="1" customWidth="1"/>
    <col min="8959" max="8959" width="47.42578125" style="606" bestFit="1" customWidth="1"/>
    <col min="8960" max="8960" width="14" style="606" bestFit="1" customWidth="1"/>
    <col min="8961" max="8961" width="2.7109375" style="606" customWidth="1"/>
    <col min="8962" max="8963" width="0" style="606" hidden="1" customWidth="1"/>
    <col min="8964" max="8964" width="8.85546875" style="606"/>
    <col min="8965" max="8965" width="37.140625" style="606" bestFit="1" customWidth="1"/>
    <col min="8966" max="9213" width="8.85546875" style="606"/>
    <col min="9214" max="9214" width="9.140625" style="606" bestFit="1" customWidth="1"/>
    <col min="9215" max="9215" width="47.42578125" style="606" bestFit="1" customWidth="1"/>
    <col min="9216" max="9216" width="14" style="606" bestFit="1" customWidth="1"/>
    <col min="9217" max="9217" width="2.7109375" style="606" customWidth="1"/>
    <col min="9218" max="9219" width="0" style="606" hidden="1" customWidth="1"/>
    <col min="9220" max="9220" width="8.85546875" style="606"/>
    <col min="9221" max="9221" width="37.140625" style="606" bestFit="1" customWidth="1"/>
    <col min="9222" max="9469" width="8.85546875" style="606"/>
    <col min="9470" max="9470" width="9.140625" style="606" bestFit="1" customWidth="1"/>
    <col min="9471" max="9471" width="47.42578125" style="606" bestFit="1" customWidth="1"/>
    <col min="9472" max="9472" width="14" style="606" bestFit="1" customWidth="1"/>
    <col min="9473" max="9473" width="2.7109375" style="606" customWidth="1"/>
    <col min="9474" max="9475" width="0" style="606" hidden="1" customWidth="1"/>
    <col min="9476" max="9476" width="8.85546875" style="606"/>
    <col min="9477" max="9477" width="37.140625" style="606" bestFit="1" customWidth="1"/>
    <col min="9478" max="9725" width="8.85546875" style="606"/>
    <col min="9726" max="9726" width="9.140625" style="606" bestFit="1" customWidth="1"/>
    <col min="9727" max="9727" width="47.42578125" style="606" bestFit="1" customWidth="1"/>
    <col min="9728" max="9728" width="14" style="606" bestFit="1" customWidth="1"/>
    <col min="9729" max="9729" width="2.7109375" style="606" customWidth="1"/>
    <col min="9730" max="9731" width="0" style="606" hidden="1" customWidth="1"/>
    <col min="9732" max="9732" width="8.85546875" style="606"/>
    <col min="9733" max="9733" width="37.140625" style="606" bestFit="1" customWidth="1"/>
    <col min="9734" max="9981" width="8.85546875" style="606"/>
    <col min="9982" max="9982" width="9.140625" style="606" bestFit="1" customWidth="1"/>
    <col min="9983" max="9983" width="47.42578125" style="606" bestFit="1" customWidth="1"/>
    <col min="9984" max="9984" width="14" style="606" bestFit="1" customWidth="1"/>
    <col min="9985" max="9985" width="2.7109375" style="606" customWidth="1"/>
    <col min="9986" max="9987" width="0" style="606" hidden="1" customWidth="1"/>
    <col min="9988" max="9988" width="8.85546875" style="606"/>
    <col min="9989" max="9989" width="37.140625" style="606" bestFit="1" customWidth="1"/>
    <col min="9990" max="10237" width="8.85546875" style="606"/>
    <col min="10238" max="10238" width="9.140625" style="606" bestFit="1" customWidth="1"/>
    <col min="10239" max="10239" width="47.42578125" style="606" bestFit="1" customWidth="1"/>
    <col min="10240" max="10240" width="14" style="606" bestFit="1" customWidth="1"/>
    <col min="10241" max="10241" width="2.7109375" style="606" customWidth="1"/>
    <col min="10242" max="10243" width="0" style="606" hidden="1" customWidth="1"/>
    <col min="10244" max="10244" width="8.85546875" style="606"/>
    <col min="10245" max="10245" width="37.140625" style="606" bestFit="1" customWidth="1"/>
    <col min="10246" max="10493" width="8.85546875" style="606"/>
    <col min="10494" max="10494" width="9.140625" style="606" bestFit="1" customWidth="1"/>
    <col min="10495" max="10495" width="47.42578125" style="606" bestFit="1" customWidth="1"/>
    <col min="10496" max="10496" width="14" style="606" bestFit="1" customWidth="1"/>
    <col min="10497" max="10497" width="2.7109375" style="606" customWidth="1"/>
    <col min="10498" max="10499" width="0" style="606" hidden="1" customWidth="1"/>
    <col min="10500" max="10500" width="8.85546875" style="606"/>
    <col min="10501" max="10501" width="37.140625" style="606" bestFit="1" customWidth="1"/>
    <col min="10502" max="10749" width="8.85546875" style="606"/>
    <col min="10750" max="10750" width="9.140625" style="606" bestFit="1" customWidth="1"/>
    <col min="10751" max="10751" width="47.42578125" style="606" bestFit="1" customWidth="1"/>
    <col min="10752" max="10752" width="14" style="606" bestFit="1" customWidth="1"/>
    <col min="10753" max="10753" width="2.7109375" style="606" customWidth="1"/>
    <col min="10754" max="10755" width="0" style="606" hidden="1" customWidth="1"/>
    <col min="10756" max="10756" width="8.85546875" style="606"/>
    <col min="10757" max="10757" width="37.140625" style="606" bestFit="1" customWidth="1"/>
    <col min="10758" max="11005" width="8.85546875" style="606"/>
    <col min="11006" max="11006" width="9.140625" style="606" bestFit="1" customWidth="1"/>
    <col min="11007" max="11007" width="47.42578125" style="606" bestFit="1" customWidth="1"/>
    <col min="11008" max="11008" width="14" style="606" bestFit="1" customWidth="1"/>
    <col min="11009" max="11009" width="2.7109375" style="606" customWidth="1"/>
    <col min="11010" max="11011" width="0" style="606" hidden="1" customWidth="1"/>
    <col min="11012" max="11012" width="8.85546875" style="606"/>
    <col min="11013" max="11013" width="37.140625" style="606" bestFit="1" customWidth="1"/>
    <col min="11014" max="11261" width="8.85546875" style="606"/>
    <col min="11262" max="11262" width="9.140625" style="606" bestFit="1" customWidth="1"/>
    <col min="11263" max="11263" width="47.42578125" style="606" bestFit="1" customWidth="1"/>
    <col min="11264" max="11264" width="14" style="606" bestFit="1" customWidth="1"/>
    <col min="11265" max="11265" width="2.7109375" style="606" customWidth="1"/>
    <col min="11266" max="11267" width="0" style="606" hidden="1" customWidth="1"/>
    <col min="11268" max="11268" width="8.85546875" style="606"/>
    <col min="11269" max="11269" width="37.140625" style="606" bestFit="1" customWidth="1"/>
    <col min="11270" max="11517" width="8.85546875" style="606"/>
    <col min="11518" max="11518" width="9.140625" style="606" bestFit="1" customWidth="1"/>
    <col min="11519" max="11519" width="47.42578125" style="606" bestFit="1" customWidth="1"/>
    <col min="11520" max="11520" width="14" style="606" bestFit="1" customWidth="1"/>
    <col min="11521" max="11521" width="2.7109375" style="606" customWidth="1"/>
    <col min="11522" max="11523" width="0" style="606" hidden="1" customWidth="1"/>
    <col min="11524" max="11524" width="8.85546875" style="606"/>
    <col min="11525" max="11525" width="37.140625" style="606" bestFit="1" customWidth="1"/>
    <col min="11526" max="11773" width="8.85546875" style="606"/>
    <col min="11774" max="11774" width="9.140625" style="606" bestFit="1" customWidth="1"/>
    <col min="11775" max="11775" width="47.42578125" style="606" bestFit="1" customWidth="1"/>
    <col min="11776" max="11776" width="14" style="606" bestFit="1" customWidth="1"/>
    <col min="11777" max="11777" width="2.7109375" style="606" customWidth="1"/>
    <col min="11778" max="11779" width="0" style="606" hidden="1" customWidth="1"/>
    <col min="11780" max="11780" width="8.85546875" style="606"/>
    <col min="11781" max="11781" width="37.140625" style="606" bestFit="1" customWidth="1"/>
    <col min="11782" max="12029" width="8.85546875" style="606"/>
    <col min="12030" max="12030" width="9.140625" style="606" bestFit="1" customWidth="1"/>
    <col min="12031" max="12031" width="47.42578125" style="606" bestFit="1" customWidth="1"/>
    <col min="12032" max="12032" width="14" style="606" bestFit="1" customWidth="1"/>
    <col min="12033" max="12033" width="2.7109375" style="606" customWidth="1"/>
    <col min="12034" max="12035" width="0" style="606" hidden="1" customWidth="1"/>
    <col min="12036" max="12036" width="8.85546875" style="606"/>
    <col min="12037" max="12037" width="37.140625" style="606" bestFit="1" customWidth="1"/>
    <col min="12038" max="12285" width="8.85546875" style="606"/>
    <col min="12286" max="12286" width="9.140625" style="606" bestFit="1" customWidth="1"/>
    <col min="12287" max="12287" width="47.42578125" style="606" bestFit="1" customWidth="1"/>
    <col min="12288" max="12288" width="14" style="606" bestFit="1" customWidth="1"/>
    <col min="12289" max="12289" width="2.7109375" style="606" customWidth="1"/>
    <col min="12290" max="12291" width="0" style="606" hidden="1" customWidth="1"/>
    <col min="12292" max="12292" width="8.85546875" style="606"/>
    <col min="12293" max="12293" width="37.140625" style="606" bestFit="1" customWidth="1"/>
    <col min="12294" max="12541" width="8.85546875" style="606"/>
    <col min="12542" max="12542" width="9.140625" style="606" bestFit="1" customWidth="1"/>
    <col min="12543" max="12543" width="47.42578125" style="606" bestFit="1" customWidth="1"/>
    <col min="12544" max="12544" width="14" style="606" bestFit="1" customWidth="1"/>
    <col min="12545" max="12545" width="2.7109375" style="606" customWidth="1"/>
    <col min="12546" max="12547" width="0" style="606" hidden="1" customWidth="1"/>
    <col min="12548" max="12548" width="8.85546875" style="606"/>
    <col min="12549" max="12549" width="37.140625" style="606" bestFit="1" customWidth="1"/>
    <col min="12550" max="12797" width="8.85546875" style="606"/>
    <col min="12798" max="12798" width="9.140625" style="606" bestFit="1" customWidth="1"/>
    <col min="12799" max="12799" width="47.42578125" style="606" bestFit="1" customWidth="1"/>
    <col min="12800" max="12800" width="14" style="606" bestFit="1" customWidth="1"/>
    <col min="12801" max="12801" width="2.7109375" style="606" customWidth="1"/>
    <col min="12802" max="12803" width="0" style="606" hidden="1" customWidth="1"/>
    <col min="12804" max="12804" width="8.85546875" style="606"/>
    <col min="12805" max="12805" width="37.140625" style="606" bestFit="1" customWidth="1"/>
    <col min="12806" max="13053" width="8.85546875" style="606"/>
    <col min="13054" max="13054" width="9.140625" style="606" bestFit="1" customWidth="1"/>
    <col min="13055" max="13055" width="47.42578125" style="606" bestFit="1" customWidth="1"/>
    <col min="13056" max="13056" width="14" style="606" bestFit="1" customWidth="1"/>
    <col min="13057" max="13057" width="2.7109375" style="606" customWidth="1"/>
    <col min="13058" max="13059" width="0" style="606" hidden="1" customWidth="1"/>
    <col min="13060" max="13060" width="8.85546875" style="606"/>
    <col min="13061" max="13061" width="37.140625" style="606" bestFit="1" customWidth="1"/>
    <col min="13062" max="13309" width="8.85546875" style="606"/>
    <col min="13310" max="13310" width="9.140625" style="606" bestFit="1" customWidth="1"/>
    <col min="13311" max="13311" width="47.42578125" style="606" bestFit="1" customWidth="1"/>
    <col min="13312" max="13312" width="14" style="606" bestFit="1" customWidth="1"/>
    <col min="13313" max="13313" width="2.7109375" style="606" customWidth="1"/>
    <col min="13314" max="13315" width="0" style="606" hidden="1" customWidth="1"/>
    <col min="13316" max="13316" width="8.85546875" style="606"/>
    <col min="13317" max="13317" width="37.140625" style="606" bestFit="1" customWidth="1"/>
    <col min="13318" max="13565" width="8.85546875" style="606"/>
    <col min="13566" max="13566" width="9.140625" style="606" bestFit="1" customWidth="1"/>
    <col min="13567" max="13567" width="47.42578125" style="606" bestFit="1" customWidth="1"/>
    <col min="13568" max="13568" width="14" style="606" bestFit="1" customWidth="1"/>
    <col min="13569" max="13569" width="2.7109375" style="606" customWidth="1"/>
    <col min="13570" max="13571" width="0" style="606" hidden="1" customWidth="1"/>
    <col min="13572" max="13572" width="8.85546875" style="606"/>
    <col min="13573" max="13573" width="37.140625" style="606" bestFit="1" customWidth="1"/>
    <col min="13574" max="13821" width="8.85546875" style="606"/>
    <col min="13822" max="13822" width="9.140625" style="606" bestFit="1" customWidth="1"/>
    <col min="13823" max="13823" width="47.42578125" style="606" bestFit="1" customWidth="1"/>
    <col min="13824" max="13824" width="14" style="606" bestFit="1" customWidth="1"/>
    <col min="13825" max="13825" width="2.7109375" style="606" customWidth="1"/>
    <col min="13826" max="13827" width="0" style="606" hidden="1" customWidth="1"/>
    <col min="13828" max="13828" width="8.85546875" style="606"/>
    <col min="13829" max="13829" width="37.140625" style="606" bestFit="1" customWidth="1"/>
    <col min="13830" max="14077" width="8.85546875" style="606"/>
    <col min="14078" max="14078" width="9.140625" style="606" bestFit="1" customWidth="1"/>
    <col min="14079" max="14079" width="47.42578125" style="606" bestFit="1" customWidth="1"/>
    <col min="14080" max="14080" width="14" style="606" bestFit="1" customWidth="1"/>
    <col min="14081" max="14081" width="2.7109375" style="606" customWidth="1"/>
    <col min="14082" max="14083" width="0" style="606" hidden="1" customWidth="1"/>
    <col min="14084" max="14084" width="8.85546875" style="606"/>
    <col min="14085" max="14085" width="37.140625" style="606" bestFit="1" customWidth="1"/>
    <col min="14086" max="14333" width="8.85546875" style="606"/>
    <col min="14334" max="14334" width="9.140625" style="606" bestFit="1" customWidth="1"/>
    <col min="14335" max="14335" width="47.42578125" style="606" bestFit="1" customWidth="1"/>
    <col min="14336" max="14336" width="14" style="606" bestFit="1" customWidth="1"/>
    <col min="14337" max="14337" width="2.7109375" style="606" customWidth="1"/>
    <col min="14338" max="14339" width="0" style="606" hidden="1" customWidth="1"/>
    <col min="14340" max="14340" width="8.85546875" style="606"/>
    <col min="14341" max="14341" width="37.140625" style="606" bestFit="1" customWidth="1"/>
    <col min="14342" max="14589" width="8.85546875" style="606"/>
    <col min="14590" max="14590" width="9.140625" style="606" bestFit="1" customWidth="1"/>
    <col min="14591" max="14591" width="47.42578125" style="606" bestFit="1" customWidth="1"/>
    <col min="14592" max="14592" width="14" style="606" bestFit="1" customWidth="1"/>
    <col min="14593" max="14593" width="2.7109375" style="606" customWidth="1"/>
    <col min="14594" max="14595" width="0" style="606" hidden="1" customWidth="1"/>
    <col min="14596" max="14596" width="8.85546875" style="606"/>
    <col min="14597" max="14597" width="37.140625" style="606" bestFit="1" customWidth="1"/>
    <col min="14598" max="14845" width="8.85546875" style="606"/>
    <col min="14846" max="14846" width="9.140625" style="606" bestFit="1" customWidth="1"/>
    <col min="14847" max="14847" width="47.42578125" style="606" bestFit="1" customWidth="1"/>
    <col min="14848" max="14848" width="14" style="606" bestFit="1" customWidth="1"/>
    <col min="14849" max="14849" width="2.7109375" style="606" customWidth="1"/>
    <col min="14850" max="14851" width="0" style="606" hidden="1" customWidth="1"/>
    <col min="14852" max="14852" width="8.85546875" style="606"/>
    <col min="14853" max="14853" width="37.140625" style="606" bestFit="1" customWidth="1"/>
    <col min="14854" max="15101" width="8.85546875" style="606"/>
    <col min="15102" max="15102" width="9.140625" style="606" bestFit="1" customWidth="1"/>
    <col min="15103" max="15103" width="47.42578125" style="606" bestFit="1" customWidth="1"/>
    <col min="15104" max="15104" width="14" style="606" bestFit="1" customWidth="1"/>
    <col min="15105" max="15105" width="2.7109375" style="606" customWidth="1"/>
    <col min="15106" max="15107" width="0" style="606" hidden="1" customWidth="1"/>
    <col min="15108" max="15108" width="8.85546875" style="606"/>
    <col min="15109" max="15109" width="37.140625" style="606" bestFit="1" customWidth="1"/>
    <col min="15110" max="15357" width="8.85546875" style="606"/>
    <col min="15358" max="15358" width="9.140625" style="606" bestFit="1" customWidth="1"/>
    <col min="15359" max="15359" width="47.42578125" style="606" bestFit="1" customWidth="1"/>
    <col min="15360" max="15360" width="14" style="606" bestFit="1" customWidth="1"/>
    <col min="15361" max="15361" width="2.7109375" style="606" customWidth="1"/>
    <col min="15362" max="15363" width="0" style="606" hidden="1" customWidth="1"/>
    <col min="15364" max="15364" width="8.85546875" style="606"/>
    <col min="15365" max="15365" width="37.140625" style="606" bestFit="1" customWidth="1"/>
    <col min="15366" max="15613" width="8.85546875" style="606"/>
    <col min="15614" max="15614" width="9.140625" style="606" bestFit="1" customWidth="1"/>
    <col min="15615" max="15615" width="47.42578125" style="606" bestFit="1" customWidth="1"/>
    <col min="15616" max="15616" width="14" style="606" bestFit="1" customWidth="1"/>
    <col min="15617" max="15617" width="2.7109375" style="606" customWidth="1"/>
    <col min="15618" max="15619" width="0" style="606" hidden="1" customWidth="1"/>
    <col min="15620" max="15620" width="8.85546875" style="606"/>
    <col min="15621" max="15621" width="37.140625" style="606" bestFit="1" customWidth="1"/>
    <col min="15622" max="15869" width="8.85546875" style="606"/>
    <col min="15870" max="15870" width="9.140625" style="606" bestFit="1" customWidth="1"/>
    <col min="15871" max="15871" width="47.42578125" style="606" bestFit="1" customWidth="1"/>
    <col min="15872" max="15872" width="14" style="606" bestFit="1" customWidth="1"/>
    <col min="15873" max="15873" width="2.7109375" style="606" customWidth="1"/>
    <col min="15874" max="15875" width="0" style="606" hidden="1" customWidth="1"/>
    <col min="15876" max="15876" width="8.85546875" style="606"/>
    <col min="15877" max="15877" width="37.140625" style="606" bestFit="1" customWidth="1"/>
    <col min="15878" max="16125" width="8.85546875" style="606"/>
    <col min="16126" max="16126" width="9.140625" style="606" bestFit="1" customWidth="1"/>
    <col min="16127" max="16127" width="47.42578125" style="606" bestFit="1" customWidth="1"/>
    <col min="16128" max="16128" width="14" style="606" bestFit="1" customWidth="1"/>
    <col min="16129" max="16129" width="2.7109375" style="606" customWidth="1"/>
    <col min="16130" max="16131" width="0" style="606" hidden="1" customWidth="1"/>
    <col min="16132" max="16132" width="8.85546875" style="606"/>
    <col min="16133" max="16133" width="37.140625" style="606" bestFit="1" customWidth="1"/>
    <col min="16134" max="16384" width="8.85546875" style="606"/>
  </cols>
  <sheetData>
    <row r="1" spans="1:5" s="736" customFormat="1" ht="60" customHeight="1" x14ac:dyDescent="0.2">
      <c r="B1" s="714"/>
      <c r="C1" s="755" t="s">
        <v>577</v>
      </c>
      <c r="D1" s="714"/>
      <c r="E1" s="737"/>
    </row>
    <row r="3" spans="1:5" x14ac:dyDescent="0.2">
      <c r="E3" s="607" t="s">
        <v>78</v>
      </c>
    </row>
    <row r="4" spans="1:5" x14ac:dyDescent="0.2">
      <c r="C4" s="628" t="s">
        <v>29</v>
      </c>
      <c r="D4" s="628"/>
      <c r="E4" s="629" t="s">
        <v>79</v>
      </c>
    </row>
    <row r="5" spans="1:5" x14ac:dyDescent="0.2">
      <c r="C5" s="630" t="s">
        <v>28</v>
      </c>
      <c r="D5" s="631"/>
      <c r="E5" s="610" t="s">
        <v>7</v>
      </c>
    </row>
    <row r="6" spans="1:5" x14ac:dyDescent="0.2">
      <c r="A6" s="856" t="s">
        <v>572</v>
      </c>
      <c r="C6" s="632" t="s">
        <v>62</v>
      </c>
      <c r="D6" s="632"/>
      <c r="E6" s="612" t="s">
        <v>80</v>
      </c>
    </row>
    <row r="7" spans="1:5" x14ac:dyDescent="0.2">
      <c r="A7" s="857"/>
      <c r="C7" s="604" t="s">
        <v>33</v>
      </c>
      <c r="D7" s="604"/>
      <c r="E7" s="634" t="s">
        <v>81</v>
      </c>
    </row>
    <row r="8" spans="1:5" x14ac:dyDescent="0.2">
      <c r="A8" s="857"/>
      <c r="C8" s="608" t="s">
        <v>32</v>
      </c>
      <c r="D8" s="608"/>
      <c r="E8" s="610" t="s">
        <v>82</v>
      </c>
    </row>
    <row r="9" spans="1:5" x14ac:dyDescent="0.2">
      <c r="A9" s="857"/>
      <c r="C9" s="611" t="s">
        <v>50</v>
      </c>
      <c r="D9" s="611"/>
      <c r="E9" s="612" t="s">
        <v>83</v>
      </c>
    </row>
    <row r="10" spans="1:5" ht="4.5" customHeight="1" x14ac:dyDescent="0.2">
      <c r="A10" s="857"/>
      <c r="C10" s="604"/>
      <c r="D10" s="604"/>
    </row>
    <row r="11" spans="1:5" x14ac:dyDescent="0.2">
      <c r="A11" s="857"/>
      <c r="C11" s="604" t="s">
        <v>23</v>
      </c>
      <c r="D11" s="604"/>
      <c r="E11" s="614" t="s">
        <v>84</v>
      </c>
    </row>
    <row r="12" spans="1:5" x14ac:dyDescent="0.2">
      <c r="A12" s="857"/>
      <c r="C12" s="604" t="s">
        <v>34</v>
      </c>
      <c r="D12" s="604"/>
      <c r="E12" s="614" t="s">
        <v>85</v>
      </c>
    </row>
    <row r="13" spans="1:5" x14ac:dyDescent="0.2">
      <c r="A13" s="857"/>
      <c r="C13" s="604" t="s">
        <v>35</v>
      </c>
      <c r="D13" s="604"/>
      <c r="E13" s="614" t="s">
        <v>92</v>
      </c>
    </row>
    <row r="14" spans="1:5" x14ac:dyDescent="0.2">
      <c r="A14" s="857"/>
      <c r="C14" s="604" t="s">
        <v>36</v>
      </c>
      <c r="D14" s="604"/>
      <c r="E14" s="614" t="s">
        <v>93</v>
      </c>
    </row>
    <row r="15" spans="1:5" x14ac:dyDescent="0.2">
      <c r="A15" s="857"/>
      <c r="C15" s="604" t="s">
        <v>37</v>
      </c>
      <c r="D15" s="604"/>
      <c r="E15" s="614" t="s">
        <v>53</v>
      </c>
    </row>
    <row r="16" spans="1:5" s="605" customFormat="1" x14ac:dyDescent="0.2">
      <c r="A16" s="857"/>
      <c r="B16" s="79"/>
      <c r="C16" s="604" t="s">
        <v>31</v>
      </c>
      <c r="D16" s="604"/>
      <c r="E16" s="614" t="s">
        <v>8</v>
      </c>
    </row>
    <row r="17" spans="1:10" s="605" customFormat="1" x14ac:dyDescent="0.2">
      <c r="A17" s="857"/>
      <c r="B17" s="79"/>
      <c r="C17" s="604" t="s">
        <v>51</v>
      </c>
      <c r="D17" s="604"/>
      <c r="E17" s="614" t="s">
        <v>87</v>
      </c>
    </row>
    <row r="18" spans="1:10" s="605" customFormat="1" x14ac:dyDescent="0.2">
      <c r="A18" s="857"/>
      <c r="B18" s="79"/>
      <c r="C18" s="604" t="s">
        <v>52</v>
      </c>
      <c r="D18" s="604"/>
      <c r="E18" s="614" t="s">
        <v>460</v>
      </c>
    </row>
    <row r="19" spans="1:10" s="605" customFormat="1" x14ac:dyDescent="0.2">
      <c r="A19" s="857"/>
      <c r="B19" s="79"/>
      <c r="C19" s="676" t="s">
        <v>54</v>
      </c>
      <c r="D19" s="676"/>
      <c r="E19" s="672" t="s">
        <v>461</v>
      </c>
      <c r="H19" s="668"/>
      <c r="J19" s="657"/>
    </row>
    <row r="20" spans="1:10" ht="4.5" customHeight="1" x14ac:dyDescent="0.2">
      <c r="A20" s="857"/>
      <c r="C20" s="604"/>
      <c r="D20" s="604"/>
      <c r="F20" s="605"/>
    </row>
    <row r="21" spans="1:10" s="605" customFormat="1" x14ac:dyDescent="0.2">
      <c r="A21" s="737"/>
      <c r="B21" s="79"/>
      <c r="C21" s="611" t="s">
        <v>55</v>
      </c>
      <c r="D21" s="611"/>
      <c r="E21" s="612" t="s">
        <v>526</v>
      </c>
    </row>
    <row r="22" spans="1:10" s="605" customFormat="1" x14ac:dyDescent="0.2">
      <c r="A22" s="737"/>
      <c r="B22" s="79"/>
      <c r="C22" s="79"/>
      <c r="D22" s="79"/>
      <c r="E22" s="612"/>
    </row>
    <row r="23" spans="1:10" x14ac:dyDescent="0.2">
      <c r="F23" s="605"/>
    </row>
    <row r="24" spans="1:10" x14ac:dyDescent="0.2">
      <c r="F24" s="605"/>
    </row>
    <row r="25" spans="1:10" x14ac:dyDescent="0.2">
      <c r="F25" s="605"/>
    </row>
  </sheetData>
  <sheetProtection algorithmName="SHA-512" hashValue="sGk3bja7hXv/CGhev1ViOA4xpjRuxwaI2owwJK7hDzc1m5TuhkqOkAy5QSbSO0/1mXG/iQaNgE5JodEYAAXkNQ==" saltValue="geXdlpAlG8bWROUFFZ9BhQ=="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94"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7"/>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37" customWidth="1"/>
    <col min="2" max="2" width="2.140625" style="79" customWidth="1"/>
    <col min="3" max="3" width="88" style="605" bestFit="1" customWidth="1"/>
    <col min="4" max="4" width="15" style="655" bestFit="1" customWidth="1"/>
    <col min="5" max="5" width="1.42578125" style="605" customWidth="1"/>
    <col min="6" max="6" width="11.7109375" style="656" bestFit="1" customWidth="1"/>
    <col min="7" max="7" width="1.42578125" style="605" customWidth="1"/>
    <col min="8" max="8" width="36.85546875" style="657" bestFit="1" customWidth="1"/>
    <col min="9" max="251" width="8.85546875" style="605"/>
    <col min="252" max="252" width="9.140625" style="605" bestFit="1" customWidth="1"/>
    <col min="253" max="253" width="47.42578125" style="605" bestFit="1" customWidth="1"/>
    <col min="254" max="254" width="14" style="605" bestFit="1" customWidth="1"/>
    <col min="255" max="255" width="2.7109375" style="605" customWidth="1"/>
    <col min="256" max="257" width="0" style="605" hidden="1" customWidth="1"/>
    <col min="258" max="258" width="8.85546875" style="605"/>
    <col min="259" max="259" width="37.140625" style="605" bestFit="1" customWidth="1"/>
    <col min="260" max="507" width="8.85546875" style="605"/>
    <col min="508" max="508" width="9.140625" style="605" bestFit="1" customWidth="1"/>
    <col min="509" max="509" width="47.42578125" style="605" bestFit="1" customWidth="1"/>
    <col min="510" max="510" width="14" style="605" bestFit="1" customWidth="1"/>
    <col min="511" max="511" width="2.7109375" style="605" customWidth="1"/>
    <col min="512" max="513" width="0" style="605" hidden="1" customWidth="1"/>
    <col min="514" max="514" width="8.85546875" style="605"/>
    <col min="515" max="515" width="37.140625" style="605" bestFit="1" customWidth="1"/>
    <col min="516" max="763" width="8.85546875" style="605"/>
    <col min="764" max="764" width="9.140625" style="605" bestFit="1" customWidth="1"/>
    <col min="765" max="765" width="47.42578125" style="605" bestFit="1" customWidth="1"/>
    <col min="766" max="766" width="14" style="605" bestFit="1" customWidth="1"/>
    <col min="767" max="767" width="2.7109375" style="605" customWidth="1"/>
    <col min="768" max="769" width="0" style="605" hidden="1" customWidth="1"/>
    <col min="770" max="770" width="8.85546875" style="605"/>
    <col min="771" max="771" width="37.140625" style="605" bestFit="1" customWidth="1"/>
    <col min="772" max="1019" width="8.85546875" style="605"/>
    <col min="1020" max="1020" width="9.140625" style="605" bestFit="1" customWidth="1"/>
    <col min="1021" max="1021" width="47.42578125" style="605" bestFit="1" customWidth="1"/>
    <col min="1022" max="1022" width="14" style="605" bestFit="1" customWidth="1"/>
    <col min="1023" max="1023" width="2.7109375" style="605" customWidth="1"/>
    <col min="1024" max="1025" width="0" style="605" hidden="1" customWidth="1"/>
    <col min="1026" max="1026" width="8.85546875" style="605"/>
    <col min="1027" max="1027" width="37.140625" style="605" bestFit="1" customWidth="1"/>
    <col min="1028" max="1275" width="8.85546875" style="605"/>
    <col min="1276" max="1276" width="9.140625" style="605" bestFit="1" customWidth="1"/>
    <col min="1277" max="1277" width="47.42578125" style="605" bestFit="1" customWidth="1"/>
    <col min="1278" max="1278" width="14" style="605" bestFit="1" customWidth="1"/>
    <col min="1279" max="1279" width="2.7109375" style="605" customWidth="1"/>
    <col min="1280" max="1281" width="0" style="605" hidden="1" customWidth="1"/>
    <col min="1282" max="1282" width="8.85546875" style="605"/>
    <col min="1283" max="1283" width="37.140625" style="605" bestFit="1" customWidth="1"/>
    <col min="1284" max="1531" width="8.85546875" style="605"/>
    <col min="1532" max="1532" width="9.140625" style="605" bestFit="1" customWidth="1"/>
    <col min="1533" max="1533" width="47.42578125" style="605" bestFit="1" customWidth="1"/>
    <col min="1534" max="1534" width="14" style="605" bestFit="1" customWidth="1"/>
    <col min="1535" max="1535" width="2.7109375" style="605" customWidth="1"/>
    <col min="1536" max="1537" width="0" style="605" hidden="1" customWidth="1"/>
    <col min="1538" max="1538" width="8.85546875" style="605"/>
    <col min="1539" max="1539" width="37.140625" style="605" bestFit="1" customWidth="1"/>
    <col min="1540" max="1787" width="8.85546875" style="605"/>
    <col min="1788" max="1788" width="9.140625" style="605" bestFit="1" customWidth="1"/>
    <col min="1789" max="1789" width="47.42578125" style="605" bestFit="1" customWidth="1"/>
    <col min="1790" max="1790" width="14" style="605" bestFit="1" customWidth="1"/>
    <col min="1791" max="1791" width="2.7109375" style="605" customWidth="1"/>
    <col min="1792" max="1793" width="0" style="605" hidden="1" customWidth="1"/>
    <col min="1794" max="1794" width="8.85546875" style="605"/>
    <col min="1795" max="1795" width="37.140625" style="605" bestFit="1" customWidth="1"/>
    <col min="1796" max="2043" width="8.85546875" style="605"/>
    <col min="2044" max="2044" width="9.140625" style="605" bestFit="1" customWidth="1"/>
    <col min="2045" max="2045" width="47.42578125" style="605" bestFit="1" customWidth="1"/>
    <col min="2046" max="2046" width="14" style="605" bestFit="1" customWidth="1"/>
    <col min="2047" max="2047" width="2.7109375" style="605" customWidth="1"/>
    <col min="2048" max="2049" width="0" style="605" hidden="1" customWidth="1"/>
    <col min="2050" max="2050" width="8.85546875" style="605"/>
    <col min="2051" max="2051" width="37.140625" style="605" bestFit="1" customWidth="1"/>
    <col min="2052" max="2299" width="8.85546875" style="605"/>
    <col min="2300" max="2300" width="9.140625" style="605" bestFit="1" customWidth="1"/>
    <col min="2301" max="2301" width="47.42578125" style="605" bestFit="1" customWidth="1"/>
    <col min="2302" max="2302" width="14" style="605" bestFit="1" customWidth="1"/>
    <col min="2303" max="2303" width="2.7109375" style="605" customWidth="1"/>
    <col min="2304" max="2305" width="0" style="605" hidden="1" customWidth="1"/>
    <col min="2306" max="2306" width="8.85546875" style="605"/>
    <col min="2307" max="2307" width="37.140625" style="605" bestFit="1" customWidth="1"/>
    <col min="2308" max="2555" width="8.85546875" style="605"/>
    <col min="2556" max="2556" width="9.140625" style="605" bestFit="1" customWidth="1"/>
    <col min="2557" max="2557" width="47.42578125" style="605" bestFit="1" customWidth="1"/>
    <col min="2558" max="2558" width="14" style="605" bestFit="1" customWidth="1"/>
    <col min="2559" max="2559" width="2.7109375" style="605" customWidth="1"/>
    <col min="2560" max="2561" width="0" style="605" hidden="1" customWidth="1"/>
    <col min="2562" max="2562" width="8.85546875" style="605"/>
    <col min="2563" max="2563" width="37.140625" style="605" bestFit="1" customWidth="1"/>
    <col min="2564" max="2811" width="8.85546875" style="605"/>
    <col min="2812" max="2812" width="9.140625" style="605" bestFit="1" customWidth="1"/>
    <col min="2813" max="2813" width="47.42578125" style="605" bestFit="1" customWidth="1"/>
    <col min="2814" max="2814" width="14" style="605" bestFit="1" customWidth="1"/>
    <col min="2815" max="2815" width="2.7109375" style="605" customWidth="1"/>
    <col min="2816" max="2817" width="0" style="605" hidden="1" customWidth="1"/>
    <col min="2818" max="2818" width="8.85546875" style="605"/>
    <col min="2819" max="2819" width="37.140625" style="605" bestFit="1" customWidth="1"/>
    <col min="2820" max="3067" width="8.85546875" style="605"/>
    <col min="3068" max="3068" width="9.140625" style="605" bestFit="1" customWidth="1"/>
    <col min="3069" max="3069" width="47.42578125" style="605" bestFit="1" customWidth="1"/>
    <col min="3070" max="3070" width="14" style="605" bestFit="1" customWidth="1"/>
    <col min="3071" max="3071" width="2.7109375" style="605" customWidth="1"/>
    <col min="3072" max="3073" width="0" style="605" hidden="1" customWidth="1"/>
    <col min="3074" max="3074" width="8.85546875" style="605"/>
    <col min="3075" max="3075" width="37.140625" style="605" bestFit="1" customWidth="1"/>
    <col min="3076" max="3323" width="8.85546875" style="605"/>
    <col min="3324" max="3324" width="9.140625" style="605" bestFit="1" customWidth="1"/>
    <col min="3325" max="3325" width="47.42578125" style="605" bestFit="1" customWidth="1"/>
    <col min="3326" max="3326" width="14" style="605" bestFit="1" customWidth="1"/>
    <col min="3327" max="3327" width="2.7109375" style="605" customWidth="1"/>
    <col min="3328" max="3329" width="0" style="605" hidden="1" customWidth="1"/>
    <col min="3330" max="3330" width="8.85546875" style="605"/>
    <col min="3331" max="3331" width="37.140625" style="605" bestFit="1" customWidth="1"/>
    <col min="3332" max="3579" width="8.85546875" style="605"/>
    <col min="3580" max="3580" width="9.140625" style="605" bestFit="1" customWidth="1"/>
    <col min="3581" max="3581" width="47.42578125" style="605" bestFit="1" customWidth="1"/>
    <col min="3582" max="3582" width="14" style="605" bestFit="1" customWidth="1"/>
    <col min="3583" max="3583" width="2.7109375" style="605" customWidth="1"/>
    <col min="3584" max="3585" width="0" style="605" hidden="1" customWidth="1"/>
    <col min="3586" max="3586" width="8.85546875" style="605"/>
    <col min="3587" max="3587" width="37.140625" style="605" bestFit="1" customWidth="1"/>
    <col min="3588" max="3835" width="8.85546875" style="605"/>
    <col min="3836" max="3836" width="9.140625" style="605" bestFit="1" customWidth="1"/>
    <col min="3837" max="3837" width="47.42578125" style="605" bestFit="1" customWidth="1"/>
    <col min="3838" max="3838" width="14" style="605" bestFit="1" customWidth="1"/>
    <col min="3839" max="3839" width="2.7109375" style="605" customWidth="1"/>
    <col min="3840" max="3841" width="0" style="605" hidden="1" customWidth="1"/>
    <col min="3842" max="3842" width="8.85546875" style="605"/>
    <col min="3843" max="3843" width="37.140625" style="605" bestFit="1" customWidth="1"/>
    <col min="3844" max="4091" width="8.85546875" style="605"/>
    <col min="4092" max="4092" width="9.140625" style="605" bestFit="1" customWidth="1"/>
    <col min="4093" max="4093" width="47.42578125" style="605" bestFit="1" customWidth="1"/>
    <col min="4094" max="4094" width="14" style="605" bestFit="1" customWidth="1"/>
    <col min="4095" max="4095" width="2.7109375" style="605" customWidth="1"/>
    <col min="4096" max="4097" width="0" style="605" hidden="1" customWidth="1"/>
    <col min="4098" max="4098" width="8.85546875" style="605"/>
    <col min="4099" max="4099" width="37.140625" style="605" bestFit="1" customWidth="1"/>
    <col min="4100" max="4347" width="8.85546875" style="605"/>
    <col min="4348" max="4348" width="9.140625" style="605" bestFit="1" customWidth="1"/>
    <col min="4349" max="4349" width="47.42578125" style="605" bestFit="1" customWidth="1"/>
    <col min="4350" max="4350" width="14" style="605" bestFit="1" customWidth="1"/>
    <col min="4351" max="4351" width="2.7109375" style="605" customWidth="1"/>
    <col min="4352" max="4353" width="0" style="605" hidden="1" customWidth="1"/>
    <col min="4354" max="4354" width="8.85546875" style="605"/>
    <col min="4355" max="4355" width="37.140625" style="605" bestFit="1" customWidth="1"/>
    <col min="4356" max="4603" width="8.85546875" style="605"/>
    <col min="4604" max="4604" width="9.140625" style="605" bestFit="1" customWidth="1"/>
    <col min="4605" max="4605" width="47.42578125" style="605" bestFit="1" customWidth="1"/>
    <col min="4606" max="4606" width="14" style="605" bestFit="1" customWidth="1"/>
    <col min="4607" max="4607" width="2.7109375" style="605" customWidth="1"/>
    <col min="4608" max="4609" width="0" style="605" hidden="1" customWidth="1"/>
    <col min="4610" max="4610" width="8.85546875" style="605"/>
    <col min="4611" max="4611" width="37.140625" style="605" bestFit="1" customWidth="1"/>
    <col min="4612" max="4859" width="8.85546875" style="605"/>
    <col min="4860" max="4860" width="9.140625" style="605" bestFit="1" customWidth="1"/>
    <col min="4861" max="4861" width="47.42578125" style="605" bestFit="1" customWidth="1"/>
    <col min="4862" max="4862" width="14" style="605" bestFit="1" customWidth="1"/>
    <col min="4863" max="4863" width="2.7109375" style="605" customWidth="1"/>
    <col min="4864" max="4865" width="0" style="605" hidden="1" customWidth="1"/>
    <col min="4866" max="4866" width="8.85546875" style="605"/>
    <col min="4867" max="4867" width="37.140625" style="605" bestFit="1" customWidth="1"/>
    <col min="4868" max="5115" width="8.85546875" style="605"/>
    <col min="5116" max="5116" width="9.140625" style="605" bestFit="1" customWidth="1"/>
    <col min="5117" max="5117" width="47.42578125" style="605" bestFit="1" customWidth="1"/>
    <col min="5118" max="5118" width="14" style="605" bestFit="1" customWidth="1"/>
    <col min="5119" max="5119" width="2.7109375" style="605" customWidth="1"/>
    <col min="5120" max="5121" width="0" style="605" hidden="1" customWidth="1"/>
    <col min="5122" max="5122" width="8.85546875" style="605"/>
    <col min="5123" max="5123" width="37.140625" style="605" bestFit="1" customWidth="1"/>
    <col min="5124" max="5371" width="8.85546875" style="605"/>
    <col min="5372" max="5372" width="9.140625" style="605" bestFit="1" customWidth="1"/>
    <col min="5373" max="5373" width="47.42578125" style="605" bestFit="1" customWidth="1"/>
    <col min="5374" max="5374" width="14" style="605" bestFit="1" customWidth="1"/>
    <col min="5375" max="5375" width="2.7109375" style="605" customWidth="1"/>
    <col min="5376" max="5377" width="0" style="605" hidden="1" customWidth="1"/>
    <col min="5378" max="5378" width="8.85546875" style="605"/>
    <col min="5379" max="5379" width="37.140625" style="605" bestFit="1" customWidth="1"/>
    <col min="5380" max="5627" width="8.85546875" style="605"/>
    <col min="5628" max="5628" width="9.140625" style="605" bestFit="1" customWidth="1"/>
    <col min="5629" max="5629" width="47.42578125" style="605" bestFit="1" customWidth="1"/>
    <col min="5630" max="5630" width="14" style="605" bestFit="1" customWidth="1"/>
    <col min="5631" max="5631" width="2.7109375" style="605" customWidth="1"/>
    <col min="5632" max="5633" width="0" style="605" hidden="1" customWidth="1"/>
    <col min="5634" max="5634" width="8.85546875" style="605"/>
    <col min="5635" max="5635" width="37.140625" style="605" bestFit="1" customWidth="1"/>
    <col min="5636" max="5883" width="8.85546875" style="605"/>
    <col min="5884" max="5884" width="9.140625" style="605" bestFit="1" customWidth="1"/>
    <col min="5885" max="5885" width="47.42578125" style="605" bestFit="1" customWidth="1"/>
    <col min="5886" max="5886" width="14" style="605" bestFit="1" customWidth="1"/>
    <col min="5887" max="5887" width="2.7109375" style="605" customWidth="1"/>
    <col min="5888" max="5889" width="0" style="605" hidden="1" customWidth="1"/>
    <col min="5890" max="5890" width="8.85546875" style="605"/>
    <col min="5891" max="5891" width="37.140625" style="605" bestFit="1" customWidth="1"/>
    <col min="5892" max="6139" width="8.85546875" style="605"/>
    <col min="6140" max="6140" width="9.140625" style="605" bestFit="1" customWidth="1"/>
    <col min="6141" max="6141" width="47.42578125" style="605" bestFit="1" customWidth="1"/>
    <col min="6142" max="6142" width="14" style="605" bestFit="1" customWidth="1"/>
    <col min="6143" max="6143" width="2.7109375" style="605" customWidth="1"/>
    <col min="6144" max="6145" width="0" style="605" hidden="1" customWidth="1"/>
    <col min="6146" max="6146" width="8.85546875" style="605"/>
    <col min="6147" max="6147" width="37.140625" style="605" bestFit="1" customWidth="1"/>
    <col min="6148" max="6395" width="8.85546875" style="605"/>
    <col min="6396" max="6396" width="9.140625" style="605" bestFit="1" customWidth="1"/>
    <col min="6397" max="6397" width="47.42578125" style="605" bestFit="1" customWidth="1"/>
    <col min="6398" max="6398" width="14" style="605" bestFit="1" customWidth="1"/>
    <col min="6399" max="6399" width="2.7109375" style="605" customWidth="1"/>
    <col min="6400" max="6401" width="0" style="605" hidden="1" customWidth="1"/>
    <col min="6402" max="6402" width="8.85546875" style="605"/>
    <col min="6403" max="6403" width="37.140625" style="605" bestFit="1" customWidth="1"/>
    <col min="6404" max="6651" width="8.85546875" style="605"/>
    <col min="6652" max="6652" width="9.140625" style="605" bestFit="1" customWidth="1"/>
    <col min="6653" max="6653" width="47.42578125" style="605" bestFit="1" customWidth="1"/>
    <col min="6654" max="6654" width="14" style="605" bestFit="1" customWidth="1"/>
    <col min="6655" max="6655" width="2.7109375" style="605" customWidth="1"/>
    <col min="6656" max="6657" width="0" style="605" hidden="1" customWidth="1"/>
    <col min="6658" max="6658" width="8.85546875" style="605"/>
    <col min="6659" max="6659" width="37.140625" style="605" bestFit="1" customWidth="1"/>
    <col min="6660" max="6907" width="8.85546875" style="605"/>
    <col min="6908" max="6908" width="9.140625" style="605" bestFit="1" customWidth="1"/>
    <col min="6909" max="6909" width="47.42578125" style="605" bestFit="1" customWidth="1"/>
    <col min="6910" max="6910" width="14" style="605" bestFit="1" customWidth="1"/>
    <col min="6911" max="6911" width="2.7109375" style="605" customWidth="1"/>
    <col min="6912" max="6913" width="0" style="605" hidden="1" customWidth="1"/>
    <col min="6914" max="6914" width="8.85546875" style="605"/>
    <col min="6915" max="6915" width="37.140625" style="605" bestFit="1" customWidth="1"/>
    <col min="6916" max="7163" width="8.85546875" style="605"/>
    <col min="7164" max="7164" width="9.140625" style="605" bestFit="1" customWidth="1"/>
    <col min="7165" max="7165" width="47.42578125" style="605" bestFit="1" customWidth="1"/>
    <col min="7166" max="7166" width="14" style="605" bestFit="1" customWidth="1"/>
    <col min="7167" max="7167" width="2.7109375" style="605" customWidth="1"/>
    <col min="7168" max="7169" width="0" style="605" hidden="1" customWidth="1"/>
    <col min="7170" max="7170" width="8.85546875" style="605"/>
    <col min="7171" max="7171" width="37.140625" style="605" bestFit="1" customWidth="1"/>
    <col min="7172" max="7419" width="8.85546875" style="605"/>
    <col min="7420" max="7420" width="9.140625" style="605" bestFit="1" customWidth="1"/>
    <col min="7421" max="7421" width="47.42578125" style="605" bestFit="1" customWidth="1"/>
    <col min="7422" max="7422" width="14" style="605" bestFit="1" customWidth="1"/>
    <col min="7423" max="7423" width="2.7109375" style="605" customWidth="1"/>
    <col min="7424" max="7425" width="0" style="605" hidden="1" customWidth="1"/>
    <col min="7426" max="7426" width="8.85546875" style="605"/>
    <col min="7427" max="7427" width="37.140625" style="605" bestFit="1" customWidth="1"/>
    <col min="7428" max="7675" width="8.85546875" style="605"/>
    <col min="7676" max="7676" width="9.140625" style="605" bestFit="1" customWidth="1"/>
    <col min="7677" max="7677" width="47.42578125" style="605" bestFit="1" customWidth="1"/>
    <col min="7678" max="7678" width="14" style="605" bestFit="1" customWidth="1"/>
    <col min="7679" max="7679" width="2.7109375" style="605" customWidth="1"/>
    <col min="7680" max="7681" width="0" style="605" hidden="1" customWidth="1"/>
    <col min="7682" max="7682" width="8.85546875" style="605"/>
    <col min="7683" max="7683" width="37.140625" style="605" bestFit="1" customWidth="1"/>
    <col min="7684" max="7931" width="8.85546875" style="605"/>
    <col min="7932" max="7932" width="9.140625" style="605" bestFit="1" customWidth="1"/>
    <col min="7933" max="7933" width="47.42578125" style="605" bestFit="1" customWidth="1"/>
    <col min="7934" max="7934" width="14" style="605" bestFit="1" customWidth="1"/>
    <col min="7935" max="7935" width="2.7109375" style="605" customWidth="1"/>
    <col min="7936" max="7937" width="0" style="605" hidden="1" customWidth="1"/>
    <col min="7938" max="7938" width="8.85546875" style="605"/>
    <col min="7939" max="7939" width="37.140625" style="605" bestFit="1" customWidth="1"/>
    <col min="7940" max="8187" width="8.85546875" style="605"/>
    <col min="8188" max="8188" width="9.140625" style="605" bestFit="1" customWidth="1"/>
    <col min="8189" max="8189" width="47.42578125" style="605" bestFit="1" customWidth="1"/>
    <col min="8190" max="8190" width="14" style="605" bestFit="1" customWidth="1"/>
    <col min="8191" max="8191" width="2.7109375" style="605" customWidth="1"/>
    <col min="8192" max="8193" width="0" style="605" hidden="1" customWidth="1"/>
    <col min="8194" max="8194" width="8.85546875" style="605"/>
    <col min="8195" max="8195" width="37.140625" style="605" bestFit="1" customWidth="1"/>
    <col min="8196" max="8443" width="8.85546875" style="605"/>
    <col min="8444" max="8444" width="9.140625" style="605" bestFit="1" customWidth="1"/>
    <col min="8445" max="8445" width="47.42578125" style="605" bestFit="1" customWidth="1"/>
    <col min="8446" max="8446" width="14" style="605" bestFit="1" customWidth="1"/>
    <col min="8447" max="8447" width="2.7109375" style="605" customWidth="1"/>
    <col min="8448" max="8449" width="0" style="605" hidden="1" customWidth="1"/>
    <col min="8450" max="8450" width="8.85546875" style="605"/>
    <col min="8451" max="8451" width="37.140625" style="605" bestFit="1" customWidth="1"/>
    <col min="8452" max="8699" width="8.85546875" style="605"/>
    <col min="8700" max="8700" width="9.140625" style="605" bestFit="1" customWidth="1"/>
    <col min="8701" max="8701" width="47.42578125" style="605" bestFit="1" customWidth="1"/>
    <col min="8702" max="8702" width="14" style="605" bestFit="1" customWidth="1"/>
    <col min="8703" max="8703" width="2.7109375" style="605" customWidth="1"/>
    <col min="8704" max="8705" width="0" style="605" hidden="1" customWidth="1"/>
    <col min="8706" max="8706" width="8.85546875" style="605"/>
    <col min="8707" max="8707" width="37.140625" style="605" bestFit="1" customWidth="1"/>
    <col min="8708" max="8955" width="8.85546875" style="605"/>
    <col min="8956" max="8956" width="9.140625" style="605" bestFit="1" customWidth="1"/>
    <col min="8957" max="8957" width="47.42578125" style="605" bestFit="1" customWidth="1"/>
    <col min="8958" max="8958" width="14" style="605" bestFit="1" customWidth="1"/>
    <col min="8959" max="8959" width="2.7109375" style="605" customWidth="1"/>
    <col min="8960" max="8961" width="0" style="605" hidden="1" customWidth="1"/>
    <col min="8962" max="8962" width="8.85546875" style="605"/>
    <col min="8963" max="8963" width="37.140625" style="605" bestFit="1" customWidth="1"/>
    <col min="8964" max="9211" width="8.85546875" style="605"/>
    <col min="9212" max="9212" width="9.140625" style="605" bestFit="1" customWidth="1"/>
    <col min="9213" max="9213" width="47.42578125" style="605" bestFit="1" customWidth="1"/>
    <col min="9214" max="9214" width="14" style="605" bestFit="1" customWidth="1"/>
    <col min="9215" max="9215" width="2.7109375" style="605" customWidth="1"/>
    <col min="9216" max="9217" width="0" style="605" hidden="1" customWidth="1"/>
    <col min="9218" max="9218" width="8.85546875" style="605"/>
    <col min="9219" max="9219" width="37.140625" style="605" bestFit="1" customWidth="1"/>
    <col min="9220" max="9467" width="8.85546875" style="605"/>
    <col min="9468" max="9468" width="9.140625" style="605" bestFit="1" customWidth="1"/>
    <col min="9469" max="9469" width="47.42578125" style="605" bestFit="1" customWidth="1"/>
    <col min="9470" max="9470" width="14" style="605" bestFit="1" customWidth="1"/>
    <col min="9471" max="9471" width="2.7109375" style="605" customWidth="1"/>
    <col min="9472" max="9473" width="0" style="605" hidden="1" customWidth="1"/>
    <col min="9474" max="9474" width="8.85546875" style="605"/>
    <col min="9475" max="9475" width="37.140625" style="605" bestFit="1" customWidth="1"/>
    <col min="9476" max="9723" width="8.85546875" style="605"/>
    <col min="9724" max="9724" width="9.140625" style="605" bestFit="1" customWidth="1"/>
    <col min="9725" max="9725" width="47.42578125" style="605" bestFit="1" customWidth="1"/>
    <col min="9726" max="9726" width="14" style="605" bestFit="1" customWidth="1"/>
    <col min="9727" max="9727" width="2.7109375" style="605" customWidth="1"/>
    <col min="9728" max="9729" width="0" style="605" hidden="1" customWidth="1"/>
    <col min="9730" max="9730" width="8.85546875" style="605"/>
    <col min="9731" max="9731" width="37.140625" style="605" bestFit="1" customWidth="1"/>
    <col min="9732" max="9979" width="8.85546875" style="605"/>
    <col min="9980" max="9980" width="9.140625" style="605" bestFit="1" customWidth="1"/>
    <col min="9981" max="9981" width="47.42578125" style="605" bestFit="1" customWidth="1"/>
    <col min="9982" max="9982" width="14" style="605" bestFit="1" customWidth="1"/>
    <col min="9983" max="9983" width="2.7109375" style="605" customWidth="1"/>
    <col min="9984" max="9985" width="0" style="605" hidden="1" customWidth="1"/>
    <col min="9986" max="9986" width="8.85546875" style="605"/>
    <col min="9987" max="9987" width="37.140625" style="605" bestFit="1" customWidth="1"/>
    <col min="9988" max="10235" width="8.85546875" style="605"/>
    <col min="10236" max="10236" width="9.140625" style="605" bestFit="1" customWidth="1"/>
    <col min="10237" max="10237" width="47.42578125" style="605" bestFit="1" customWidth="1"/>
    <col min="10238" max="10238" width="14" style="605" bestFit="1" customWidth="1"/>
    <col min="10239" max="10239" width="2.7109375" style="605" customWidth="1"/>
    <col min="10240" max="10241" width="0" style="605" hidden="1" customWidth="1"/>
    <col min="10242" max="10242" width="8.85546875" style="605"/>
    <col min="10243" max="10243" width="37.140625" style="605" bestFit="1" customWidth="1"/>
    <col min="10244" max="10491" width="8.85546875" style="605"/>
    <col min="10492" max="10492" width="9.140625" style="605" bestFit="1" customWidth="1"/>
    <col min="10493" max="10493" width="47.42578125" style="605" bestFit="1" customWidth="1"/>
    <col min="10494" max="10494" width="14" style="605" bestFit="1" customWidth="1"/>
    <col min="10495" max="10495" width="2.7109375" style="605" customWidth="1"/>
    <col min="10496" max="10497" width="0" style="605" hidden="1" customWidth="1"/>
    <col min="10498" max="10498" width="8.85546875" style="605"/>
    <col min="10499" max="10499" width="37.140625" style="605" bestFit="1" customWidth="1"/>
    <col min="10500" max="10747" width="8.85546875" style="605"/>
    <col min="10748" max="10748" width="9.140625" style="605" bestFit="1" customWidth="1"/>
    <col min="10749" max="10749" width="47.42578125" style="605" bestFit="1" customWidth="1"/>
    <col min="10750" max="10750" width="14" style="605" bestFit="1" customWidth="1"/>
    <col min="10751" max="10751" width="2.7109375" style="605" customWidth="1"/>
    <col min="10752" max="10753" width="0" style="605" hidden="1" customWidth="1"/>
    <col min="10754" max="10754" width="8.85546875" style="605"/>
    <col min="10755" max="10755" width="37.140625" style="605" bestFit="1" customWidth="1"/>
    <col min="10756" max="11003" width="8.85546875" style="605"/>
    <col min="11004" max="11004" width="9.140625" style="605" bestFit="1" customWidth="1"/>
    <col min="11005" max="11005" width="47.42578125" style="605" bestFit="1" customWidth="1"/>
    <col min="11006" max="11006" width="14" style="605" bestFit="1" customWidth="1"/>
    <col min="11007" max="11007" width="2.7109375" style="605" customWidth="1"/>
    <col min="11008" max="11009" width="0" style="605" hidden="1" customWidth="1"/>
    <col min="11010" max="11010" width="8.85546875" style="605"/>
    <col min="11011" max="11011" width="37.140625" style="605" bestFit="1" customWidth="1"/>
    <col min="11012" max="11259" width="8.85546875" style="605"/>
    <col min="11260" max="11260" width="9.140625" style="605" bestFit="1" customWidth="1"/>
    <col min="11261" max="11261" width="47.42578125" style="605" bestFit="1" customWidth="1"/>
    <col min="11262" max="11262" width="14" style="605" bestFit="1" customWidth="1"/>
    <col min="11263" max="11263" width="2.7109375" style="605" customWidth="1"/>
    <col min="11264" max="11265" width="0" style="605" hidden="1" customWidth="1"/>
    <col min="11266" max="11266" width="8.85546875" style="605"/>
    <col min="11267" max="11267" width="37.140625" style="605" bestFit="1" customWidth="1"/>
    <col min="11268" max="11515" width="8.85546875" style="605"/>
    <col min="11516" max="11516" width="9.140625" style="605" bestFit="1" customWidth="1"/>
    <col min="11517" max="11517" width="47.42578125" style="605" bestFit="1" customWidth="1"/>
    <col min="11518" max="11518" width="14" style="605" bestFit="1" customWidth="1"/>
    <col min="11519" max="11519" width="2.7109375" style="605" customWidth="1"/>
    <col min="11520" max="11521" width="0" style="605" hidden="1" customWidth="1"/>
    <col min="11522" max="11522" width="8.85546875" style="605"/>
    <col min="11523" max="11523" width="37.140625" style="605" bestFit="1" customWidth="1"/>
    <col min="11524" max="11771" width="8.85546875" style="605"/>
    <col min="11772" max="11772" width="9.140625" style="605" bestFit="1" customWidth="1"/>
    <col min="11773" max="11773" width="47.42578125" style="605" bestFit="1" customWidth="1"/>
    <col min="11774" max="11774" width="14" style="605" bestFit="1" customWidth="1"/>
    <col min="11775" max="11775" width="2.7109375" style="605" customWidth="1"/>
    <col min="11776" max="11777" width="0" style="605" hidden="1" customWidth="1"/>
    <col min="11778" max="11778" width="8.85546875" style="605"/>
    <col min="11779" max="11779" width="37.140625" style="605" bestFit="1" customWidth="1"/>
    <col min="11780" max="12027" width="8.85546875" style="605"/>
    <col min="12028" max="12028" width="9.140625" style="605" bestFit="1" customWidth="1"/>
    <col min="12029" max="12029" width="47.42578125" style="605" bestFit="1" customWidth="1"/>
    <col min="12030" max="12030" width="14" style="605" bestFit="1" customWidth="1"/>
    <col min="12031" max="12031" width="2.7109375" style="605" customWidth="1"/>
    <col min="12032" max="12033" width="0" style="605" hidden="1" customWidth="1"/>
    <col min="12034" max="12034" width="8.85546875" style="605"/>
    <col min="12035" max="12035" width="37.140625" style="605" bestFit="1" customWidth="1"/>
    <col min="12036" max="12283" width="8.85546875" style="605"/>
    <col min="12284" max="12284" width="9.140625" style="605" bestFit="1" customWidth="1"/>
    <col min="12285" max="12285" width="47.42578125" style="605" bestFit="1" customWidth="1"/>
    <col min="12286" max="12286" width="14" style="605" bestFit="1" customWidth="1"/>
    <col min="12287" max="12287" width="2.7109375" style="605" customWidth="1"/>
    <col min="12288" max="12289" width="0" style="605" hidden="1" customWidth="1"/>
    <col min="12290" max="12290" width="8.85546875" style="605"/>
    <col min="12291" max="12291" width="37.140625" style="605" bestFit="1" customWidth="1"/>
    <col min="12292" max="12539" width="8.85546875" style="605"/>
    <col min="12540" max="12540" width="9.140625" style="605" bestFit="1" customWidth="1"/>
    <col min="12541" max="12541" width="47.42578125" style="605" bestFit="1" customWidth="1"/>
    <col min="12542" max="12542" width="14" style="605" bestFit="1" customWidth="1"/>
    <col min="12543" max="12543" width="2.7109375" style="605" customWidth="1"/>
    <col min="12544" max="12545" width="0" style="605" hidden="1" customWidth="1"/>
    <col min="12546" max="12546" width="8.85546875" style="605"/>
    <col min="12547" max="12547" width="37.140625" style="605" bestFit="1" customWidth="1"/>
    <col min="12548" max="12795" width="8.85546875" style="605"/>
    <col min="12796" max="12796" width="9.140625" style="605" bestFit="1" customWidth="1"/>
    <col min="12797" max="12797" width="47.42578125" style="605" bestFit="1" customWidth="1"/>
    <col min="12798" max="12798" width="14" style="605" bestFit="1" customWidth="1"/>
    <col min="12799" max="12799" width="2.7109375" style="605" customWidth="1"/>
    <col min="12800" max="12801" width="0" style="605" hidden="1" customWidth="1"/>
    <col min="12802" max="12802" width="8.85546875" style="605"/>
    <col min="12803" max="12803" width="37.140625" style="605" bestFit="1" customWidth="1"/>
    <col min="12804" max="13051" width="8.85546875" style="605"/>
    <col min="13052" max="13052" width="9.140625" style="605" bestFit="1" customWidth="1"/>
    <col min="13053" max="13053" width="47.42578125" style="605" bestFit="1" customWidth="1"/>
    <col min="13054" max="13054" width="14" style="605" bestFit="1" customWidth="1"/>
    <col min="13055" max="13055" width="2.7109375" style="605" customWidth="1"/>
    <col min="13056" max="13057" width="0" style="605" hidden="1" customWidth="1"/>
    <col min="13058" max="13058" width="8.85546875" style="605"/>
    <col min="13059" max="13059" width="37.140625" style="605" bestFit="1" customWidth="1"/>
    <col min="13060" max="13307" width="8.85546875" style="605"/>
    <col min="13308" max="13308" width="9.140625" style="605" bestFit="1" customWidth="1"/>
    <col min="13309" max="13309" width="47.42578125" style="605" bestFit="1" customWidth="1"/>
    <col min="13310" max="13310" width="14" style="605" bestFit="1" customWidth="1"/>
    <col min="13311" max="13311" width="2.7109375" style="605" customWidth="1"/>
    <col min="13312" max="13313" width="0" style="605" hidden="1" customWidth="1"/>
    <col min="13314" max="13314" width="8.85546875" style="605"/>
    <col min="13315" max="13315" width="37.140625" style="605" bestFit="1" customWidth="1"/>
    <col min="13316" max="13563" width="8.85546875" style="605"/>
    <col min="13564" max="13564" width="9.140625" style="605" bestFit="1" customWidth="1"/>
    <col min="13565" max="13565" width="47.42578125" style="605" bestFit="1" customWidth="1"/>
    <col min="13566" max="13566" width="14" style="605" bestFit="1" customWidth="1"/>
    <col min="13567" max="13567" width="2.7109375" style="605" customWidth="1"/>
    <col min="13568" max="13569" width="0" style="605" hidden="1" customWidth="1"/>
    <col min="13570" max="13570" width="8.85546875" style="605"/>
    <col min="13571" max="13571" width="37.140625" style="605" bestFit="1" customWidth="1"/>
    <col min="13572" max="13819" width="8.85546875" style="605"/>
    <col min="13820" max="13820" width="9.140625" style="605" bestFit="1" customWidth="1"/>
    <col min="13821" max="13821" width="47.42578125" style="605" bestFit="1" customWidth="1"/>
    <col min="13822" max="13822" width="14" style="605" bestFit="1" customWidth="1"/>
    <col min="13823" max="13823" width="2.7109375" style="605" customWidth="1"/>
    <col min="13824" max="13825" width="0" style="605" hidden="1" customWidth="1"/>
    <col min="13826" max="13826" width="8.85546875" style="605"/>
    <col min="13827" max="13827" width="37.140625" style="605" bestFit="1" customWidth="1"/>
    <col min="13828" max="14075" width="8.85546875" style="605"/>
    <col min="14076" max="14076" width="9.140625" style="605" bestFit="1" customWidth="1"/>
    <col min="14077" max="14077" width="47.42578125" style="605" bestFit="1" customWidth="1"/>
    <col min="14078" max="14078" width="14" style="605" bestFit="1" customWidth="1"/>
    <col min="14079" max="14079" width="2.7109375" style="605" customWidth="1"/>
    <col min="14080" max="14081" width="0" style="605" hidden="1" customWidth="1"/>
    <col min="14082" max="14082" width="8.85546875" style="605"/>
    <col min="14083" max="14083" width="37.140625" style="605" bestFit="1" customWidth="1"/>
    <col min="14084" max="14331" width="8.85546875" style="605"/>
    <col min="14332" max="14332" width="9.140625" style="605" bestFit="1" customWidth="1"/>
    <col min="14333" max="14333" width="47.42578125" style="605" bestFit="1" customWidth="1"/>
    <col min="14334" max="14334" width="14" style="605" bestFit="1" customWidth="1"/>
    <col min="14335" max="14335" width="2.7109375" style="605" customWidth="1"/>
    <col min="14336" max="14337" width="0" style="605" hidden="1" customWidth="1"/>
    <col min="14338" max="14338" width="8.85546875" style="605"/>
    <col min="14339" max="14339" width="37.140625" style="605" bestFit="1" customWidth="1"/>
    <col min="14340" max="14587" width="8.85546875" style="605"/>
    <col min="14588" max="14588" width="9.140625" style="605" bestFit="1" customWidth="1"/>
    <col min="14589" max="14589" width="47.42578125" style="605" bestFit="1" customWidth="1"/>
    <col min="14590" max="14590" width="14" style="605" bestFit="1" customWidth="1"/>
    <col min="14591" max="14591" width="2.7109375" style="605" customWidth="1"/>
    <col min="14592" max="14593" width="0" style="605" hidden="1" customWidth="1"/>
    <col min="14594" max="14594" width="8.85546875" style="605"/>
    <col min="14595" max="14595" width="37.140625" style="605" bestFit="1" customWidth="1"/>
    <col min="14596" max="14843" width="8.85546875" style="605"/>
    <col min="14844" max="14844" width="9.140625" style="605" bestFit="1" customWidth="1"/>
    <col min="14845" max="14845" width="47.42578125" style="605" bestFit="1" customWidth="1"/>
    <col min="14846" max="14846" width="14" style="605" bestFit="1" customWidth="1"/>
    <col min="14847" max="14847" width="2.7109375" style="605" customWidth="1"/>
    <col min="14848" max="14849" width="0" style="605" hidden="1" customWidth="1"/>
    <col min="14850" max="14850" width="8.85546875" style="605"/>
    <col min="14851" max="14851" width="37.140625" style="605" bestFit="1" customWidth="1"/>
    <col min="14852" max="15099" width="8.85546875" style="605"/>
    <col min="15100" max="15100" width="9.140625" style="605" bestFit="1" customWidth="1"/>
    <col min="15101" max="15101" width="47.42578125" style="605" bestFit="1" customWidth="1"/>
    <col min="15102" max="15102" width="14" style="605" bestFit="1" customWidth="1"/>
    <col min="15103" max="15103" width="2.7109375" style="605" customWidth="1"/>
    <col min="15104" max="15105" width="0" style="605" hidden="1" customWidth="1"/>
    <col min="15106" max="15106" width="8.85546875" style="605"/>
    <col min="15107" max="15107" width="37.140625" style="605" bestFit="1" customWidth="1"/>
    <col min="15108" max="15355" width="8.85546875" style="605"/>
    <col min="15356" max="15356" width="9.140625" style="605" bestFit="1" customWidth="1"/>
    <col min="15357" max="15357" width="47.42578125" style="605" bestFit="1" customWidth="1"/>
    <col min="15358" max="15358" width="14" style="605" bestFit="1" customWidth="1"/>
    <col min="15359" max="15359" width="2.7109375" style="605" customWidth="1"/>
    <col min="15360" max="15361" width="0" style="605" hidden="1" customWidth="1"/>
    <col min="15362" max="15362" width="8.85546875" style="605"/>
    <col min="15363" max="15363" width="37.140625" style="605" bestFit="1" customWidth="1"/>
    <col min="15364" max="15611" width="8.85546875" style="605"/>
    <col min="15612" max="15612" width="9.140625" style="605" bestFit="1" customWidth="1"/>
    <col min="15613" max="15613" width="47.42578125" style="605" bestFit="1" customWidth="1"/>
    <col min="15614" max="15614" width="14" style="605" bestFit="1" customWidth="1"/>
    <col min="15615" max="15615" width="2.7109375" style="605" customWidth="1"/>
    <col min="15616" max="15617" width="0" style="605" hidden="1" customWidth="1"/>
    <col min="15618" max="15618" width="8.85546875" style="605"/>
    <col min="15619" max="15619" width="37.140625" style="605" bestFit="1" customWidth="1"/>
    <col min="15620" max="15867" width="8.85546875" style="605"/>
    <col min="15868" max="15868" width="9.140625" style="605" bestFit="1" customWidth="1"/>
    <col min="15869" max="15869" width="47.42578125" style="605" bestFit="1" customWidth="1"/>
    <col min="15870" max="15870" width="14" style="605" bestFit="1" customWidth="1"/>
    <col min="15871" max="15871" width="2.7109375" style="605" customWidth="1"/>
    <col min="15872" max="15873" width="0" style="605" hidden="1" customWidth="1"/>
    <col min="15874" max="15874" width="8.85546875" style="605"/>
    <col min="15875" max="15875" width="37.140625" style="605" bestFit="1" customWidth="1"/>
    <col min="15876" max="16123" width="8.85546875" style="605"/>
    <col min="16124" max="16124" width="9.140625" style="605" bestFit="1" customWidth="1"/>
    <col min="16125" max="16125" width="47.42578125" style="605" bestFit="1" customWidth="1"/>
    <col min="16126" max="16126" width="14" style="605" bestFit="1" customWidth="1"/>
    <col min="16127" max="16127" width="2.7109375" style="605" customWidth="1"/>
    <col min="16128" max="16129" width="0" style="605" hidden="1" customWidth="1"/>
    <col min="16130" max="16130" width="8.85546875" style="605"/>
    <col min="16131" max="16131" width="37.140625" style="605" bestFit="1" customWidth="1"/>
    <col min="16132" max="16384" width="8.85546875" style="605"/>
  </cols>
  <sheetData>
    <row r="1" spans="1:8" s="737" customFormat="1" ht="60" customHeight="1" x14ac:dyDescent="0.2">
      <c r="B1" s="714"/>
      <c r="C1" s="755" t="s">
        <v>577</v>
      </c>
      <c r="D1" s="740"/>
      <c r="F1" s="741"/>
      <c r="H1" s="742"/>
    </row>
    <row r="3" spans="1:8" x14ac:dyDescent="0.2">
      <c r="F3" s="658" t="s">
        <v>94</v>
      </c>
      <c r="H3" s="772">
        <v>35000000</v>
      </c>
    </row>
    <row r="4" spans="1:8" ht="4.5" customHeight="1" x14ac:dyDescent="0.2"/>
    <row r="5" spans="1:8" x14ac:dyDescent="0.2">
      <c r="C5" s="607" t="s">
        <v>78</v>
      </c>
      <c r="D5" s="659"/>
      <c r="E5" s="660"/>
      <c r="F5" s="661" t="s">
        <v>5</v>
      </c>
      <c r="G5" s="660"/>
      <c r="H5" s="662" t="s">
        <v>6</v>
      </c>
    </row>
    <row r="6" spans="1:8" x14ac:dyDescent="0.2">
      <c r="A6" s="856" t="s">
        <v>572</v>
      </c>
      <c r="C6" s="629" t="s">
        <v>79</v>
      </c>
      <c r="D6" s="767">
        <v>2700000</v>
      </c>
      <c r="E6" s="663"/>
      <c r="F6" s="664">
        <f>D6/$H$3</f>
        <v>7.7142857142857138E-2</v>
      </c>
      <c r="G6" s="663"/>
      <c r="H6" s="665" t="s">
        <v>95</v>
      </c>
    </row>
    <row r="7" spans="1:8" x14ac:dyDescent="0.2">
      <c r="A7" s="857"/>
      <c r="C7" s="610" t="s">
        <v>7</v>
      </c>
      <c r="D7" s="768">
        <v>150000</v>
      </c>
      <c r="E7" s="660"/>
      <c r="F7" s="666"/>
      <c r="G7" s="660"/>
      <c r="H7" s="662"/>
    </row>
    <row r="8" spans="1:8" x14ac:dyDescent="0.2">
      <c r="A8" s="857"/>
      <c r="C8" s="612" t="s">
        <v>80</v>
      </c>
      <c r="D8" s="667">
        <f>SUM(D6:D7)</f>
        <v>2850000</v>
      </c>
      <c r="F8" s="664">
        <f>D8/$H$3</f>
        <v>8.1428571428571433E-2</v>
      </c>
      <c r="H8" s="669" t="s">
        <v>96</v>
      </c>
    </row>
    <row r="9" spans="1:8" x14ac:dyDescent="0.2">
      <c r="A9" s="857"/>
      <c r="C9" s="634" t="s">
        <v>81</v>
      </c>
      <c r="D9" s="769">
        <v>350000</v>
      </c>
      <c r="F9" s="668"/>
    </row>
    <row r="10" spans="1:8" x14ac:dyDescent="0.2">
      <c r="A10" s="857"/>
      <c r="C10" s="610" t="s">
        <v>82</v>
      </c>
      <c r="D10" s="768">
        <v>30000</v>
      </c>
      <c r="E10" s="660"/>
      <c r="F10" s="666"/>
      <c r="G10" s="660"/>
      <c r="H10" s="662"/>
    </row>
    <row r="11" spans="1:8" x14ac:dyDescent="0.2">
      <c r="A11" s="857"/>
      <c r="C11" s="612" t="s">
        <v>83</v>
      </c>
      <c r="D11" s="667">
        <f>D8-SUM(D9:D10)</f>
        <v>2470000</v>
      </c>
      <c r="F11" s="664">
        <f>D11/$H$3</f>
        <v>7.0571428571428577E-2</v>
      </c>
      <c r="H11" s="669" t="s">
        <v>97</v>
      </c>
    </row>
    <row r="12" spans="1:8" ht="4.5" customHeight="1" x14ac:dyDescent="0.2">
      <c r="A12" s="857"/>
      <c r="D12" s="670"/>
      <c r="F12" s="668"/>
    </row>
    <row r="13" spans="1:8" x14ac:dyDescent="0.2">
      <c r="A13" s="857"/>
      <c r="C13" s="614" t="s">
        <v>84</v>
      </c>
      <c r="D13" s="770">
        <v>120000</v>
      </c>
      <c r="F13" s="668"/>
    </row>
    <row r="14" spans="1:8" x14ac:dyDescent="0.2">
      <c r="A14" s="857"/>
      <c r="C14" s="614" t="s">
        <v>85</v>
      </c>
      <c r="D14" s="770">
        <v>20000</v>
      </c>
      <c r="F14" s="668"/>
    </row>
    <row r="15" spans="1:8" x14ac:dyDescent="0.2">
      <c r="A15" s="857"/>
      <c r="C15" s="614" t="s">
        <v>92</v>
      </c>
      <c r="D15" s="770">
        <v>11750</v>
      </c>
      <c r="F15" s="668"/>
    </row>
    <row r="16" spans="1:8" x14ac:dyDescent="0.2">
      <c r="A16" s="857"/>
      <c r="C16" s="614" t="s">
        <v>93</v>
      </c>
      <c r="D16" s="770">
        <v>150000</v>
      </c>
      <c r="F16" s="668"/>
    </row>
    <row r="17" spans="1:8" x14ac:dyDescent="0.2">
      <c r="A17" s="857"/>
      <c r="C17" s="614" t="s">
        <v>53</v>
      </c>
      <c r="D17" s="770">
        <v>23500</v>
      </c>
      <c r="F17" s="668"/>
    </row>
    <row r="18" spans="1:8" x14ac:dyDescent="0.2">
      <c r="A18" s="857"/>
      <c r="C18" s="614" t="s">
        <v>8</v>
      </c>
      <c r="D18" s="770">
        <v>67500</v>
      </c>
      <c r="F18" s="605"/>
      <c r="H18" s="605"/>
    </row>
    <row r="19" spans="1:8" x14ac:dyDescent="0.2">
      <c r="A19" s="857"/>
      <c r="B19" s="395"/>
      <c r="C19" s="671" t="s">
        <v>87</v>
      </c>
      <c r="D19" s="771">
        <v>18000</v>
      </c>
      <c r="F19" s="668"/>
    </row>
    <row r="20" spans="1:8" x14ac:dyDescent="0.2">
      <c r="A20" s="857"/>
      <c r="C20" s="672" t="s">
        <v>461</v>
      </c>
      <c r="D20" s="673">
        <f>SUM(D13:D19)</f>
        <v>410750</v>
      </c>
      <c r="E20" s="660"/>
      <c r="F20" s="666"/>
      <c r="G20" s="660"/>
      <c r="H20" s="662"/>
    </row>
    <row r="21" spans="1:8" ht="4.5" customHeight="1" x14ac:dyDescent="0.2">
      <c r="D21" s="670"/>
      <c r="F21" s="668"/>
    </row>
    <row r="22" spans="1:8" x14ac:dyDescent="0.2">
      <c r="C22" s="616" t="s">
        <v>526</v>
      </c>
      <c r="D22" s="674">
        <f>D11-D20</f>
        <v>2059250</v>
      </c>
      <c r="F22" s="668">
        <f>D22/$H$3</f>
        <v>5.8835714285714283E-2</v>
      </c>
      <c r="H22" s="669" t="s">
        <v>98</v>
      </c>
    </row>
    <row r="23" spans="1:8" ht="4.5" customHeight="1" x14ac:dyDescent="0.2">
      <c r="F23" s="668"/>
    </row>
    <row r="24" spans="1:8" x14ac:dyDescent="0.2">
      <c r="F24" s="658"/>
    </row>
    <row r="25" spans="1:8" x14ac:dyDescent="0.2">
      <c r="D25" s="675"/>
      <c r="F25" s="658"/>
    </row>
    <row r="26" spans="1:8" x14ac:dyDescent="0.2">
      <c r="F26" s="658"/>
    </row>
    <row r="27" spans="1:8" x14ac:dyDescent="0.2">
      <c r="F27" s="658"/>
    </row>
  </sheetData>
  <sheetProtection algorithmName="SHA-512" hashValue="pcmNQYB/qVd2GH1NIne3TMK1wyEI3D5GtWBPhSsCLLaSrT3+o6d0nNVtTNnXvoCft4RyIvkGpyRKR30kouvADg==" saltValue="3xLEjEIGQZvIKPZsHzoGsw=="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70" orientation="landscape" r:id="rId2"/>
  <ignoredErrors>
    <ignoredError sqref="D6:F22" unlockedFormula="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34"/>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ColWidth="8.85546875" defaultRowHeight="14.25" x14ac:dyDescent="0.2"/>
  <cols>
    <col min="1" max="1" width="11.42578125" style="736" customWidth="1"/>
    <col min="2" max="2" width="2.140625" style="79" customWidth="1"/>
    <col min="3" max="3" width="21.7109375" style="626" bestFit="1" customWidth="1"/>
    <col min="4" max="4" width="1.42578125" style="626" customWidth="1"/>
    <col min="5" max="5" width="72.7109375" style="605" customWidth="1"/>
    <col min="6" max="253" width="8.85546875" style="606"/>
    <col min="254" max="254" width="9.140625" style="606" bestFit="1" customWidth="1"/>
    <col min="255" max="255" width="47.42578125" style="606" bestFit="1" customWidth="1"/>
    <col min="256" max="256" width="14" style="606" bestFit="1" customWidth="1"/>
    <col min="257" max="257" width="2.7109375" style="606" customWidth="1"/>
    <col min="258" max="259" width="0" style="606" hidden="1" customWidth="1"/>
    <col min="260" max="260" width="8.85546875" style="606"/>
    <col min="261" max="261" width="37.140625" style="606" bestFit="1" customWidth="1"/>
    <col min="262" max="509" width="8.85546875" style="606"/>
    <col min="510" max="510" width="9.140625" style="606" bestFit="1" customWidth="1"/>
    <col min="511" max="511" width="47.42578125" style="606" bestFit="1" customWidth="1"/>
    <col min="512" max="512" width="14" style="606" bestFit="1" customWidth="1"/>
    <col min="513" max="513" width="2.7109375" style="606" customWidth="1"/>
    <col min="514" max="515" width="0" style="606" hidden="1" customWidth="1"/>
    <col min="516" max="516" width="8.85546875" style="606"/>
    <col min="517" max="517" width="37.140625" style="606" bestFit="1" customWidth="1"/>
    <col min="518" max="765" width="8.85546875" style="606"/>
    <col min="766" max="766" width="9.140625" style="606" bestFit="1" customWidth="1"/>
    <col min="767" max="767" width="47.42578125" style="606" bestFit="1" customWidth="1"/>
    <col min="768" max="768" width="14" style="606" bestFit="1" customWidth="1"/>
    <col min="769" max="769" width="2.7109375" style="606" customWidth="1"/>
    <col min="770" max="771" width="0" style="606" hidden="1" customWidth="1"/>
    <col min="772" max="772" width="8.85546875" style="606"/>
    <col min="773" max="773" width="37.140625" style="606" bestFit="1" customWidth="1"/>
    <col min="774" max="1021" width="8.85546875" style="606"/>
    <col min="1022" max="1022" width="9.140625" style="606" bestFit="1" customWidth="1"/>
    <col min="1023" max="1023" width="47.42578125" style="606" bestFit="1" customWidth="1"/>
    <col min="1024" max="1024" width="14" style="606" bestFit="1" customWidth="1"/>
    <col min="1025" max="1025" width="2.7109375" style="606" customWidth="1"/>
    <col min="1026" max="1027" width="0" style="606" hidden="1" customWidth="1"/>
    <col min="1028" max="1028" width="8.85546875" style="606"/>
    <col min="1029" max="1029" width="37.140625" style="606" bestFit="1" customWidth="1"/>
    <col min="1030" max="1277" width="8.85546875" style="606"/>
    <col min="1278" max="1278" width="9.140625" style="606" bestFit="1" customWidth="1"/>
    <col min="1279" max="1279" width="47.42578125" style="606" bestFit="1" customWidth="1"/>
    <col min="1280" max="1280" width="14" style="606" bestFit="1" customWidth="1"/>
    <col min="1281" max="1281" width="2.7109375" style="606" customWidth="1"/>
    <col min="1282" max="1283" width="0" style="606" hidden="1" customWidth="1"/>
    <col min="1284" max="1284" width="8.85546875" style="606"/>
    <col min="1285" max="1285" width="37.140625" style="606" bestFit="1" customWidth="1"/>
    <col min="1286" max="1533" width="8.85546875" style="606"/>
    <col min="1534" max="1534" width="9.140625" style="606" bestFit="1" customWidth="1"/>
    <col min="1535" max="1535" width="47.42578125" style="606" bestFit="1" customWidth="1"/>
    <col min="1536" max="1536" width="14" style="606" bestFit="1" customWidth="1"/>
    <col min="1537" max="1537" width="2.7109375" style="606" customWidth="1"/>
    <col min="1538" max="1539" width="0" style="606" hidden="1" customWidth="1"/>
    <col min="1540" max="1540" width="8.85546875" style="606"/>
    <col min="1541" max="1541" width="37.140625" style="606" bestFit="1" customWidth="1"/>
    <col min="1542" max="1789" width="8.85546875" style="606"/>
    <col min="1790" max="1790" width="9.140625" style="606" bestFit="1" customWidth="1"/>
    <col min="1791" max="1791" width="47.42578125" style="606" bestFit="1" customWidth="1"/>
    <col min="1792" max="1792" width="14" style="606" bestFit="1" customWidth="1"/>
    <col min="1793" max="1793" width="2.7109375" style="606" customWidth="1"/>
    <col min="1794" max="1795" width="0" style="606" hidden="1" customWidth="1"/>
    <col min="1796" max="1796" width="8.85546875" style="606"/>
    <col min="1797" max="1797" width="37.140625" style="606" bestFit="1" customWidth="1"/>
    <col min="1798" max="2045" width="8.85546875" style="606"/>
    <col min="2046" max="2046" width="9.140625" style="606" bestFit="1" customWidth="1"/>
    <col min="2047" max="2047" width="47.42578125" style="606" bestFit="1" customWidth="1"/>
    <col min="2048" max="2048" width="14" style="606" bestFit="1" customWidth="1"/>
    <col min="2049" max="2049" width="2.7109375" style="606" customWidth="1"/>
    <col min="2050" max="2051" width="0" style="606" hidden="1" customWidth="1"/>
    <col min="2052" max="2052" width="8.85546875" style="606"/>
    <col min="2053" max="2053" width="37.140625" style="606" bestFit="1" customWidth="1"/>
    <col min="2054" max="2301" width="8.85546875" style="606"/>
    <col min="2302" max="2302" width="9.140625" style="606" bestFit="1" customWidth="1"/>
    <col min="2303" max="2303" width="47.42578125" style="606" bestFit="1" customWidth="1"/>
    <col min="2304" max="2304" width="14" style="606" bestFit="1" customWidth="1"/>
    <col min="2305" max="2305" width="2.7109375" style="606" customWidth="1"/>
    <col min="2306" max="2307" width="0" style="606" hidden="1" customWidth="1"/>
    <col min="2308" max="2308" width="8.85546875" style="606"/>
    <col min="2309" max="2309" width="37.140625" style="606" bestFit="1" customWidth="1"/>
    <col min="2310" max="2557" width="8.85546875" style="606"/>
    <col min="2558" max="2558" width="9.140625" style="606" bestFit="1" customWidth="1"/>
    <col min="2559" max="2559" width="47.42578125" style="606" bestFit="1" customWidth="1"/>
    <col min="2560" max="2560" width="14" style="606" bestFit="1" customWidth="1"/>
    <col min="2561" max="2561" width="2.7109375" style="606" customWidth="1"/>
    <col min="2562" max="2563" width="0" style="606" hidden="1" customWidth="1"/>
    <col min="2564" max="2564" width="8.85546875" style="606"/>
    <col min="2565" max="2565" width="37.140625" style="606" bestFit="1" customWidth="1"/>
    <col min="2566" max="2813" width="8.85546875" style="606"/>
    <col min="2814" max="2814" width="9.140625" style="606" bestFit="1" customWidth="1"/>
    <col min="2815" max="2815" width="47.42578125" style="606" bestFit="1" customWidth="1"/>
    <col min="2816" max="2816" width="14" style="606" bestFit="1" customWidth="1"/>
    <col min="2817" max="2817" width="2.7109375" style="606" customWidth="1"/>
    <col min="2818" max="2819" width="0" style="606" hidden="1" customWidth="1"/>
    <col min="2820" max="2820" width="8.85546875" style="606"/>
    <col min="2821" max="2821" width="37.140625" style="606" bestFit="1" customWidth="1"/>
    <col min="2822" max="3069" width="8.85546875" style="606"/>
    <col min="3070" max="3070" width="9.140625" style="606" bestFit="1" customWidth="1"/>
    <col min="3071" max="3071" width="47.42578125" style="606" bestFit="1" customWidth="1"/>
    <col min="3072" max="3072" width="14" style="606" bestFit="1" customWidth="1"/>
    <col min="3073" max="3073" width="2.7109375" style="606" customWidth="1"/>
    <col min="3074" max="3075" width="0" style="606" hidden="1" customWidth="1"/>
    <col min="3076" max="3076" width="8.85546875" style="606"/>
    <col min="3077" max="3077" width="37.140625" style="606" bestFit="1" customWidth="1"/>
    <col min="3078" max="3325" width="8.85546875" style="606"/>
    <col min="3326" max="3326" width="9.140625" style="606" bestFit="1" customWidth="1"/>
    <col min="3327" max="3327" width="47.42578125" style="606" bestFit="1" customWidth="1"/>
    <col min="3328" max="3328" width="14" style="606" bestFit="1" customWidth="1"/>
    <col min="3329" max="3329" width="2.7109375" style="606" customWidth="1"/>
    <col min="3330" max="3331" width="0" style="606" hidden="1" customWidth="1"/>
    <col min="3332" max="3332" width="8.85546875" style="606"/>
    <col min="3333" max="3333" width="37.140625" style="606" bestFit="1" customWidth="1"/>
    <col min="3334" max="3581" width="8.85546875" style="606"/>
    <col min="3582" max="3582" width="9.140625" style="606" bestFit="1" customWidth="1"/>
    <col min="3583" max="3583" width="47.42578125" style="606" bestFit="1" customWidth="1"/>
    <col min="3584" max="3584" width="14" style="606" bestFit="1" customWidth="1"/>
    <col min="3585" max="3585" width="2.7109375" style="606" customWidth="1"/>
    <col min="3586" max="3587" width="0" style="606" hidden="1" customWidth="1"/>
    <col min="3588" max="3588" width="8.85546875" style="606"/>
    <col min="3589" max="3589" width="37.140625" style="606" bestFit="1" customWidth="1"/>
    <col min="3590" max="3837" width="8.85546875" style="606"/>
    <col min="3838" max="3838" width="9.140625" style="606" bestFit="1" customWidth="1"/>
    <col min="3839" max="3839" width="47.42578125" style="606" bestFit="1" customWidth="1"/>
    <col min="3840" max="3840" width="14" style="606" bestFit="1" customWidth="1"/>
    <col min="3841" max="3841" width="2.7109375" style="606" customWidth="1"/>
    <col min="3842" max="3843" width="0" style="606" hidden="1" customWidth="1"/>
    <col min="3844" max="3844" width="8.85546875" style="606"/>
    <col min="3845" max="3845" width="37.140625" style="606" bestFit="1" customWidth="1"/>
    <col min="3846" max="4093" width="8.85546875" style="606"/>
    <col min="4094" max="4094" width="9.140625" style="606" bestFit="1" customWidth="1"/>
    <col min="4095" max="4095" width="47.42578125" style="606" bestFit="1" customWidth="1"/>
    <col min="4096" max="4096" width="14" style="606" bestFit="1" customWidth="1"/>
    <col min="4097" max="4097" width="2.7109375" style="606" customWidth="1"/>
    <col min="4098" max="4099" width="0" style="606" hidden="1" customWidth="1"/>
    <col min="4100" max="4100" width="8.85546875" style="606"/>
    <col min="4101" max="4101" width="37.140625" style="606" bestFit="1" customWidth="1"/>
    <col min="4102" max="4349" width="8.85546875" style="606"/>
    <col min="4350" max="4350" width="9.140625" style="606" bestFit="1" customWidth="1"/>
    <col min="4351" max="4351" width="47.42578125" style="606" bestFit="1" customWidth="1"/>
    <col min="4352" max="4352" width="14" style="606" bestFit="1" customWidth="1"/>
    <col min="4353" max="4353" width="2.7109375" style="606" customWidth="1"/>
    <col min="4354" max="4355" width="0" style="606" hidden="1" customWidth="1"/>
    <col min="4356" max="4356" width="8.85546875" style="606"/>
    <col min="4357" max="4357" width="37.140625" style="606" bestFit="1" customWidth="1"/>
    <col min="4358" max="4605" width="8.85546875" style="606"/>
    <col min="4606" max="4606" width="9.140625" style="606" bestFit="1" customWidth="1"/>
    <col min="4607" max="4607" width="47.42578125" style="606" bestFit="1" customWidth="1"/>
    <col min="4608" max="4608" width="14" style="606" bestFit="1" customWidth="1"/>
    <col min="4609" max="4609" width="2.7109375" style="606" customWidth="1"/>
    <col min="4610" max="4611" width="0" style="606" hidden="1" customWidth="1"/>
    <col min="4612" max="4612" width="8.85546875" style="606"/>
    <col min="4613" max="4613" width="37.140625" style="606" bestFit="1" customWidth="1"/>
    <col min="4614" max="4861" width="8.85546875" style="606"/>
    <col min="4862" max="4862" width="9.140625" style="606" bestFit="1" customWidth="1"/>
    <col min="4863" max="4863" width="47.42578125" style="606" bestFit="1" customWidth="1"/>
    <col min="4864" max="4864" width="14" style="606" bestFit="1" customWidth="1"/>
    <col min="4865" max="4865" width="2.7109375" style="606" customWidth="1"/>
    <col min="4866" max="4867" width="0" style="606" hidden="1" customWidth="1"/>
    <col min="4868" max="4868" width="8.85546875" style="606"/>
    <col min="4869" max="4869" width="37.140625" style="606" bestFit="1" customWidth="1"/>
    <col min="4870" max="5117" width="8.85546875" style="606"/>
    <col min="5118" max="5118" width="9.140625" style="606" bestFit="1" customWidth="1"/>
    <col min="5119" max="5119" width="47.42578125" style="606" bestFit="1" customWidth="1"/>
    <col min="5120" max="5120" width="14" style="606" bestFit="1" customWidth="1"/>
    <col min="5121" max="5121" width="2.7109375" style="606" customWidth="1"/>
    <col min="5122" max="5123" width="0" style="606" hidden="1" customWidth="1"/>
    <col min="5124" max="5124" width="8.85546875" style="606"/>
    <col min="5125" max="5125" width="37.140625" style="606" bestFit="1" customWidth="1"/>
    <col min="5126" max="5373" width="8.85546875" style="606"/>
    <col min="5374" max="5374" width="9.140625" style="606" bestFit="1" customWidth="1"/>
    <col min="5375" max="5375" width="47.42578125" style="606" bestFit="1" customWidth="1"/>
    <col min="5376" max="5376" width="14" style="606" bestFit="1" customWidth="1"/>
    <col min="5377" max="5377" width="2.7109375" style="606" customWidth="1"/>
    <col min="5378" max="5379" width="0" style="606" hidden="1" customWidth="1"/>
    <col min="5380" max="5380" width="8.85546875" style="606"/>
    <col min="5381" max="5381" width="37.140625" style="606" bestFit="1" customWidth="1"/>
    <col min="5382" max="5629" width="8.85546875" style="606"/>
    <col min="5630" max="5630" width="9.140625" style="606" bestFit="1" customWidth="1"/>
    <col min="5631" max="5631" width="47.42578125" style="606" bestFit="1" customWidth="1"/>
    <col min="5632" max="5632" width="14" style="606" bestFit="1" customWidth="1"/>
    <col min="5633" max="5633" width="2.7109375" style="606" customWidth="1"/>
    <col min="5634" max="5635" width="0" style="606" hidden="1" customWidth="1"/>
    <col min="5636" max="5636" width="8.85546875" style="606"/>
    <col min="5637" max="5637" width="37.140625" style="606" bestFit="1" customWidth="1"/>
    <col min="5638" max="5885" width="8.85546875" style="606"/>
    <col min="5886" max="5886" width="9.140625" style="606" bestFit="1" customWidth="1"/>
    <col min="5887" max="5887" width="47.42578125" style="606" bestFit="1" customWidth="1"/>
    <col min="5888" max="5888" width="14" style="606" bestFit="1" customWidth="1"/>
    <col min="5889" max="5889" width="2.7109375" style="606" customWidth="1"/>
    <col min="5890" max="5891" width="0" style="606" hidden="1" customWidth="1"/>
    <col min="5892" max="5892" width="8.85546875" style="606"/>
    <col min="5893" max="5893" width="37.140625" style="606" bestFit="1" customWidth="1"/>
    <col min="5894" max="6141" width="8.85546875" style="606"/>
    <col min="6142" max="6142" width="9.140625" style="606" bestFit="1" customWidth="1"/>
    <col min="6143" max="6143" width="47.42578125" style="606" bestFit="1" customWidth="1"/>
    <col min="6144" max="6144" width="14" style="606" bestFit="1" customWidth="1"/>
    <col min="6145" max="6145" width="2.7109375" style="606" customWidth="1"/>
    <col min="6146" max="6147" width="0" style="606" hidden="1" customWidth="1"/>
    <col min="6148" max="6148" width="8.85546875" style="606"/>
    <col min="6149" max="6149" width="37.140625" style="606" bestFit="1" customWidth="1"/>
    <col min="6150" max="6397" width="8.85546875" style="606"/>
    <col min="6398" max="6398" width="9.140625" style="606" bestFit="1" customWidth="1"/>
    <col min="6399" max="6399" width="47.42578125" style="606" bestFit="1" customWidth="1"/>
    <col min="6400" max="6400" width="14" style="606" bestFit="1" customWidth="1"/>
    <col min="6401" max="6401" width="2.7109375" style="606" customWidth="1"/>
    <col min="6402" max="6403" width="0" style="606" hidden="1" customWidth="1"/>
    <col min="6404" max="6404" width="8.85546875" style="606"/>
    <col min="6405" max="6405" width="37.140625" style="606" bestFit="1" customWidth="1"/>
    <col min="6406" max="6653" width="8.85546875" style="606"/>
    <col min="6654" max="6654" width="9.140625" style="606" bestFit="1" customWidth="1"/>
    <col min="6655" max="6655" width="47.42578125" style="606" bestFit="1" customWidth="1"/>
    <col min="6656" max="6656" width="14" style="606" bestFit="1" customWidth="1"/>
    <col min="6657" max="6657" width="2.7109375" style="606" customWidth="1"/>
    <col min="6658" max="6659" width="0" style="606" hidden="1" customWidth="1"/>
    <col min="6660" max="6660" width="8.85546875" style="606"/>
    <col min="6661" max="6661" width="37.140625" style="606" bestFit="1" customWidth="1"/>
    <col min="6662" max="6909" width="8.85546875" style="606"/>
    <col min="6910" max="6910" width="9.140625" style="606" bestFit="1" customWidth="1"/>
    <col min="6911" max="6911" width="47.42578125" style="606" bestFit="1" customWidth="1"/>
    <col min="6912" max="6912" width="14" style="606" bestFit="1" customWidth="1"/>
    <col min="6913" max="6913" width="2.7109375" style="606" customWidth="1"/>
    <col min="6914" max="6915" width="0" style="606" hidden="1" customWidth="1"/>
    <col min="6916" max="6916" width="8.85546875" style="606"/>
    <col min="6917" max="6917" width="37.140625" style="606" bestFit="1" customWidth="1"/>
    <col min="6918" max="7165" width="8.85546875" style="606"/>
    <col min="7166" max="7166" width="9.140625" style="606" bestFit="1" customWidth="1"/>
    <col min="7167" max="7167" width="47.42578125" style="606" bestFit="1" customWidth="1"/>
    <col min="7168" max="7168" width="14" style="606" bestFit="1" customWidth="1"/>
    <col min="7169" max="7169" width="2.7109375" style="606" customWidth="1"/>
    <col min="7170" max="7171" width="0" style="606" hidden="1" customWidth="1"/>
    <col min="7172" max="7172" width="8.85546875" style="606"/>
    <col min="7173" max="7173" width="37.140625" style="606" bestFit="1" customWidth="1"/>
    <col min="7174" max="7421" width="8.85546875" style="606"/>
    <col min="7422" max="7422" width="9.140625" style="606" bestFit="1" customWidth="1"/>
    <col min="7423" max="7423" width="47.42578125" style="606" bestFit="1" customWidth="1"/>
    <col min="7424" max="7424" width="14" style="606" bestFit="1" customWidth="1"/>
    <col min="7425" max="7425" width="2.7109375" style="606" customWidth="1"/>
    <col min="7426" max="7427" width="0" style="606" hidden="1" customWidth="1"/>
    <col min="7428" max="7428" width="8.85546875" style="606"/>
    <col min="7429" max="7429" width="37.140625" style="606" bestFit="1" customWidth="1"/>
    <col min="7430" max="7677" width="8.85546875" style="606"/>
    <col min="7678" max="7678" width="9.140625" style="606" bestFit="1" customWidth="1"/>
    <col min="7679" max="7679" width="47.42578125" style="606" bestFit="1" customWidth="1"/>
    <col min="7680" max="7680" width="14" style="606" bestFit="1" customWidth="1"/>
    <col min="7681" max="7681" width="2.7109375" style="606" customWidth="1"/>
    <col min="7682" max="7683" width="0" style="606" hidden="1" customWidth="1"/>
    <col min="7684" max="7684" width="8.85546875" style="606"/>
    <col min="7685" max="7685" width="37.140625" style="606" bestFit="1" customWidth="1"/>
    <col min="7686" max="7933" width="8.85546875" style="606"/>
    <col min="7934" max="7934" width="9.140625" style="606" bestFit="1" customWidth="1"/>
    <col min="7935" max="7935" width="47.42578125" style="606" bestFit="1" customWidth="1"/>
    <col min="7936" max="7936" width="14" style="606" bestFit="1" customWidth="1"/>
    <col min="7937" max="7937" width="2.7109375" style="606" customWidth="1"/>
    <col min="7938" max="7939" width="0" style="606" hidden="1" customWidth="1"/>
    <col min="7940" max="7940" width="8.85546875" style="606"/>
    <col min="7941" max="7941" width="37.140625" style="606" bestFit="1" customWidth="1"/>
    <col min="7942" max="8189" width="8.85546875" style="606"/>
    <col min="8190" max="8190" width="9.140625" style="606" bestFit="1" customWidth="1"/>
    <col min="8191" max="8191" width="47.42578125" style="606" bestFit="1" customWidth="1"/>
    <col min="8192" max="8192" width="14" style="606" bestFit="1" customWidth="1"/>
    <col min="8193" max="8193" width="2.7109375" style="606" customWidth="1"/>
    <col min="8194" max="8195" width="0" style="606" hidden="1" customWidth="1"/>
    <col min="8196" max="8196" width="8.85546875" style="606"/>
    <col min="8197" max="8197" width="37.140625" style="606" bestFit="1" customWidth="1"/>
    <col min="8198" max="8445" width="8.85546875" style="606"/>
    <col min="8446" max="8446" width="9.140625" style="606" bestFit="1" customWidth="1"/>
    <col min="8447" max="8447" width="47.42578125" style="606" bestFit="1" customWidth="1"/>
    <col min="8448" max="8448" width="14" style="606" bestFit="1" customWidth="1"/>
    <col min="8449" max="8449" width="2.7109375" style="606" customWidth="1"/>
    <col min="8450" max="8451" width="0" style="606" hidden="1" customWidth="1"/>
    <col min="8452" max="8452" width="8.85546875" style="606"/>
    <col min="8453" max="8453" width="37.140625" style="606" bestFit="1" customWidth="1"/>
    <col min="8454" max="8701" width="8.85546875" style="606"/>
    <col min="8702" max="8702" width="9.140625" style="606" bestFit="1" customWidth="1"/>
    <col min="8703" max="8703" width="47.42578125" style="606" bestFit="1" customWidth="1"/>
    <col min="8704" max="8704" width="14" style="606" bestFit="1" customWidth="1"/>
    <col min="8705" max="8705" width="2.7109375" style="606" customWidth="1"/>
    <col min="8706" max="8707" width="0" style="606" hidden="1" customWidth="1"/>
    <col min="8708" max="8708" width="8.85546875" style="606"/>
    <col min="8709" max="8709" width="37.140625" style="606" bestFit="1" customWidth="1"/>
    <col min="8710" max="8957" width="8.85546875" style="606"/>
    <col min="8958" max="8958" width="9.140625" style="606" bestFit="1" customWidth="1"/>
    <col min="8959" max="8959" width="47.42578125" style="606" bestFit="1" customWidth="1"/>
    <col min="8960" max="8960" width="14" style="606" bestFit="1" customWidth="1"/>
    <col min="8961" max="8961" width="2.7109375" style="606" customWidth="1"/>
    <col min="8962" max="8963" width="0" style="606" hidden="1" customWidth="1"/>
    <col min="8964" max="8964" width="8.85546875" style="606"/>
    <col min="8965" max="8965" width="37.140625" style="606" bestFit="1" customWidth="1"/>
    <col min="8966" max="9213" width="8.85546875" style="606"/>
    <col min="9214" max="9214" width="9.140625" style="606" bestFit="1" customWidth="1"/>
    <col min="9215" max="9215" width="47.42578125" style="606" bestFit="1" customWidth="1"/>
    <col min="9216" max="9216" width="14" style="606" bestFit="1" customWidth="1"/>
    <col min="9217" max="9217" width="2.7109375" style="606" customWidth="1"/>
    <col min="9218" max="9219" width="0" style="606" hidden="1" customWidth="1"/>
    <col min="9220" max="9220" width="8.85546875" style="606"/>
    <col min="9221" max="9221" width="37.140625" style="606" bestFit="1" customWidth="1"/>
    <col min="9222" max="9469" width="8.85546875" style="606"/>
    <col min="9470" max="9470" width="9.140625" style="606" bestFit="1" customWidth="1"/>
    <col min="9471" max="9471" width="47.42578125" style="606" bestFit="1" customWidth="1"/>
    <col min="9472" max="9472" width="14" style="606" bestFit="1" customWidth="1"/>
    <col min="9473" max="9473" width="2.7109375" style="606" customWidth="1"/>
    <col min="9474" max="9475" width="0" style="606" hidden="1" customWidth="1"/>
    <col min="9476" max="9476" width="8.85546875" style="606"/>
    <col min="9477" max="9477" width="37.140625" style="606" bestFit="1" customWidth="1"/>
    <col min="9478" max="9725" width="8.85546875" style="606"/>
    <col min="9726" max="9726" width="9.140625" style="606" bestFit="1" customWidth="1"/>
    <col min="9727" max="9727" width="47.42578125" style="606" bestFit="1" customWidth="1"/>
    <col min="9728" max="9728" width="14" style="606" bestFit="1" customWidth="1"/>
    <col min="9729" max="9729" width="2.7109375" style="606" customWidth="1"/>
    <col min="9730" max="9731" width="0" style="606" hidden="1" customWidth="1"/>
    <col min="9732" max="9732" width="8.85546875" style="606"/>
    <col min="9733" max="9733" width="37.140625" style="606" bestFit="1" customWidth="1"/>
    <col min="9734" max="9981" width="8.85546875" style="606"/>
    <col min="9982" max="9982" width="9.140625" style="606" bestFit="1" customWidth="1"/>
    <col min="9983" max="9983" width="47.42578125" style="606" bestFit="1" customWidth="1"/>
    <col min="9984" max="9984" width="14" style="606" bestFit="1" customWidth="1"/>
    <col min="9985" max="9985" width="2.7109375" style="606" customWidth="1"/>
    <col min="9986" max="9987" width="0" style="606" hidden="1" customWidth="1"/>
    <col min="9988" max="9988" width="8.85546875" style="606"/>
    <col min="9989" max="9989" width="37.140625" style="606" bestFit="1" customWidth="1"/>
    <col min="9990" max="10237" width="8.85546875" style="606"/>
    <col min="10238" max="10238" width="9.140625" style="606" bestFit="1" customWidth="1"/>
    <col min="10239" max="10239" width="47.42578125" style="606" bestFit="1" customWidth="1"/>
    <col min="10240" max="10240" width="14" style="606" bestFit="1" customWidth="1"/>
    <col min="10241" max="10241" width="2.7109375" style="606" customWidth="1"/>
    <col min="10242" max="10243" width="0" style="606" hidden="1" customWidth="1"/>
    <col min="10244" max="10244" width="8.85546875" style="606"/>
    <col min="10245" max="10245" width="37.140625" style="606" bestFit="1" customWidth="1"/>
    <col min="10246" max="10493" width="8.85546875" style="606"/>
    <col min="10494" max="10494" width="9.140625" style="606" bestFit="1" customWidth="1"/>
    <col min="10495" max="10495" width="47.42578125" style="606" bestFit="1" customWidth="1"/>
    <col min="10496" max="10496" width="14" style="606" bestFit="1" customWidth="1"/>
    <col min="10497" max="10497" width="2.7109375" style="606" customWidth="1"/>
    <col min="10498" max="10499" width="0" style="606" hidden="1" customWidth="1"/>
    <col min="10500" max="10500" width="8.85546875" style="606"/>
    <col min="10501" max="10501" width="37.140625" style="606" bestFit="1" customWidth="1"/>
    <col min="10502" max="10749" width="8.85546875" style="606"/>
    <col min="10750" max="10750" width="9.140625" style="606" bestFit="1" customWidth="1"/>
    <col min="10751" max="10751" width="47.42578125" style="606" bestFit="1" customWidth="1"/>
    <col min="10752" max="10752" width="14" style="606" bestFit="1" customWidth="1"/>
    <col min="10753" max="10753" width="2.7109375" style="606" customWidth="1"/>
    <col min="10754" max="10755" width="0" style="606" hidden="1" customWidth="1"/>
    <col min="10756" max="10756" width="8.85546875" style="606"/>
    <col min="10757" max="10757" width="37.140625" style="606" bestFit="1" customWidth="1"/>
    <col min="10758" max="11005" width="8.85546875" style="606"/>
    <col min="11006" max="11006" width="9.140625" style="606" bestFit="1" customWidth="1"/>
    <col min="11007" max="11007" width="47.42578125" style="606" bestFit="1" customWidth="1"/>
    <col min="11008" max="11008" width="14" style="606" bestFit="1" customWidth="1"/>
    <col min="11009" max="11009" width="2.7109375" style="606" customWidth="1"/>
    <col min="11010" max="11011" width="0" style="606" hidden="1" customWidth="1"/>
    <col min="11012" max="11012" width="8.85546875" style="606"/>
    <col min="11013" max="11013" width="37.140625" style="606" bestFit="1" customWidth="1"/>
    <col min="11014" max="11261" width="8.85546875" style="606"/>
    <col min="11262" max="11262" width="9.140625" style="606" bestFit="1" customWidth="1"/>
    <col min="11263" max="11263" width="47.42578125" style="606" bestFit="1" customWidth="1"/>
    <col min="11264" max="11264" width="14" style="606" bestFit="1" customWidth="1"/>
    <col min="11265" max="11265" width="2.7109375" style="606" customWidth="1"/>
    <col min="11266" max="11267" width="0" style="606" hidden="1" customWidth="1"/>
    <col min="11268" max="11268" width="8.85546875" style="606"/>
    <col min="11269" max="11269" width="37.140625" style="606" bestFit="1" customWidth="1"/>
    <col min="11270" max="11517" width="8.85546875" style="606"/>
    <col min="11518" max="11518" width="9.140625" style="606" bestFit="1" customWidth="1"/>
    <col min="11519" max="11519" width="47.42578125" style="606" bestFit="1" customWidth="1"/>
    <col min="11520" max="11520" width="14" style="606" bestFit="1" customWidth="1"/>
    <col min="11521" max="11521" width="2.7109375" style="606" customWidth="1"/>
    <col min="11522" max="11523" width="0" style="606" hidden="1" customWidth="1"/>
    <col min="11524" max="11524" width="8.85546875" style="606"/>
    <col min="11525" max="11525" width="37.140625" style="606" bestFit="1" customWidth="1"/>
    <col min="11526" max="11773" width="8.85546875" style="606"/>
    <col min="11774" max="11774" width="9.140625" style="606" bestFit="1" customWidth="1"/>
    <col min="11775" max="11775" width="47.42578125" style="606" bestFit="1" customWidth="1"/>
    <col min="11776" max="11776" width="14" style="606" bestFit="1" customWidth="1"/>
    <col min="11777" max="11777" width="2.7109375" style="606" customWidth="1"/>
    <col min="11778" max="11779" width="0" style="606" hidden="1" customWidth="1"/>
    <col min="11780" max="11780" width="8.85546875" style="606"/>
    <col min="11781" max="11781" width="37.140625" style="606" bestFit="1" customWidth="1"/>
    <col min="11782" max="12029" width="8.85546875" style="606"/>
    <col min="12030" max="12030" width="9.140625" style="606" bestFit="1" customWidth="1"/>
    <col min="12031" max="12031" width="47.42578125" style="606" bestFit="1" customWidth="1"/>
    <col min="12032" max="12032" width="14" style="606" bestFit="1" customWidth="1"/>
    <col min="12033" max="12033" width="2.7109375" style="606" customWidth="1"/>
    <col min="12034" max="12035" width="0" style="606" hidden="1" customWidth="1"/>
    <col min="12036" max="12036" width="8.85546875" style="606"/>
    <col min="12037" max="12037" width="37.140625" style="606" bestFit="1" customWidth="1"/>
    <col min="12038" max="12285" width="8.85546875" style="606"/>
    <col min="12286" max="12286" width="9.140625" style="606" bestFit="1" customWidth="1"/>
    <col min="12287" max="12287" width="47.42578125" style="606" bestFit="1" customWidth="1"/>
    <col min="12288" max="12288" width="14" style="606" bestFit="1" customWidth="1"/>
    <col min="12289" max="12289" width="2.7109375" style="606" customWidth="1"/>
    <col min="12290" max="12291" width="0" style="606" hidden="1" customWidth="1"/>
    <col min="12292" max="12292" width="8.85546875" style="606"/>
    <col min="12293" max="12293" width="37.140625" style="606" bestFit="1" customWidth="1"/>
    <col min="12294" max="12541" width="8.85546875" style="606"/>
    <col min="12542" max="12542" width="9.140625" style="606" bestFit="1" customWidth="1"/>
    <col min="12543" max="12543" width="47.42578125" style="606" bestFit="1" customWidth="1"/>
    <col min="12544" max="12544" width="14" style="606" bestFit="1" customWidth="1"/>
    <col min="12545" max="12545" width="2.7109375" style="606" customWidth="1"/>
    <col min="12546" max="12547" width="0" style="606" hidden="1" customWidth="1"/>
    <col min="12548" max="12548" width="8.85546875" style="606"/>
    <col min="12549" max="12549" width="37.140625" style="606" bestFit="1" customWidth="1"/>
    <col min="12550" max="12797" width="8.85546875" style="606"/>
    <col min="12798" max="12798" width="9.140625" style="606" bestFit="1" customWidth="1"/>
    <col min="12799" max="12799" width="47.42578125" style="606" bestFit="1" customWidth="1"/>
    <col min="12800" max="12800" width="14" style="606" bestFit="1" customWidth="1"/>
    <col min="12801" max="12801" width="2.7109375" style="606" customWidth="1"/>
    <col min="12802" max="12803" width="0" style="606" hidden="1" customWidth="1"/>
    <col min="12804" max="12804" width="8.85546875" style="606"/>
    <col min="12805" max="12805" width="37.140625" style="606" bestFit="1" customWidth="1"/>
    <col min="12806" max="13053" width="8.85546875" style="606"/>
    <col min="13054" max="13054" width="9.140625" style="606" bestFit="1" customWidth="1"/>
    <col min="13055" max="13055" width="47.42578125" style="606" bestFit="1" customWidth="1"/>
    <col min="13056" max="13056" width="14" style="606" bestFit="1" customWidth="1"/>
    <col min="13057" max="13057" width="2.7109375" style="606" customWidth="1"/>
    <col min="13058" max="13059" width="0" style="606" hidden="1" customWidth="1"/>
    <col min="13060" max="13060" width="8.85546875" style="606"/>
    <col min="13061" max="13061" width="37.140625" style="606" bestFit="1" customWidth="1"/>
    <col min="13062" max="13309" width="8.85546875" style="606"/>
    <col min="13310" max="13310" width="9.140625" style="606" bestFit="1" customWidth="1"/>
    <col min="13311" max="13311" width="47.42578125" style="606" bestFit="1" customWidth="1"/>
    <col min="13312" max="13312" width="14" style="606" bestFit="1" customWidth="1"/>
    <col min="13313" max="13313" width="2.7109375" style="606" customWidth="1"/>
    <col min="13314" max="13315" width="0" style="606" hidden="1" customWidth="1"/>
    <col min="13316" max="13316" width="8.85546875" style="606"/>
    <col min="13317" max="13317" width="37.140625" style="606" bestFit="1" customWidth="1"/>
    <col min="13318" max="13565" width="8.85546875" style="606"/>
    <col min="13566" max="13566" width="9.140625" style="606" bestFit="1" customWidth="1"/>
    <col min="13567" max="13567" width="47.42578125" style="606" bestFit="1" customWidth="1"/>
    <col min="13568" max="13568" width="14" style="606" bestFit="1" customWidth="1"/>
    <col min="13569" max="13569" width="2.7109375" style="606" customWidth="1"/>
    <col min="13570" max="13571" width="0" style="606" hidden="1" customWidth="1"/>
    <col min="13572" max="13572" width="8.85546875" style="606"/>
    <col min="13573" max="13573" width="37.140625" style="606" bestFit="1" customWidth="1"/>
    <col min="13574" max="13821" width="8.85546875" style="606"/>
    <col min="13822" max="13822" width="9.140625" style="606" bestFit="1" customWidth="1"/>
    <col min="13823" max="13823" width="47.42578125" style="606" bestFit="1" customWidth="1"/>
    <col min="13824" max="13824" width="14" style="606" bestFit="1" customWidth="1"/>
    <col min="13825" max="13825" width="2.7109375" style="606" customWidth="1"/>
    <col min="13826" max="13827" width="0" style="606" hidden="1" customWidth="1"/>
    <col min="13828" max="13828" width="8.85546875" style="606"/>
    <col min="13829" max="13829" width="37.140625" style="606" bestFit="1" customWidth="1"/>
    <col min="13830" max="14077" width="8.85546875" style="606"/>
    <col min="14078" max="14078" width="9.140625" style="606" bestFit="1" customWidth="1"/>
    <col min="14079" max="14079" width="47.42578125" style="606" bestFit="1" customWidth="1"/>
    <col min="14080" max="14080" width="14" style="606" bestFit="1" customWidth="1"/>
    <col min="14081" max="14081" width="2.7109375" style="606" customWidth="1"/>
    <col min="14082" max="14083" width="0" style="606" hidden="1" customWidth="1"/>
    <col min="14084" max="14084" width="8.85546875" style="606"/>
    <col min="14085" max="14085" width="37.140625" style="606" bestFit="1" customWidth="1"/>
    <col min="14086" max="14333" width="8.85546875" style="606"/>
    <col min="14334" max="14334" width="9.140625" style="606" bestFit="1" customWidth="1"/>
    <col min="14335" max="14335" width="47.42578125" style="606" bestFit="1" customWidth="1"/>
    <col min="14336" max="14336" width="14" style="606" bestFit="1" customWidth="1"/>
    <col min="14337" max="14337" width="2.7109375" style="606" customWidth="1"/>
    <col min="14338" max="14339" width="0" style="606" hidden="1" customWidth="1"/>
    <col min="14340" max="14340" width="8.85546875" style="606"/>
    <col min="14341" max="14341" width="37.140625" style="606" bestFit="1" customWidth="1"/>
    <col min="14342" max="14589" width="8.85546875" style="606"/>
    <col min="14590" max="14590" width="9.140625" style="606" bestFit="1" customWidth="1"/>
    <col min="14591" max="14591" width="47.42578125" style="606" bestFit="1" customWidth="1"/>
    <col min="14592" max="14592" width="14" style="606" bestFit="1" customWidth="1"/>
    <col min="14593" max="14593" width="2.7109375" style="606" customWidth="1"/>
    <col min="14594" max="14595" width="0" style="606" hidden="1" customWidth="1"/>
    <col min="14596" max="14596" width="8.85546875" style="606"/>
    <col min="14597" max="14597" width="37.140625" style="606" bestFit="1" customWidth="1"/>
    <col min="14598" max="14845" width="8.85546875" style="606"/>
    <col min="14846" max="14846" width="9.140625" style="606" bestFit="1" customWidth="1"/>
    <col min="14847" max="14847" width="47.42578125" style="606" bestFit="1" customWidth="1"/>
    <col min="14848" max="14848" width="14" style="606" bestFit="1" customWidth="1"/>
    <col min="14849" max="14849" width="2.7109375" style="606" customWidth="1"/>
    <col min="14850" max="14851" width="0" style="606" hidden="1" customWidth="1"/>
    <col min="14852" max="14852" width="8.85546875" style="606"/>
    <col min="14853" max="14853" width="37.140625" style="606" bestFit="1" customWidth="1"/>
    <col min="14854" max="15101" width="8.85546875" style="606"/>
    <col min="15102" max="15102" width="9.140625" style="606" bestFit="1" customWidth="1"/>
    <col min="15103" max="15103" width="47.42578125" style="606" bestFit="1" customWidth="1"/>
    <col min="15104" max="15104" width="14" style="606" bestFit="1" customWidth="1"/>
    <col min="15105" max="15105" width="2.7109375" style="606" customWidth="1"/>
    <col min="15106" max="15107" width="0" style="606" hidden="1" customWidth="1"/>
    <col min="15108" max="15108" width="8.85546875" style="606"/>
    <col min="15109" max="15109" width="37.140625" style="606" bestFit="1" customWidth="1"/>
    <col min="15110" max="15357" width="8.85546875" style="606"/>
    <col min="15358" max="15358" width="9.140625" style="606" bestFit="1" customWidth="1"/>
    <col min="15359" max="15359" width="47.42578125" style="606" bestFit="1" customWidth="1"/>
    <col min="15360" max="15360" width="14" style="606" bestFit="1" customWidth="1"/>
    <col min="15361" max="15361" width="2.7109375" style="606" customWidth="1"/>
    <col min="15362" max="15363" width="0" style="606" hidden="1" customWidth="1"/>
    <col min="15364" max="15364" width="8.85546875" style="606"/>
    <col min="15365" max="15365" width="37.140625" style="606" bestFit="1" customWidth="1"/>
    <col min="15366" max="15613" width="8.85546875" style="606"/>
    <col min="15614" max="15614" width="9.140625" style="606" bestFit="1" customWidth="1"/>
    <col min="15615" max="15615" width="47.42578125" style="606" bestFit="1" customWidth="1"/>
    <col min="15616" max="15616" width="14" style="606" bestFit="1" customWidth="1"/>
    <col min="15617" max="15617" width="2.7109375" style="606" customWidth="1"/>
    <col min="15618" max="15619" width="0" style="606" hidden="1" customWidth="1"/>
    <col min="15620" max="15620" width="8.85546875" style="606"/>
    <col min="15621" max="15621" width="37.140625" style="606" bestFit="1" customWidth="1"/>
    <col min="15622" max="15869" width="8.85546875" style="606"/>
    <col min="15870" max="15870" width="9.140625" style="606" bestFit="1" customWidth="1"/>
    <col min="15871" max="15871" width="47.42578125" style="606" bestFit="1" customWidth="1"/>
    <col min="15872" max="15872" width="14" style="606" bestFit="1" customWidth="1"/>
    <col min="15873" max="15873" width="2.7109375" style="606" customWidth="1"/>
    <col min="15874" max="15875" width="0" style="606" hidden="1" customWidth="1"/>
    <col min="15876" max="15876" width="8.85546875" style="606"/>
    <col min="15877" max="15877" width="37.140625" style="606" bestFit="1" customWidth="1"/>
    <col min="15878" max="16125" width="8.85546875" style="606"/>
    <col min="16126" max="16126" width="9.140625" style="606" bestFit="1" customWidth="1"/>
    <col min="16127" max="16127" width="47.42578125" style="606" bestFit="1" customWidth="1"/>
    <col min="16128" max="16128" width="14" style="606" bestFit="1" customWidth="1"/>
    <col min="16129" max="16129" width="2.7109375" style="606" customWidth="1"/>
    <col min="16130" max="16131" width="0" style="606" hidden="1" customWidth="1"/>
    <col min="16132" max="16132" width="8.85546875" style="606"/>
    <col min="16133" max="16133" width="37.140625" style="606" bestFit="1" customWidth="1"/>
    <col min="16134" max="16384" width="8.85546875" style="606"/>
  </cols>
  <sheetData>
    <row r="1" spans="1:5" s="736" customFormat="1" ht="60" customHeight="1" x14ac:dyDescent="0.2">
      <c r="B1" s="714"/>
      <c r="C1" s="755" t="s">
        <v>577</v>
      </c>
      <c r="D1" s="739"/>
      <c r="E1" s="737"/>
    </row>
    <row r="3" spans="1:5" x14ac:dyDescent="0.2">
      <c r="C3" s="627"/>
      <c r="D3" s="627"/>
      <c r="E3" s="607" t="s">
        <v>78</v>
      </c>
    </row>
    <row r="4" spans="1:5" x14ac:dyDescent="0.2">
      <c r="C4" s="628" t="s">
        <v>29</v>
      </c>
      <c r="D4" s="628"/>
      <c r="E4" s="629" t="s">
        <v>79</v>
      </c>
    </row>
    <row r="5" spans="1:5" x14ac:dyDescent="0.2">
      <c r="C5" s="630" t="s">
        <v>28</v>
      </c>
      <c r="D5" s="631"/>
      <c r="E5" s="610" t="s">
        <v>7</v>
      </c>
    </row>
    <row r="6" spans="1:5" x14ac:dyDescent="0.2">
      <c r="A6" s="856" t="s">
        <v>572</v>
      </c>
      <c r="C6" s="632" t="s">
        <v>62</v>
      </c>
      <c r="D6" s="632"/>
      <c r="E6" s="612" t="s">
        <v>80</v>
      </c>
    </row>
    <row r="7" spans="1:5" x14ac:dyDescent="0.2">
      <c r="A7" s="857"/>
      <c r="C7" s="633" t="s">
        <v>33</v>
      </c>
      <c r="D7" s="633"/>
      <c r="E7" s="634" t="s">
        <v>81</v>
      </c>
    </row>
    <row r="8" spans="1:5" x14ac:dyDescent="0.2">
      <c r="A8" s="857"/>
      <c r="C8" s="630" t="s">
        <v>32</v>
      </c>
      <c r="D8" s="631"/>
      <c r="E8" s="610" t="s">
        <v>82</v>
      </c>
    </row>
    <row r="9" spans="1:5" x14ac:dyDescent="0.2">
      <c r="A9" s="857"/>
      <c r="C9" s="632" t="s">
        <v>63</v>
      </c>
      <c r="D9" s="632"/>
      <c r="E9" s="612" t="s">
        <v>83</v>
      </c>
    </row>
    <row r="10" spans="1:5" ht="4.5" customHeight="1" x14ac:dyDescent="0.2">
      <c r="A10" s="857"/>
      <c r="C10" s="635"/>
      <c r="D10" s="635"/>
    </row>
    <row r="11" spans="1:5" x14ac:dyDescent="0.2">
      <c r="A11" s="857"/>
      <c r="C11" s="627"/>
      <c r="D11" s="627"/>
      <c r="E11" s="607" t="s">
        <v>462</v>
      </c>
    </row>
    <row r="12" spans="1:5" x14ac:dyDescent="0.2">
      <c r="A12" s="857"/>
      <c r="C12" s="636" t="s">
        <v>23</v>
      </c>
      <c r="D12" s="636"/>
      <c r="E12" s="614" t="s">
        <v>84</v>
      </c>
    </row>
    <row r="13" spans="1:5" x14ac:dyDescent="0.2">
      <c r="A13" s="857"/>
      <c r="C13" s="636" t="s">
        <v>34</v>
      </c>
      <c r="D13" s="636"/>
      <c r="E13" s="614" t="s">
        <v>85</v>
      </c>
    </row>
    <row r="14" spans="1:5" x14ac:dyDescent="0.2">
      <c r="A14" s="857"/>
      <c r="C14" s="636" t="s">
        <v>35</v>
      </c>
      <c r="D14" s="636"/>
      <c r="E14" s="614" t="s">
        <v>92</v>
      </c>
    </row>
    <row r="15" spans="1:5" s="605" customFormat="1" x14ac:dyDescent="0.2">
      <c r="A15" s="857"/>
      <c r="B15" s="79"/>
      <c r="C15" s="636" t="s">
        <v>36</v>
      </c>
      <c r="D15" s="636"/>
      <c r="E15" s="614" t="s">
        <v>86</v>
      </c>
    </row>
    <row r="16" spans="1:5" s="605" customFormat="1" x14ac:dyDescent="0.2">
      <c r="A16" s="857"/>
      <c r="B16" s="79"/>
      <c r="C16" s="636" t="s">
        <v>37</v>
      </c>
      <c r="D16" s="636"/>
      <c r="E16" s="614" t="s">
        <v>8</v>
      </c>
    </row>
    <row r="17" spans="1:5" s="605" customFormat="1" x14ac:dyDescent="0.2">
      <c r="A17" s="857"/>
      <c r="B17" s="79"/>
      <c r="C17" s="636" t="s">
        <v>31</v>
      </c>
      <c r="D17" s="636"/>
      <c r="E17" s="614" t="s">
        <v>87</v>
      </c>
    </row>
    <row r="18" spans="1:5" s="605" customFormat="1" x14ac:dyDescent="0.2">
      <c r="A18" s="857"/>
      <c r="B18" s="79"/>
      <c r="C18" s="637" t="s">
        <v>64</v>
      </c>
      <c r="D18" s="638"/>
      <c r="E18" s="615" t="s">
        <v>463</v>
      </c>
    </row>
    <row r="19" spans="1:5" ht="4.5" customHeight="1" x14ac:dyDescent="0.2">
      <c r="A19" s="857"/>
      <c r="C19" s="635"/>
      <c r="D19" s="635"/>
    </row>
    <row r="20" spans="1:5" s="605" customFormat="1" x14ac:dyDescent="0.2">
      <c r="A20" s="857"/>
      <c r="B20" s="79"/>
      <c r="C20" s="639" t="s">
        <v>38</v>
      </c>
      <c r="D20" s="639"/>
      <c r="E20" s="616" t="s">
        <v>206</v>
      </c>
    </row>
    <row r="21" spans="1:5" ht="4.5" customHeight="1" x14ac:dyDescent="0.2">
      <c r="C21" s="635"/>
      <c r="D21" s="635"/>
    </row>
    <row r="22" spans="1:5" x14ac:dyDescent="0.2">
      <c r="C22" s="627"/>
      <c r="D22" s="627"/>
      <c r="E22" s="607" t="s">
        <v>104</v>
      </c>
    </row>
    <row r="23" spans="1:5" ht="4.5" customHeight="1" x14ac:dyDescent="0.2">
      <c r="C23" s="635"/>
      <c r="D23" s="635"/>
    </row>
    <row r="24" spans="1:5" x14ac:dyDescent="0.2">
      <c r="C24" s="640" t="s">
        <v>39</v>
      </c>
      <c r="D24" s="640"/>
      <c r="E24" s="641" t="s">
        <v>10</v>
      </c>
    </row>
    <row r="25" spans="1:5" x14ac:dyDescent="0.2">
      <c r="C25" s="640" t="s">
        <v>40</v>
      </c>
      <c r="D25" s="640"/>
      <c r="E25" s="641" t="s">
        <v>53</v>
      </c>
    </row>
    <row r="26" spans="1:5" x14ac:dyDescent="0.2">
      <c r="C26" s="642" t="s">
        <v>41</v>
      </c>
      <c r="D26" s="643"/>
      <c r="E26" s="644" t="s">
        <v>87</v>
      </c>
    </row>
    <row r="27" spans="1:5" x14ac:dyDescent="0.2">
      <c r="C27" s="645" t="s">
        <v>65</v>
      </c>
      <c r="D27" s="646"/>
      <c r="E27" s="647" t="s">
        <v>105</v>
      </c>
    </row>
    <row r="28" spans="1:5" x14ac:dyDescent="0.2">
      <c r="C28" s="648" t="s">
        <v>42</v>
      </c>
      <c r="D28" s="648"/>
      <c r="E28" s="649" t="s">
        <v>106</v>
      </c>
    </row>
    <row r="29" spans="1:5" ht="4.5" customHeight="1" x14ac:dyDescent="0.2">
      <c r="C29" s="635"/>
      <c r="D29" s="635"/>
    </row>
    <row r="30" spans="1:5" x14ac:dyDescent="0.2">
      <c r="C30" s="640" t="s">
        <v>30</v>
      </c>
      <c r="D30" s="640"/>
      <c r="E30" s="641" t="s">
        <v>107</v>
      </c>
    </row>
    <row r="31" spans="1:5" x14ac:dyDescent="0.2">
      <c r="C31" s="650" t="s">
        <v>43</v>
      </c>
      <c r="D31" s="651"/>
      <c r="E31" s="652" t="s">
        <v>108</v>
      </c>
    </row>
    <row r="32" spans="1:5" x14ac:dyDescent="0.2">
      <c r="C32" s="648" t="s">
        <v>66</v>
      </c>
      <c r="D32" s="648"/>
      <c r="E32" s="649" t="s">
        <v>109</v>
      </c>
    </row>
    <row r="33" spans="3:5" ht="4.5" customHeight="1" x14ac:dyDescent="0.2">
      <c r="C33" s="635"/>
      <c r="D33" s="635"/>
    </row>
    <row r="34" spans="3:5" x14ac:dyDescent="0.2">
      <c r="C34" s="653" t="s">
        <v>44</v>
      </c>
      <c r="D34" s="653"/>
      <c r="E34" s="654" t="s">
        <v>110</v>
      </c>
    </row>
  </sheetData>
  <sheetProtection algorithmName="SHA-512" hashValue="haD2keIVzvI5q7suydzFpOsNDzuS8Hz8WxbOR0/fanvFImRCGWtKSTy1IDyYt5Gj2kUEDzwMUQLH6d2VQlQP/w==" saltValue="71tb6tmB81frdUuZD+AIYg=="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96"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0"/>
  <sheetViews>
    <sheetView showGridLines="0" workbookViewId="0">
      <pane xSplit="1" ySplit="1" topLeftCell="B2" activePane="bottomRight" state="frozen"/>
      <selection activeCell="B2" sqref="B2"/>
      <selection pane="topRight" activeCell="B2" sqref="B2"/>
      <selection pane="bottomLeft" activeCell="B2" sqref="B2"/>
      <selection pane="bottomRight" activeCell="B2" sqref="B2"/>
    </sheetView>
  </sheetViews>
  <sheetFormatPr defaultRowHeight="14.25" x14ac:dyDescent="0.2"/>
  <cols>
    <col min="1" max="1" width="11.42578125" style="714" customWidth="1"/>
    <col min="2" max="2" width="2.140625" style="79" customWidth="1"/>
    <col min="3" max="3" width="27.42578125" style="79" bestFit="1" customWidth="1"/>
    <col min="4" max="7" width="10.7109375" style="12" customWidth="1"/>
    <col min="8" max="9" width="11.140625" style="12" bestFit="1" customWidth="1"/>
    <col min="10" max="16384" width="9.140625" style="79"/>
  </cols>
  <sheetData>
    <row r="1" spans="1:9" s="714" customFormat="1" ht="60" customHeight="1" x14ac:dyDescent="0.2">
      <c r="C1" s="755" t="s">
        <v>577</v>
      </c>
      <c r="D1" s="711"/>
      <c r="E1" s="711"/>
      <c r="F1" s="711"/>
      <c r="G1" s="711"/>
      <c r="H1" s="711"/>
      <c r="I1" s="711"/>
    </row>
    <row r="3" spans="1:9" ht="18.75" customHeight="1" thickBot="1" x14ac:dyDescent="0.25">
      <c r="C3" s="623" t="s">
        <v>99</v>
      </c>
      <c r="D3" s="107">
        <v>1</v>
      </c>
      <c r="E3" s="107">
        <v>2</v>
      </c>
      <c r="F3" s="107">
        <v>3</v>
      </c>
      <c r="G3" s="107">
        <v>4</v>
      </c>
      <c r="H3" s="107">
        <v>5</v>
      </c>
      <c r="I3" s="107" t="s">
        <v>103</v>
      </c>
    </row>
    <row r="4" spans="1:9" ht="18.75" customHeight="1" x14ac:dyDescent="0.2">
      <c r="C4" s="624" t="s">
        <v>100</v>
      </c>
      <c r="D4" s="773">
        <v>300</v>
      </c>
      <c r="E4" s="773">
        <v>300</v>
      </c>
      <c r="F4" s="773">
        <v>300</v>
      </c>
      <c r="G4" s="773">
        <v>300</v>
      </c>
      <c r="H4" s="773">
        <v>5000</v>
      </c>
      <c r="I4" s="468">
        <f>SUM(D4:H4)</f>
        <v>6200</v>
      </c>
    </row>
    <row r="5" spans="1:9" ht="18.75" customHeight="1" thickBot="1" x14ac:dyDescent="0.25">
      <c r="C5" s="623" t="s">
        <v>101</v>
      </c>
      <c r="D5" s="625">
        <f>D4/(1+$D$6)^D3</f>
        <v>272.72727272727269</v>
      </c>
      <c r="E5" s="625">
        <f t="shared" ref="E5:H5" si="0">E4/(1+$D$6)^E3</f>
        <v>247.93388429752062</v>
      </c>
      <c r="F5" s="625">
        <f t="shared" si="0"/>
        <v>225.39444027047327</v>
      </c>
      <c r="G5" s="625">
        <f t="shared" si="0"/>
        <v>204.90403660952114</v>
      </c>
      <c r="H5" s="625">
        <f t="shared" si="0"/>
        <v>3104.6066152957746</v>
      </c>
      <c r="I5" s="625">
        <f>SUM(D5:H5)</f>
        <v>4055.5662492005622</v>
      </c>
    </row>
    <row r="6" spans="1:9" ht="18.75" customHeight="1" x14ac:dyDescent="0.2">
      <c r="A6" s="856" t="s">
        <v>572</v>
      </c>
      <c r="C6" s="624" t="s">
        <v>102</v>
      </c>
      <c r="D6" s="774">
        <v>0.1</v>
      </c>
    </row>
    <row r="7" spans="1:9" x14ac:dyDescent="0.2">
      <c r="A7" s="857"/>
    </row>
    <row r="8" spans="1:9" x14ac:dyDescent="0.2">
      <c r="A8" s="857"/>
    </row>
    <row r="9" spans="1:9" x14ac:dyDescent="0.2">
      <c r="A9" s="857"/>
    </row>
    <row r="10" spans="1:9" x14ac:dyDescent="0.2">
      <c r="A10" s="857"/>
    </row>
    <row r="11" spans="1:9" x14ac:dyDescent="0.2">
      <c r="A11" s="857"/>
    </row>
    <row r="12" spans="1:9" x14ac:dyDescent="0.2">
      <c r="A12" s="857"/>
    </row>
    <row r="13" spans="1:9" x14ac:dyDescent="0.2">
      <c r="A13" s="857"/>
    </row>
    <row r="14" spans="1:9" x14ac:dyDescent="0.2">
      <c r="A14" s="857"/>
    </row>
    <row r="15" spans="1:9" x14ac:dyDescent="0.2">
      <c r="A15" s="857"/>
    </row>
    <row r="16" spans="1:9" x14ac:dyDescent="0.2">
      <c r="A16" s="857"/>
    </row>
    <row r="17" spans="1:1" x14ac:dyDescent="0.2">
      <c r="A17" s="857"/>
    </row>
    <row r="18" spans="1:1" x14ac:dyDescent="0.2">
      <c r="A18" s="857"/>
    </row>
    <row r="19" spans="1:1" x14ac:dyDescent="0.2">
      <c r="A19" s="857"/>
    </row>
    <row r="20" spans="1:1" x14ac:dyDescent="0.2">
      <c r="A20" s="857"/>
    </row>
  </sheetData>
  <sheetProtection algorithmName="SHA-512" hashValue="q0TIduLYnoCjjNSTh8i0VfUlteI9GobeaddkSN3ZVXby+8a1rMFFP2x4EpXJUHKRkePH5opcBH3xsIJ1QmSpAA==" saltValue="ZIR4BhCuKGyIGp6Z+7zY1g==" spinCount="100000" sheet="1" formatCells="0" formatColumns="0" formatRows="0" insertColumns="0" insertRows="0" insertHyperlinks="0" deleteColumns="0" deleteRows="0" sort="0" autoFilter="0" pivotTables="0"/>
  <mergeCells count="1">
    <mergeCell ref="A6:A20"/>
  </mergeCells>
  <hyperlinks>
    <hyperlink ref="A6" r:id="rId1"/>
  </hyperlinks>
  <pageMargins left="0.70866141732283472" right="0.70866141732283472" top="0.74803149606299213" bottom="0.74803149606299213" header="0.31496062992125984" footer="0.31496062992125984"/>
  <pageSetup paperSize="9" scale="98" orientation="landscape" r:id="rId2"/>
  <ignoredErrors>
    <ignoredError sqref="D4:I5" unlockedFormula="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56</vt:i4>
      </vt:variant>
      <vt:variant>
        <vt:lpstr>Intervalli denominati</vt:lpstr>
      </vt:variant>
      <vt:variant>
        <vt:i4>36</vt:i4>
      </vt:variant>
    </vt:vector>
  </HeadingPairs>
  <TitlesOfParts>
    <vt:vector size="92" baseType="lpstr">
      <vt:lpstr>Disclaimer</vt:lpstr>
      <vt:lpstr>2.1</vt:lpstr>
      <vt:lpstr>2.2</vt:lpstr>
      <vt:lpstr>5.1</vt:lpstr>
      <vt:lpstr>6.1</vt:lpstr>
      <vt:lpstr>6.2</vt:lpstr>
      <vt:lpstr>6.3</vt:lpstr>
      <vt:lpstr>6.4</vt:lpstr>
      <vt:lpstr>6.5</vt:lpstr>
      <vt:lpstr>6.6</vt:lpstr>
      <vt:lpstr>6.7</vt:lpstr>
      <vt:lpstr>6.8</vt:lpstr>
      <vt:lpstr>7.1</vt:lpstr>
      <vt:lpstr>7.2</vt:lpstr>
      <vt:lpstr>7.3</vt:lpstr>
      <vt:lpstr>7.4</vt:lpstr>
      <vt:lpstr>7.5</vt:lpstr>
      <vt:lpstr>7.6</vt:lpstr>
      <vt:lpstr>7.7</vt:lpstr>
      <vt:lpstr>serie IRS</vt:lpstr>
      <vt:lpstr>9.1</vt:lpstr>
      <vt:lpstr>9.2</vt:lpstr>
      <vt:lpstr>9.3</vt:lpstr>
      <vt:lpstr>9.4</vt:lpstr>
      <vt:lpstr>9.5.i</vt:lpstr>
      <vt:lpstr>9.5</vt:lpstr>
      <vt:lpstr>10.1</vt:lpstr>
      <vt:lpstr>10.2</vt:lpstr>
      <vt:lpstr>10.3</vt:lpstr>
      <vt:lpstr>10.4.i</vt:lpstr>
      <vt:lpstr>10.4</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11.16</vt:lpstr>
      <vt:lpstr>11.17</vt:lpstr>
      <vt:lpstr>12.1</vt:lpstr>
      <vt:lpstr>12.2</vt:lpstr>
      <vt:lpstr>12.3</vt:lpstr>
      <vt:lpstr>12.4</vt:lpstr>
      <vt:lpstr>12.5</vt:lpstr>
      <vt:lpstr>12.6</vt:lpstr>
      <vt:lpstr>12.7</vt:lpstr>
      <vt:lpstr>12.8</vt:lpstr>
      <vt:lpstr>'10.1'!Area_stampa</vt:lpstr>
      <vt:lpstr>'10.2'!Area_stampa</vt:lpstr>
      <vt:lpstr>'10.3'!Area_stampa</vt:lpstr>
      <vt:lpstr>'10.4.i'!Area_stampa</vt:lpstr>
      <vt:lpstr>'11.1'!Area_stampa</vt:lpstr>
      <vt:lpstr>'11.10'!Area_stampa</vt:lpstr>
      <vt:lpstr>'11.11'!Area_stampa</vt:lpstr>
      <vt:lpstr>'11.12'!Area_stampa</vt:lpstr>
      <vt:lpstr>'11.13'!Area_stampa</vt:lpstr>
      <vt:lpstr>'11.14'!Area_stampa</vt:lpstr>
      <vt:lpstr>'11.15'!Area_stampa</vt:lpstr>
      <vt:lpstr>'11.16'!Area_stampa</vt:lpstr>
      <vt:lpstr>'11.17'!Area_stampa</vt:lpstr>
      <vt:lpstr>'11.2'!Area_stampa</vt:lpstr>
      <vt:lpstr>'11.3'!Area_stampa</vt:lpstr>
      <vt:lpstr>'11.4'!Area_stampa</vt:lpstr>
      <vt:lpstr>'11.5'!Area_stampa</vt:lpstr>
      <vt:lpstr>'11.6'!Area_stampa</vt:lpstr>
      <vt:lpstr>'11.7'!Area_stampa</vt:lpstr>
      <vt:lpstr>'11.8'!Area_stampa</vt:lpstr>
      <vt:lpstr>'11.9'!Area_stampa</vt:lpstr>
      <vt:lpstr>'2.1'!Area_stampa</vt:lpstr>
      <vt:lpstr>'6.3'!Area_stampa</vt:lpstr>
      <vt:lpstr>'6.6'!Area_stampa</vt:lpstr>
      <vt:lpstr>'6.8'!Area_stampa</vt:lpstr>
      <vt:lpstr>'7.2'!Area_stampa</vt:lpstr>
      <vt:lpstr>'7.3'!Area_stampa</vt:lpstr>
      <vt:lpstr>'7.5'!Area_stampa</vt:lpstr>
      <vt:lpstr>'7.6'!Area_stampa</vt:lpstr>
      <vt:lpstr>'7.7'!Area_stampa</vt:lpstr>
      <vt:lpstr>'9.2'!Area_stampa</vt:lpstr>
      <vt:lpstr>'9.3'!Area_stampa</vt:lpstr>
      <vt:lpstr>'9.4'!Area_stampa</vt:lpstr>
      <vt:lpstr>'9.5'!Area_stampa</vt:lpstr>
      <vt:lpstr>'9.5.i'!Area_stampa</vt:lpstr>
      <vt:lpstr>Disclaimer!Area_stampa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2019-12-30T16:34:25Z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DDRESS" linkTarget="PROP_ADDRESS">
    <vt:r8>0</vt:r8>
  </property>
  <property fmtid="{D5CDD505-2E9C-101B-9397-08002B2CF9AE}" pid="3" name="CITY" linkTarget="PROP_CITY">
    <vt:r8>0</vt:r8>
  </property>
  <property fmtid="{D5CDD505-2E9C-101B-9397-08002B2CF9AE}" pid="4" name="DCF_CF" linkTarget="PROP_DCF_CF">
    <vt:r8>0</vt:r8>
  </property>
  <property fmtid="{D5CDD505-2E9C-101B-9397-08002B2CF9AE}" pid="5" name="DCF_QTLY" linkTarget="PROP_DCF_QTLY">
    <vt:r8>0</vt:r8>
  </property>
  <property fmtid="{D5CDD505-2E9C-101B-9397-08002B2CF9AE}" pid="6" name="mgmt" linkTarget="prop_mgmt">
    <vt:r8>0</vt:r8>
  </property>
  <property fmtid="{D5CDD505-2E9C-101B-9397-08002B2CF9AE}" pid="7" name="NAME" linkTarget="PROP_NAME">
    <vt:r8>0</vt:r8>
  </property>
  <property fmtid="{D5CDD505-2E9C-101B-9397-08002B2CF9AE}" pid="8" name="SUMMARY" linkTarget="PROP_SUMMARY">
    <vt:r8>0</vt:r8>
  </property>
  <property fmtid="{D5CDD505-2E9C-101B-9397-08002B2CF9AE}" pid="9" name="ZIP" linkTarget="PROP_ZIP">
    <vt:r8>0</vt:r8>
  </property>
</Properties>
</file>