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5090" windowHeight="6390" tabRatio="907" activeTab="5"/>
  </bookViews>
  <sheets>
    <sheet name="Disclaimer" sheetId="1" r:id="rId1"/>
    <sheet name="Tabella 2.1" sheetId="2" r:id="rId2"/>
    <sheet name="Tabelle 2.3 --&gt; 2.8" sheetId="3" r:id="rId3"/>
    <sheet name="Tabella 2.9" sheetId="4" r:id="rId4"/>
    <sheet name="Tabella 2.10" sheetId="5" r:id="rId5"/>
    <sheet name="Tabella 2.11" sheetId="6" r:id="rId6"/>
    <sheet name="Tabella 2.12" sheetId="7" r:id="rId7"/>
    <sheet name="Tabelle 2.14 --&gt; 2.17" sheetId="8" r:id="rId8"/>
  </sheets>
  <externalReferences>
    <externalReference r:id="rId11"/>
  </externalReferences>
  <definedNames>
    <definedName name="rprob">'[1]vlookup'!$A$4:$B$57</definedName>
    <definedName name="vlrtrpct" localSheetId="4">#REF!</definedName>
    <definedName name="vlrtrpct" localSheetId="5">#REF!</definedName>
    <definedName name="vlrtrpct" localSheetId="3">#REF!</definedName>
    <definedName name="vlrtrpct" localSheetId="2">#REF!</definedName>
    <definedName name="vlrtrpct">#REF!</definedName>
    <definedName name="vlrtrpct2">#REF!</definedName>
  </definedNames>
  <calcPr fullCalcOnLoad="1"/>
</workbook>
</file>

<file path=xl/sharedStrings.xml><?xml version="1.0" encoding="utf-8"?>
<sst xmlns="http://schemas.openxmlformats.org/spreadsheetml/2006/main" count="127" uniqueCount="81">
  <si>
    <t>Anno</t>
  </si>
  <si>
    <t>Sommatoria al tasso di attualizzazione del</t>
  </si>
  <si>
    <t>Flusso attualizzato al</t>
  </si>
  <si>
    <t>Flusso Nominale</t>
  </si>
  <si>
    <t>A</t>
  </si>
  <si>
    <t>B</t>
  </si>
  <si>
    <t>C</t>
  </si>
  <si>
    <t>D</t>
  </si>
  <si>
    <t>=(C-A)*B</t>
  </si>
  <si>
    <t>=(D-B)*A</t>
  </si>
  <si>
    <t xml:space="preserve">Valore stimato* </t>
  </si>
  <si>
    <t xml:space="preserve">Canoni di locazione </t>
  </si>
  <si>
    <t xml:space="preserve">Oneri monetari di gestione </t>
  </si>
  <si>
    <t xml:space="preserve">Manutenzione straordinaria </t>
  </si>
  <si>
    <t xml:space="preserve">Flusso di cassa di gestione </t>
  </si>
  <si>
    <t>Rendimento immediato</t>
  </si>
  <si>
    <t xml:space="preserve">Rendimento in conto capitale </t>
  </si>
  <si>
    <t>Rendimento Totale</t>
  </si>
  <si>
    <t xml:space="preserve">Tasso d’interesse </t>
  </si>
  <si>
    <t xml:space="preserve">Conto capitale </t>
  </si>
  <si>
    <t>Rendimento</t>
  </si>
  <si>
    <t xml:space="preserve">Immediato </t>
  </si>
  <si>
    <t>Fine Anno</t>
  </si>
  <si>
    <t xml:space="preserve">Interessi </t>
  </si>
  <si>
    <t>Canone di locazione</t>
  </si>
  <si>
    <t>– Oneri di gestione</t>
  </si>
  <si>
    <t>– Interessi (I)</t>
  </si>
  <si>
    <t>– Imposte (T)</t>
  </si>
  <si>
    <t>= Utile al lordo di interessi e imposte (EBIT)</t>
  </si>
  <si>
    <t>= Utile al lordo delle imposte (EBT)</t>
  </si>
  <si>
    <t>= Utile netto</t>
  </si>
  <si>
    <t>Fine anno</t>
  </si>
  <si>
    <t xml:space="preserve">Investimenti </t>
  </si>
  <si>
    <t xml:space="preserve">Prezzo di vendita </t>
  </si>
  <si>
    <t xml:space="preserve">Flusso dell’investimento </t>
  </si>
  <si>
    <t>* Per il 1996, si tratta del prezzo di acquisto</t>
  </si>
  <si>
    <t>Equity</t>
  </si>
  <si>
    <t xml:space="preserve">Asset </t>
  </si>
  <si>
    <t>Peso</t>
  </si>
  <si>
    <t>Alpha</t>
  </si>
  <si>
    <t xml:space="preserve">Beta </t>
  </si>
  <si>
    <t>Gamma</t>
  </si>
  <si>
    <t>Benchmark</t>
  </si>
  <si>
    <t>Portafoglio</t>
  </si>
  <si>
    <t>Scostamenti</t>
  </si>
  <si>
    <t>Scostamento Allocazione</t>
  </si>
  <si>
    <t>Scostamento Selezione</t>
  </si>
  <si>
    <t>Scarto Quadratico</t>
  </si>
  <si>
    <t>Scostamento</t>
  </si>
  <si>
    <t>=(A-B)*(C-D)</t>
  </si>
  <si>
    <t>Flusso Investimento</t>
  </si>
  <si>
    <t>Erogazione Finanziamento</t>
  </si>
  <si>
    <t>Rimborso Finanziamento</t>
  </si>
  <si>
    <r>
      <t xml:space="preserve">Flusso </t>
    </r>
    <r>
      <rPr>
        <i/>
        <sz val="11"/>
        <color indexed="8"/>
        <rFont val="Times New Roman"/>
        <family val="1"/>
      </rPr>
      <t>Equity</t>
    </r>
  </si>
  <si>
    <t xml:space="preserve">Rendimento </t>
  </si>
  <si>
    <t>Rendimento totale</t>
  </si>
  <si>
    <t xml:space="preserve">Tabella 2.1 - Conto economico semplificato di un immobile </t>
  </si>
  <si>
    <r>
      <rPr>
        <b/>
        <sz val="11"/>
        <color indexed="8"/>
        <rFont val="Times New Roman"/>
        <family val="1"/>
      </rPr>
      <t xml:space="preserve">Tabella 2.9 - </t>
    </r>
    <r>
      <rPr>
        <b/>
        <i/>
        <sz val="11"/>
        <color indexed="8"/>
        <rFont val="Times New Roman"/>
        <family val="1"/>
      </rPr>
      <t>Asset allocation</t>
    </r>
    <r>
      <rPr>
        <b/>
        <sz val="11"/>
        <color indexed="8"/>
        <rFont val="Times New Roman"/>
        <family val="1"/>
      </rPr>
      <t xml:space="preserve"> e rendimento del benchmark nell’esempio</t>
    </r>
  </si>
  <si>
    <r>
      <rPr>
        <b/>
        <sz val="11"/>
        <color indexed="8"/>
        <rFont val="Times New Roman"/>
        <family val="1"/>
      </rPr>
      <t xml:space="preserve">Tabella 2.10 - </t>
    </r>
    <r>
      <rPr>
        <b/>
        <i/>
        <sz val="11"/>
        <color indexed="8"/>
        <rFont val="Times New Roman"/>
        <family val="1"/>
      </rPr>
      <t>Asset allocation</t>
    </r>
    <r>
      <rPr>
        <b/>
        <sz val="11"/>
        <color indexed="8"/>
        <rFont val="Times New Roman"/>
        <family val="1"/>
      </rPr>
      <t xml:space="preserve"> e rendimento del gestore nell’esempio</t>
    </r>
  </si>
  <si>
    <t>Tabella 2.11 - Scomposizione dello scostamento totale</t>
  </si>
  <si>
    <t>Tabella 2.12 - Esempio di calcolo dell’IRR</t>
  </si>
  <si>
    <r>
      <t xml:space="preserve">Rendimenti </t>
    </r>
    <r>
      <rPr>
        <b/>
        <i/>
        <sz val="11"/>
        <color indexed="8"/>
        <rFont val="Times New Roman"/>
        <family val="1"/>
      </rPr>
      <t>levered</t>
    </r>
  </si>
  <si>
    <t>Oneri finanziari</t>
  </si>
  <si>
    <t>Leva finanziaria</t>
  </si>
  <si>
    <t>Debito bancario</t>
  </si>
  <si>
    <t>Capitale proprio</t>
  </si>
  <si>
    <t>Tasso d'interesse</t>
  </si>
  <si>
    <t>Tabelle 2.14 --&gt; 2.17</t>
  </si>
  <si>
    <t>Tabelle 2.3 --&gt; 2.8</t>
  </si>
  <si>
    <t>www.hoesli-morri.it</t>
  </si>
  <si>
    <t>GIACOMO MORRI</t>
  </si>
  <si>
    <t>giacomo.morri@sdabocconi.it</t>
  </si>
  <si>
    <t>AVVERTENZA</t>
  </si>
  <si>
    <t>MARTIN HOESLI</t>
  </si>
  <si>
    <r>
      <t xml:space="preserve">INVESTIMENTO IMMOBILIARE - </t>
    </r>
    <r>
      <rPr>
        <b/>
        <i/>
        <sz val="12"/>
        <color indexed="8"/>
        <rFont val="Calibri"/>
        <family val="2"/>
      </rPr>
      <t>Martin Hoesli &amp; Giacomo Morri</t>
    </r>
  </si>
  <si>
    <t>INVESTIMENTO IMMOBILIARE - Martin Hoesli &amp; Giacomo Morri</t>
  </si>
  <si>
    <t>SDA Professor &amp; Director Master in Real Estate SDA Bocconi</t>
  </si>
  <si>
    <r>
      <t xml:space="preserve">INVESTIMENTO IMMOBILIARE - </t>
    </r>
    <r>
      <rPr>
        <b/>
        <i/>
        <sz val="12"/>
        <color indexed="8"/>
        <rFont val="Calibri"/>
        <family val="2"/>
      </rPr>
      <t>Martin Hoesli &amp; Giacomo Morri</t>
    </r>
  </si>
  <si>
    <r>
      <rPr>
        <b/>
        <u val="single"/>
        <sz val="12"/>
        <color indexed="8"/>
        <rFont val="Calibri"/>
        <family val="2"/>
      </rPr>
      <t>Foglio elettronico a cura di</t>
    </r>
    <r>
      <rPr>
        <u val="single"/>
        <sz val="12"/>
        <color indexed="8"/>
        <rFont val="Calibri"/>
        <family val="2"/>
      </rPr>
      <t xml:space="preserve">: </t>
    </r>
  </si>
  <si>
    <t>HEC University of Geneva</t>
  </si>
  <si>
    <r>
      <t xml:space="preserve">Il presente foglio di calcolo ha esclusivamente finalità didattica e non deve essere considerato un servizio di consulenza finanziaria o di sollecitazione al pubblico risparmio. Ogni utilizzo professionale è vietato. L'investitore che effettua operazioni finanziarie lo fa sotto la propria esclusiva responsabilità, consapevole dei rischi connessi all'attività speculativa o di investimento in strumenti finanziari. </t>
    </r>
    <r>
      <rPr>
        <b/>
        <i/>
        <sz val="12"/>
        <color indexed="10"/>
        <rFont val="Calibri"/>
        <family val="2"/>
      </rPr>
      <t xml:space="preserve">Copyright </t>
    </r>
    <r>
      <rPr>
        <b/>
        <sz val="12"/>
        <color indexed="10"/>
        <rFont val="Calibri"/>
        <family val="2"/>
      </rPr>
      <t>degli Autori.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</si>
</sst>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0.00000%"/>
    <numFmt numFmtId="167" formatCode="#,##0.0"/>
    <numFmt numFmtId="168" formatCode="&quot;$&quot;#,##0"/>
    <numFmt numFmtId="169" formatCode="_(&quot;$&quot;* #,##0_);_(&quot;$&quot;* \(#,##0\);_(&quot;$&quot;* &quot;-&quot;_);_(@_)"/>
    <numFmt numFmtId="170" formatCode="0.000%"/>
    <numFmt numFmtId="171" formatCode="0.000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4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u val="single"/>
      <sz val="12"/>
      <color theme="10"/>
      <name val="Calibri"/>
      <family val="2"/>
    </font>
    <font>
      <sz val="11"/>
      <color theme="3" tint="0.39998000860214233"/>
      <name val="Times New Roman"/>
      <family val="1"/>
    </font>
    <font>
      <b/>
      <u val="single"/>
      <sz val="12"/>
      <color rgb="FFFF0000"/>
      <name val="Calibri"/>
      <family val="2"/>
    </font>
    <font>
      <b/>
      <u val="single"/>
      <sz val="12"/>
      <color theme="10"/>
      <name val="Calibri"/>
      <family val="2"/>
    </font>
    <font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68" fontId="3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62" fillId="0" borderId="0" xfId="0" applyFont="1" applyAlignment="1">
      <alignment/>
    </xf>
    <xf numFmtId="1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Alignment="1">
      <alignment wrapText="1"/>
    </xf>
    <xf numFmtId="0" fontId="62" fillId="33" borderId="0" xfId="0" applyFont="1" applyFill="1" applyAlignment="1">
      <alignment/>
    </xf>
    <xf numFmtId="0" fontId="63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5" fontId="64" fillId="0" borderId="0" xfId="0" applyNumberFormat="1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5" fontId="64" fillId="0" borderId="10" xfId="0" applyNumberFormat="1" applyFont="1" applyBorder="1" applyAlignment="1" applyProtection="1">
      <alignment/>
      <protection locked="0"/>
    </xf>
    <xf numFmtId="0" fontId="62" fillId="0" borderId="0" xfId="0" applyFont="1" applyBorder="1" applyAlignment="1" applyProtection="1" quotePrefix="1">
      <alignment/>
      <protection locked="0"/>
    </xf>
    <xf numFmtId="5" fontId="62" fillId="0" borderId="0" xfId="0" applyNumberFormat="1" applyFont="1" applyBorder="1" applyAlignment="1" applyProtection="1">
      <alignment/>
      <protection locked="0"/>
    </xf>
    <xf numFmtId="0" fontId="62" fillId="0" borderId="11" xfId="0" applyFont="1" applyBorder="1" applyAlignment="1" applyProtection="1">
      <alignment/>
      <protection locked="0"/>
    </xf>
    <xf numFmtId="5" fontId="64" fillId="0" borderId="11" xfId="0" applyNumberFormat="1" applyFont="1" applyBorder="1" applyAlignment="1" applyProtection="1">
      <alignment/>
      <protection locked="0"/>
    </xf>
    <xf numFmtId="0" fontId="63" fillId="0" borderId="0" xfId="0" applyFont="1" applyBorder="1" applyAlignment="1" applyProtection="1" quotePrefix="1">
      <alignment/>
      <protection locked="0"/>
    </xf>
    <xf numFmtId="5" fontId="63" fillId="0" borderId="0" xfId="0" applyNumberFormat="1" applyFont="1" applyBorder="1" applyAlignment="1" applyProtection="1">
      <alignment/>
      <protection locked="0"/>
    </xf>
    <xf numFmtId="0" fontId="65" fillId="33" borderId="0" xfId="0" applyFont="1" applyFill="1" applyAlignment="1">
      <alignment horizontal="center" vertical="center" textRotation="45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 textRotation="90"/>
    </xf>
    <xf numFmtId="0" fontId="62" fillId="0" borderId="0" xfId="0" applyFont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 locked="0"/>
    </xf>
    <xf numFmtId="5" fontId="64" fillId="0" borderId="13" xfId="0" applyNumberFormat="1" applyFont="1" applyBorder="1" applyAlignment="1" applyProtection="1">
      <alignment horizontal="center" vertical="center" wrapText="1"/>
      <protection locked="0"/>
    </xf>
    <xf numFmtId="5" fontId="62" fillId="0" borderId="13" xfId="0" applyNumberFormat="1" applyFont="1" applyBorder="1" applyAlignment="1" applyProtection="1">
      <alignment horizontal="center" vertical="center" wrapText="1"/>
      <protection locked="0"/>
    </xf>
    <xf numFmtId="10" fontId="62" fillId="0" borderId="13" xfId="54" applyNumberFormat="1" applyFont="1" applyBorder="1" applyAlignment="1" applyProtection="1">
      <alignment horizontal="center" vertical="center" wrapText="1"/>
      <protection locked="0"/>
    </xf>
    <xf numFmtId="10" fontId="64" fillId="0" borderId="13" xfId="54" applyNumberFormat="1" applyFont="1" applyBorder="1" applyAlignment="1" applyProtection="1">
      <alignment horizontal="center" vertical="center" wrapText="1"/>
      <protection locked="0"/>
    </xf>
    <xf numFmtId="5" fontId="6" fillId="0" borderId="13" xfId="54" applyNumberFormat="1" applyFont="1" applyBorder="1" applyAlignment="1" applyProtection="1">
      <alignment horizontal="center" vertical="center" wrapText="1"/>
      <protection locked="0"/>
    </xf>
    <xf numFmtId="10" fontId="62" fillId="0" borderId="0" xfId="54" applyNumberFormat="1" applyFont="1" applyBorder="1" applyAlignment="1" applyProtection="1">
      <alignment horizontal="center" vertical="center" wrapText="1"/>
      <protection locked="0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5" fontId="64" fillId="0" borderId="14" xfId="0" applyNumberFormat="1" applyFont="1" applyBorder="1" applyAlignment="1" applyProtection="1">
      <alignment horizontal="center" vertical="center" wrapText="1"/>
      <protection locked="0"/>
    </xf>
    <xf numFmtId="5" fontId="62" fillId="0" borderId="14" xfId="0" applyNumberFormat="1" applyFont="1" applyBorder="1" applyAlignment="1" applyProtection="1">
      <alignment horizontal="center" vertical="center" wrapText="1"/>
      <protection locked="0"/>
    </xf>
    <xf numFmtId="10" fontId="62" fillId="0" borderId="14" xfId="54" applyNumberFormat="1" applyFont="1" applyBorder="1" applyAlignment="1" applyProtection="1">
      <alignment horizontal="center" vertical="center" wrapText="1"/>
      <protection locked="0"/>
    </xf>
    <xf numFmtId="10" fontId="64" fillId="0" borderId="14" xfId="54" applyNumberFormat="1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left" vertical="center"/>
      <protection locked="0"/>
    </xf>
    <xf numFmtId="166" fontId="62" fillId="0" borderId="16" xfId="54" applyNumberFormat="1" applyFont="1" applyBorder="1" applyAlignment="1" applyProtection="1">
      <alignment horizontal="center" vertical="center"/>
      <protection locked="0"/>
    </xf>
    <xf numFmtId="9" fontId="64" fillId="0" borderId="17" xfId="0" applyNumberFormat="1" applyFont="1" applyBorder="1" applyAlignment="1" applyProtection="1">
      <alignment horizontal="center" vertical="center"/>
      <protection locked="0"/>
    </xf>
    <xf numFmtId="5" fontId="62" fillId="0" borderId="17" xfId="0" applyNumberFormat="1" applyFont="1" applyBorder="1" applyAlignment="1" applyProtection="1">
      <alignment horizontal="center" vertical="center" wrapText="1"/>
      <protection locked="0"/>
    </xf>
    <xf numFmtId="166" fontId="62" fillId="0" borderId="0" xfId="54" applyNumberFormat="1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/>
      <protection locked="0"/>
    </xf>
    <xf numFmtId="0" fontId="63" fillId="0" borderId="11" xfId="0" applyFont="1" applyBorder="1" applyAlignment="1" applyProtection="1">
      <alignment horizontal="left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10" fontId="62" fillId="0" borderId="0" xfId="0" applyNumberFormat="1" applyFont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 vertical="center"/>
      <protection locked="0"/>
    </xf>
    <xf numFmtId="10" fontId="62" fillId="0" borderId="10" xfId="0" applyNumberFormat="1" applyFont="1" applyBorder="1" applyAlignment="1" applyProtection="1">
      <alignment horizontal="center" vertical="center"/>
      <protection locked="0"/>
    </xf>
    <xf numFmtId="10" fontId="63" fillId="0" borderId="0" xfId="0" applyNumberFormat="1" applyFont="1" applyAlignment="1" applyProtection="1">
      <alignment horizontal="right" vertical="center"/>
      <protection locked="0"/>
    </xf>
    <xf numFmtId="10" fontId="63" fillId="0" borderId="0" xfId="0" applyNumberFormat="1" applyFont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69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10" fontId="6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 quotePrefix="1">
      <alignment horizontal="center" vertical="center"/>
      <protection locked="0"/>
    </xf>
    <xf numFmtId="0" fontId="5" fillId="0" borderId="10" xfId="0" applyFont="1" applyBorder="1" applyAlignment="1" applyProtection="1" quotePrefix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62" fillId="0" borderId="22" xfId="0" applyFont="1" applyBorder="1" applyAlignment="1" applyProtection="1">
      <alignment horizontal="left" vertical="center"/>
      <protection locked="0"/>
    </xf>
    <xf numFmtId="10" fontId="6" fillId="0" borderId="23" xfId="54" applyNumberFormat="1" applyFont="1" applyBorder="1" applyAlignment="1" applyProtection="1">
      <alignment horizontal="center" vertical="center"/>
      <protection locked="0"/>
    </xf>
    <xf numFmtId="10" fontId="6" fillId="0" borderId="24" xfId="54" applyNumberFormat="1" applyFont="1" applyBorder="1" applyAlignment="1" applyProtection="1">
      <alignment horizontal="center" vertical="center"/>
      <protection locked="0"/>
    </xf>
    <xf numFmtId="10" fontId="6" fillId="0" borderId="23" xfId="0" applyNumberFormat="1" applyFont="1" applyBorder="1" applyAlignment="1" applyProtection="1">
      <alignment horizontal="center" vertical="center"/>
      <protection locked="0"/>
    </xf>
    <xf numFmtId="10" fontId="6" fillId="0" borderId="0" xfId="54" applyNumberFormat="1" applyFont="1" applyBorder="1" applyAlignment="1" applyProtection="1">
      <alignment horizontal="center" vertical="center"/>
      <protection locked="0"/>
    </xf>
    <xf numFmtId="10" fontId="6" fillId="0" borderId="24" xfId="0" applyNumberFormat="1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left" vertical="center"/>
      <protection locked="0"/>
    </xf>
    <xf numFmtId="0" fontId="62" fillId="0" borderId="14" xfId="0" applyFont="1" applyBorder="1" applyAlignment="1" applyProtection="1">
      <alignment horizontal="left" vertical="center"/>
      <protection locked="0"/>
    </xf>
    <xf numFmtId="10" fontId="6" fillId="0" borderId="20" xfId="54" applyNumberFormat="1" applyFont="1" applyBorder="1" applyAlignment="1" applyProtection="1">
      <alignment horizontal="center" vertical="center"/>
      <protection locked="0"/>
    </xf>
    <xf numFmtId="10" fontId="6" fillId="0" borderId="21" xfId="54" applyNumberFormat="1" applyFont="1" applyBorder="1" applyAlignment="1" applyProtection="1">
      <alignment horizontal="center" vertical="center"/>
      <protection locked="0"/>
    </xf>
    <xf numFmtId="10" fontId="6" fillId="0" borderId="20" xfId="0" applyNumberFormat="1" applyFont="1" applyBorder="1" applyAlignment="1" applyProtection="1">
      <alignment horizontal="center" vertical="center"/>
      <protection locked="0"/>
    </xf>
    <xf numFmtId="10" fontId="6" fillId="0" borderId="10" xfId="54" applyNumberFormat="1" applyFont="1" applyBorder="1" applyAlignment="1" applyProtection="1">
      <alignment horizontal="center" vertical="center"/>
      <protection locked="0"/>
    </xf>
    <xf numFmtId="10" fontId="6" fillId="0" borderId="21" xfId="0" applyNumberFormat="1" applyFont="1" applyBorder="1" applyAlignment="1" applyProtection="1">
      <alignment horizontal="center" vertical="center"/>
      <protection locked="0"/>
    </xf>
    <xf numFmtId="0" fontId="62" fillId="0" borderId="18" xfId="0" applyFont="1" applyBorder="1" applyAlignment="1" applyProtection="1">
      <alignment/>
      <protection locked="0"/>
    </xf>
    <xf numFmtId="10" fontId="6" fillId="0" borderId="25" xfId="0" applyNumberFormat="1" applyFont="1" applyBorder="1" applyAlignment="1" applyProtection="1">
      <alignment horizontal="center" vertical="center"/>
      <protection locked="0"/>
    </xf>
    <xf numFmtId="10" fontId="8" fillId="0" borderId="18" xfId="0" applyNumberFormat="1" applyFont="1" applyBorder="1" applyAlignment="1" applyProtection="1">
      <alignment horizontal="center" vertical="center"/>
      <protection locked="0"/>
    </xf>
    <xf numFmtId="10" fontId="8" fillId="0" borderId="25" xfId="0" applyNumberFormat="1" applyFont="1" applyBorder="1" applyAlignment="1" applyProtection="1">
      <alignment horizontal="center" vertical="center"/>
      <protection locked="0"/>
    </xf>
    <xf numFmtId="10" fontId="8" fillId="0" borderId="19" xfId="0" applyNumberFormat="1" applyFont="1" applyBorder="1" applyAlignment="1" applyProtection="1">
      <alignment horizontal="center" vertical="center"/>
      <protection locked="0"/>
    </xf>
    <xf numFmtId="0" fontId="63" fillId="0" borderId="2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0" fontId="5" fillId="0" borderId="21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right" vertical="center"/>
      <protection locked="0"/>
    </xf>
    <xf numFmtId="164" fontId="64" fillId="0" borderId="0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62" fillId="0" borderId="25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right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right" vertical="center"/>
      <protection locked="0"/>
    </xf>
    <xf numFmtId="10" fontId="64" fillId="0" borderId="0" xfId="0" applyNumberFormat="1" applyFont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62" fillId="0" borderId="0" xfId="0" applyNumberFormat="1" applyFont="1" applyAlignment="1" applyProtection="1">
      <alignment horizontal="center" vertical="center"/>
      <protection locked="0"/>
    </xf>
    <xf numFmtId="10" fontId="62" fillId="0" borderId="0" xfId="54" applyNumberFormat="1" applyFont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63" fillId="0" borderId="26" xfId="0" applyFont="1" applyBorder="1" applyAlignment="1" applyProtection="1">
      <alignment/>
      <protection locked="0"/>
    </xf>
    <xf numFmtId="0" fontId="63" fillId="0" borderId="26" xfId="0" applyFont="1" applyBorder="1" applyAlignment="1" applyProtection="1">
      <alignment horizontal="center" vertical="center"/>
      <protection locked="0"/>
    </xf>
    <xf numFmtId="5" fontId="62" fillId="0" borderId="0" xfId="0" applyNumberFormat="1" applyFont="1" applyAlignment="1" applyProtection="1">
      <alignment horizontal="center" vertical="center"/>
      <protection locked="0"/>
    </xf>
    <xf numFmtId="5" fontId="6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66" fillId="33" borderId="0" xfId="0" applyFont="1" applyFill="1" applyAlignment="1">
      <alignment vertical="top" textRotation="90"/>
    </xf>
    <xf numFmtId="0" fontId="72" fillId="33" borderId="0" xfId="36" applyFont="1" applyFill="1" applyAlignment="1" applyProtection="1">
      <alignment vertical="center" textRotation="90"/>
      <protection/>
    </xf>
    <xf numFmtId="5" fontId="73" fillId="0" borderId="13" xfId="0" applyNumberFormat="1" applyFont="1" applyBorder="1" applyAlignment="1" applyProtection="1">
      <alignment horizontal="center" vertical="center" wrapText="1"/>
      <protection locked="0"/>
    </xf>
    <xf numFmtId="5" fontId="73" fillId="0" borderId="14" xfId="0" applyNumberFormat="1" applyFont="1" applyBorder="1" applyAlignment="1" applyProtection="1">
      <alignment horizontal="center" vertical="center" wrapText="1"/>
      <protection locked="0"/>
    </xf>
    <xf numFmtId="10" fontId="73" fillId="0" borderId="0" xfId="54" applyNumberFormat="1" applyFont="1" applyAlignment="1" applyProtection="1">
      <alignment horizontal="center" vertical="center"/>
      <protection locked="0"/>
    </xf>
    <xf numFmtId="10" fontId="73" fillId="0" borderId="10" xfId="54" applyNumberFormat="1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5" fillId="33" borderId="0" xfId="36" applyFont="1" applyFill="1" applyAlignment="1" applyProtection="1">
      <alignment horizontal="center" vertical="top" textRotation="90"/>
      <protection/>
    </xf>
    <xf numFmtId="0" fontId="1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2" fillId="0" borderId="0" xfId="36" applyFont="1" applyFill="1" applyBorder="1" applyAlignment="1" applyProtection="1">
      <alignment horizontal="center" vertical="center" wrapText="1"/>
      <protection/>
    </xf>
    <xf numFmtId="0" fontId="63" fillId="0" borderId="15" xfId="0" applyFont="1" applyBorder="1" applyAlignment="1" applyProtection="1">
      <alignment horizontal="center" vertical="center"/>
      <protection locked="0"/>
    </xf>
    <xf numFmtId="0" fontId="63" fillId="0" borderId="16" xfId="0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0" fontId="64" fillId="0" borderId="25" xfId="0" applyNumberFormat="1" applyFont="1" applyBorder="1" applyAlignment="1" applyProtection="1">
      <alignment horizontal="center" vertical="center"/>
      <protection locked="0"/>
    </xf>
    <xf numFmtId="10" fontId="64" fillId="0" borderId="10" xfId="0" applyNumberFormat="1" applyFont="1" applyBorder="1" applyAlignment="1" applyProtection="1">
      <alignment horizontal="center" vertical="center"/>
      <protection locked="0"/>
    </xf>
    <xf numFmtId="10" fontId="6" fillId="0" borderId="25" xfId="0" applyNumberFormat="1" applyFont="1" applyBorder="1" applyAlignment="1" applyProtection="1">
      <alignment horizontal="center" vertical="center"/>
      <protection locked="0"/>
    </xf>
    <xf numFmtId="10" fontId="6" fillId="0" borderId="10" xfId="0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_Economic impact MSA analysis" xfId="44"/>
    <cellStyle name="Input" xfId="45"/>
    <cellStyle name="Comma" xfId="46"/>
    <cellStyle name="Migliaia (0)_Dbuf9296" xfId="47"/>
    <cellStyle name="Comma [0]" xfId="48"/>
    <cellStyle name="Neutrale" xfId="49"/>
    <cellStyle name="Normal_AppendixA_HO_R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elab rendimenti.xls Grafico 1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oesli-morri.it/" TargetMode="External" /><Relationship Id="rId3" Type="http://schemas.openxmlformats.org/officeDocument/2006/relationships/hyperlink" Target="http://www.hoesli-morri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1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1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1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1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2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1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1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" name="Immagine 1" descr="cover_investimentoimmobiliare.T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server\altro\My%20Documents\Out%20of%20Reach\OOR%2099\1999%20OUT%20OF%20RE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Sheet1"/>
      <sheetName val="states"/>
      <sheetName val="msa's"/>
      <sheetName val="counties"/>
      <sheetName val="vlookup"/>
      <sheetName val="90data"/>
      <sheetName val="Sheet8"/>
      <sheetName val="Sheet9"/>
      <sheetName val="Sheet10"/>
    </sheetNames>
    <sheetDataSet>
      <sheetData sheetId="5">
        <row r="4">
          <cell r="A4">
            <v>0.25</v>
          </cell>
          <cell r="B4">
            <v>0.11</v>
          </cell>
        </row>
        <row r="5">
          <cell r="A5">
            <v>0.26396363636363634</v>
          </cell>
          <cell r="B5">
            <v>0.12</v>
          </cell>
        </row>
        <row r="6">
          <cell r="A6">
            <v>0.2727272727272727</v>
          </cell>
          <cell r="B6">
            <v>0.13</v>
          </cell>
        </row>
        <row r="7">
          <cell r="A7">
            <v>0.28963636363636364</v>
          </cell>
          <cell r="B7">
            <v>0.14</v>
          </cell>
        </row>
        <row r="8">
          <cell r="A8">
            <v>0.3079090909090909</v>
          </cell>
          <cell r="B8">
            <v>0.15</v>
          </cell>
        </row>
        <row r="9">
          <cell r="A9">
            <v>0.3190909090909091</v>
          </cell>
          <cell r="B9">
            <v>0.16</v>
          </cell>
        </row>
        <row r="10">
          <cell r="A10">
            <v>0.3311940909090909</v>
          </cell>
          <cell r="B10">
            <v>0.17</v>
          </cell>
        </row>
        <row r="11">
          <cell r="A11">
            <v>0.3458181818181818</v>
          </cell>
          <cell r="B11">
            <v>0.18</v>
          </cell>
        </row>
        <row r="12">
          <cell r="A12">
            <v>0.36363636363636365</v>
          </cell>
          <cell r="B12">
            <v>0.19</v>
          </cell>
        </row>
        <row r="13">
          <cell r="A13">
            <v>0.38181818181818183</v>
          </cell>
          <cell r="B13">
            <v>0.2</v>
          </cell>
        </row>
        <row r="14">
          <cell r="A14">
            <v>0.39545454545454545</v>
          </cell>
          <cell r="B14">
            <v>0.21</v>
          </cell>
        </row>
        <row r="15">
          <cell r="A15">
            <v>0.4090909090909091</v>
          </cell>
          <cell r="B15">
            <v>0.22</v>
          </cell>
        </row>
        <row r="16">
          <cell r="A16">
            <v>0.4318181818181818</v>
          </cell>
          <cell r="B16">
            <v>0.23</v>
          </cell>
        </row>
        <row r="17">
          <cell r="A17">
            <v>0.45454545454545453</v>
          </cell>
          <cell r="B17">
            <v>0.24</v>
          </cell>
        </row>
        <row r="18">
          <cell r="A18">
            <v>0.45454545454545453</v>
          </cell>
          <cell r="B18">
            <v>0.25</v>
          </cell>
        </row>
        <row r="19">
          <cell r="A19">
            <v>0.4772727272727273</v>
          </cell>
          <cell r="B19">
            <v>0.26</v>
          </cell>
        </row>
        <row r="20">
          <cell r="A20">
            <v>0.5</v>
          </cell>
          <cell r="B20">
            <v>0.27</v>
          </cell>
        </row>
        <row r="21">
          <cell r="A21">
            <v>0.516</v>
          </cell>
          <cell r="B21">
            <v>0.28</v>
          </cell>
        </row>
        <row r="22">
          <cell r="A22">
            <v>0.5454545454545454</v>
          </cell>
          <cell r="B22">
            <v>0.29</v>
          </cell>
        </row>
        <row r="23">
          <cell r="A23">
            <v>0.5454545454545454</v>
          </cell>
          <cell r="B23">
            <v>0.3</v>
          </cell>
        </row>
        <row r="24">
          <cell r="A24">
            <v>0.5665095454545455</v>
          </cell>
          <cell r="B24">
            <v>0.31</v>
          </cell>
        </row>
        <row r="25">
          <cell r="A25">
            <v>0.5909090909090909</v>
          </cell>
          <cell r="B25">
            <v>0.32</v>
          </cell>
        </row>
        <row r="26">
          <cell r="A26">
            <v>0.6136363636363636</v>
          </cell>
          <cell r="B26">
            <v>0.33</v>
          </cell>
        </row>
        <row r="27">
          <cell r="A27">
            <v>0.6363636363636364</v>
          </cell>
          <cell r="B27">
            <v>0.34</v>
          </cell>
        </row>
        <row r="28">
          <cell r="A28">
            <v>0.6545454545454545</v>
          </cell>
          <cell r="B28">
            <v>0.35</v>
          </cell>
        </row>
        <row r="29">
          <cell r="A29">
            <v>0.6818181818181818</v>
          </cell>
          <cell r="B29">
            <v>0.36</v>
          </cell>
        </row>
        <row r="30">
          <cell r="A30">
            <v>0.6818181818181818</v>
          </cell>
          <cell r="B30">
            <v>0.37</v>
          </cell>
        </row>
        <row r="31">
          <cell r="A31">
            <v>0.7090909090909091</v>
          </cell>
          <cell r="B31">
            <v>0.38</v>
          </cell>
        </row>
        <row r="32">
          <cell r="A32">
            <v>0.7272727272727273</v>
          </cell>
          <cell r="B32">
            <v>0.39</v>
          </cell>
        </row>
        <row r="33">
          <cell r="A33">
            <v>0.7583931818181819</v>
          </cell>
          <cell r="B33">
            <v>0.4</v>
          </cell>
        </row>
        <row r="34">
          <cell r="A34">
            <v>0.7727272727272727</v>
          </cell>
          <cell r="B34">
            <v>0.41</v>
          </cell>
        </row>
        <row r="35">
          <cell r="A35">
            <v>0.8181818181818182</v>
          </cell>
          <cell r="B35">
            <v>0.42</v>
          </cell>
        </row>
        <row r="36">
          <cell r="A36">
            <v>0.8181818181818182</v>
          </cell>
          <cell r="B36">
            <v>0.43</v>
          </cell>
        </row>
        <row r="37">
          <cell r="A37">
            <v>0.850909090909091</v>
          </cell>
          <cell r="B37">
            <v>0.44</v>
          </cell>
        </row>
        <row r="38">
          <cell r="A38">
            <v>0.8727272727272727</v>
          </cell>
          <cell r="B38">
            <v>0.45</v>
          </cell>
        </row>
        <row r="39">
          <cell r="A39">
            <v>0.9090909090909091</v>
          </cell>
          <cell r="B39">
            <v>0.46</v>
          </cell>
        </row>
        <row r="40">
          <cell r="A40">
            <v>0.9090909090909091</v>
          </cell>
          <cell r="B40">
            <v>0.47</v>
          </cell>
        </row>
        <row r="41">
          <cell r="A41">
            <v>0.9249545454545455</v>
          </cell>
          <cell r="B41">
            <v>0.48</v>
          </cell>
        </row>
        <row r="42">
          <cell r="A42">
            <v>0.9545454545454546</v>
          </cell>
          <cell r="B42">
            <v>0.49</v>
          </cell>
        </row>
        <row r="43">
          <cell r="A43">
            <v>0.9818181818181818</v>
          </cell>
          <cell r="B43">
            <v>0.5</v>
          </cell>
        </row>
        <row r="44">
          <cell r="A44">
            <v>1</v>
          </cell>
          <cell r="B44">
            <v>0.51</v>
          </cell>
        </row>
        <row r="45">
          <cell r="A45">
            <v>1.0352727272727273</v>
          </cell>
          <cell r="B45">
            <v>0.52</v>
          </cell>
        </row>
        <row r="46">
          <cell r="A46">
            <v>1.0478636363636364</v>
          </cell>
          <cell r="B46">
            <v>0.53</v>
          </cell>
        </row>
        <row r="47">
          <cell r="A47">
            <v>1.0909090909090908</v>
          </cell>
          <cell r="B47">
            <v>0.54</v>
          </cell>
        </row>
        <row r="48">
          <cell r="A48">
            <v>1.0940786363636363</v>
          </cell>
          <cell r="B48">
            <v>0.55</v>
          </cell>
        </row>
        <row r="49">
          <cell r="A49">
            <v>1.1363181818181818</v>
          </cell>
          <cell r="B49">
            <v>0.56</v>
          </cell>
        </row>
        <row r="50">
          <cell r="A50">
            <v>1.1363636363636365</v>
          </cell>
          <cell r="B50">
            <v>0.57</v>
          </cell>
        </row>
        <row r="51">
          <cell r="A51">
            <v>1.1363636363636365</v>
          </cell>
          <cell r="B51">
            <v>0.58</v>
          </cell>
        </row>
        <row r="52">
          <cell r="A52">
            <v>1.1454545454545455</v>
          </cell>
          <cell r="B52">
            <v>0.59</v>
          </cell>
        </row>
        <row r="53">
          <cell r="A53">
            <v>1.1817727272727272</v>
          </cell>
          <cell r="B53">
            <v>0.6</v>
          </cell>
        </row>
        <row r="54">
          <cell r="A54">
            <v>1.1818181818181819</v>
          </cell>
          <cell r="B54">
            <v>0.61</v>
          </cell>
        </row>
        <row r="55">
          <cell r="A55">
            <v>1.1883313636363637</v>
          </cell>
          <cell r="B55">
            <v>0.62</v>
          </cell>
        </row>
        <row r="56">
          <cell r="A56">
            <v>1.2272727272727273</v>
          </cell>
          <cell r="B56">
            <v>0.63</v>
          </cell>
        </row>
        <row r="57">
          <cell r="A57">
            <v>1.2672727272727273</v>
          </cell>
          <cell r="B57">
            <v>0.64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acomo.morri@sdabocconi.it" TargetMode="External" /><Relationship Id="rId2" Type="http://schemas.openxmlformats.org/officeDocument/2006/relationships/hyperlink" Target="http://www.sdabocconi.it/mre" TargetMode="External" /><Relationship Id="rId3" Type="http://schemas.openxmlformats.org/officeDocument/2006/relationships/hyperlink" Target="http://www.hoesli-morri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sli-morri.i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sli-morri.i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sli-morri.i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sli-morri.i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sli-morri.it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sli-morri.it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sli-morri.it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1.421875" style="60" customWidth="1"/>
    <col min="2" max="16384" width="9.140625" style="60" customWidth="1"/>
  </cols>
  <sheetData>
    <row r="1" spans="1:9" ht="60" customHeight="1">
      <c r="A1" s="23"/>
      <c r="B1" s="139" t="s">
        <v>74</v>
      </c>
      <c r="C1" s="139"/>
      <c r="D1" s="139"/>
      <c r="E1" s="139"/>
      <c r="F1" s="139"/>
      <c r="G1" s="139"/>
      <c r="H1" s="139"/>
      <c r="I1" s="139"/>
    </row>
    <row r="2" spans="2:9" ht="15" customHeight="1">
      <c r="B2" s="127"/>
      <c r="C2" s="127"/>
      <c r="D2" s="127"/>
      <c r="E2" s="127"/>
      <c r="F2" s="127"/>
      <c r="G2" s="127"/>
      <c r="H2" s="127"/>
      <c r="I2" s="127"/>
    </row>
    <row r="3" spans="2:9" ht="15" customHeight="1">
      <c r="B3" s="127"/>
      <c r="C3" s="127"/>
      <c r="D3" s="127"/>
      <c r="E3" s="127"/>
      <c r="F3" s="127"/>
      <c r="G3" s="127"/>
      <c r="H3" s="127"/>
      <c r="I3" s="127"/>
    </row>
    <row r="4" spans="1:9" ht="15">
      <c r="A4" s="141" t="s">
        <v>69</v>
      </c>
      <c r="B4" s="127"/>
      <c r="C4" s="127"/>
      <c r="D4" s="127"/>
      <c r="E4" s="127"/>
      <c r="F4" s="127"/>
      <c r="G4" s="127"/>
      <c r="H4" s="127"/>
      <c r="I4" s="127"/>
    </row>
    <row r="5" spans="1:9" ht="15" customHeight="1">
      <c r="A5" s="141"/>
      <c r="B5" s="127"/>
      <c r="C5" s="142" t="s">
        <v>78</v>
      </c>
      <c r="D5" s="143"/>
      <c r="E5" s="143"/>
      <c r="F5" s="143"/>
      <c r="G5" s="143"/>
      <c r="H5" s="143"/>
      <c r="I5" s="127"/>
    </row>
    <row r="6" spans="1:9" ht="15.75">
      <c r="A6" s="141"/>
      <c r="B6" s="127"/>
      <c r="C6" s="128"/>
      <c r="D6" s="128"/>
      <c r="E6" s="128"/>
      <c r="F6" s="128"/>
      <c r="G6" s="128"/>
      <c r="H6" s="128"/>
      <c r="I6" s="127"/>
    </row>
    <row r="7" spans="1:9" ht="15.75">
      <c r="A7" s="141"/>
      <c r="B7" s="127"/>
      <c r="C7" s="144" t="s">
        <v>73</v>
      </c>
      <c r="D7" s="144"/>
      <c r="E7" s="144"/>
      <c r="F7" s="144"/>
      <c r="G7" s="144"/>
      <c r="H7" s="144"/>
      <c r="I7" s="127"/>
    </row>
    <row r="8" spans="1:9" ht="15.75">
      <c r="A8" s="141"/>
      <c r="B8" s="127"/>
      <c r="C8" s="140" t="s">
        <v>79</v>
      </c>
      <c r="D8" s="140"/>
      <c r="E8" s="140"/>
      <c r="F8" s="140"/>
      <c r="G8" s="140"/>
      <c r="H8" s="140"/>
      <c r="I8" s="127"/>
    </row>
    <row r="9" spans="1:9" ht="15" customHeight="1">
      <c r="A9" s="141"/>
      <c r="B9" s="127"/>
      <c r="C9" s="130"/>
      <c r="D9" s="130"/>
      <c r="E9" s="130"/>
      <c r="F9" s="130"/>
      <c r="G9" s="130"/>
      <c r="H9" s="130"/>
      <c r="I9" s="127"/>
    </row>
    <row r="10" spans="1:9" ht="14.25" customHeight="1">
      <c r="A10" s="141"/>
      <c r="B10" s="127"/>
      <c r="C10" s="144" t="s">
        <v>70</v>
      </c>
      <c r="D10" s="144"/>
      <c r="E10" s="144"/>
      <c r="F10" s="144"/>
      <c r="G10" s="144"/>
      <c r="H10" s="144"/>
      <c r="I10" s="127"/>
    </row>
    <row r="11" spans="1:9" ht="14.25" customHeight="1">
      <c r="A11" s="141"/>
      <c r="B11" s="127"/>
      <c r="C11" s="145" t="s">
        <v>76</v>
      </c>
      <c r="D11" s="146"/>
      <c r="E11" s="146"/>
      <c r="F11" s="146"/>
      <c r="G11" s="146"/>
      <c r="H11" s="146"/>
      <c r="I11" s="127"/>
    </row>
    <row r="12" spans="1:9" ht="15.75">
      <c r="A12" s="141"/>
      <c r="B12" s="127"/>
      <c r="C12" s="147" t="s">
        <v>71</v>
      </c>
      <c r="D12" s="140"/>
      <c r="E12" s="140"/>
      <c r="F12" s="140"/>
      <c r="G12" s="140"/>
      <c r="H12" s="140"/>
      <c r="I12" s="127"/>
    </row>
    <row r="13" spans="1:9" ht="15">
      <c r="A13" s="141"/>
      <c r="B13" s="127"/>
      <c r="C13" s="127"/>
      <c r="D13" s="127"/>
      <c r="E13" s="127"/>
      <c r="F13" s="127"/>
      <c r="G13" s="127"/>
      <c r="H13" s="127"/>
      <c r="I13" s="127"/>
    </row>
    <row r="14" spans="1:9" ht="15">
      <c r="A14" s="141"/>
      <c r="B14" s="127"/>
      <c r="C14" s="127"/>
      <c r="D14" s="127"/>
      <c r="E14" s="127"/>
      <c r="F14" s="127"/>
      <c r="G14" s="127"/>
      <c r="H14" s="127"/>
      <c r="I14" s="127"/>
    </row>
    <row r="15" spans="1:9" ht="15">
      <c r="A15" s="141"/>
      <c r="B15" s="127"/>
      <c r="C15" s="127"/>
      <c r="D15" s="127"/>
      <c r="E15" s="127"/>
      <c r="F15" s="127"/>
      <c r="G15" s="127"/>
      <c r="H15" s="127"/>
      <c r="I15" s="127"/>
    </row>
    <row r="16" spans="1:9" ht="15">
      <c r="A16" s="141"/>
      <c r="B16" s="127"/>
      <c r="C16" s="127"/>
      <c r="D16" s="127"/>
      <c r="E16" s="127"/>
      <c r="F16" s="127"/>
      <c r="G16" s="127"/>
      <c r="H16" s="127"/>
      <c r="I16"/>
    </row>
    <row r="17" spans="1:9" ht="15.75">
      <c r="A17" s="141"/>
      <c r="B17" s="127"/>
      <c r="C17" s="138" t="s">
        <v>72</v>
      </c>
      <c r="D17" s="138"/>
      <c r="E17" s="138"/>
      <c r="F17" s="138"/>
      <c r="G17" s="138"/>
      <c r="H17" s="138"/>
      <c r="I17"/>
    </row>
    <row r="18" spans="1:9" ht="15">
      <c r="A18" s="141"/>
      <c r="B18" s="127"/>
      <c r="C18" s="137" t="s">
        <v>80</v>
      </c>
      <c r="D18" s="137"/>
      <c r="E18" s="137"/>
      <c r="F18" s="137"/>
      <c r="G18" s="137"/>
      <c r="H18" s="137"/>
      <c r="I18"/>
    </row>
    <row r="19" spans="1:9" ht="15">
      <c r="A19" s="141"/>
      <c r="B19" s="127"/>
      <c r="C19" s="137"/>
      <c r="D19" s="137"/>
      <c r="E19" s="137"/>
      <c r="F19" s="137"/>
      <c r="G19" s="137"/>
      <c r="H19" s="137"/>
      <c r="I19"/>
    </row>
    <row r="20" spans="1:9" ht="15">
      <c r="A20" s="141"/>
      <c r="B20" s="127"/>
      <c r="C20" s="137"/>
      <c r="D20" s="137"/>
      <c r="E20" s="137"/>
      <c r="F20" s="137"/>
      <c r="G20" s="137"/>
      <c r="H20" s="137"/>
      <c r="I20"/>
    </row>
    <row r="21" spans="1:9" ht="15">
      <c r="A21" s="141"/>
      <c r="B21" s="127"/>
      <c r="C21" s="137"/>
      <c r="D21" s="137"/>
      <c r="E21" s="137"/>
      <c r="F21" s="137"/>
      <c r="G21" s="137"/>
      <c r="H21" s="137"/>
      <c r="I21"/>
    </row>
    <row r="22" spans="1:9" ht="15">
      <c r="A22" s="141"/>
      <c r="B22" s="127"/>
      <c r="C22" s="137"/>
      <c r="D22" s="137"/>
      <c r="E22" s="137"/>
      <c r="F22" s="137"/>
      <c r="G22" s="137"/>
      <c r="H22" s="137"/>
      <c r="I22"/>
    </row>
    <row r="23" spans="1:9" ht="15">
      <c r="A23" s="141"/>
      <c r="B23" s="127"/>
      <c r="C23" s="137"/>
      <c r="D23" s="137"/>
      <c r="E23" s="137"/>
      <c r="F23" s="137"/>
      <c r="G23" s="137"/>
      <c r="H23" s="137"/>
      <c r="I23" s="127"/>
    </row>
    <row r="24" spans="1:9" ht="15">
      <c r="A24" s="141"/>
      <c r="B24" s="127"/>
      <c r="C24" s="137"/>
      <c r="D24" s="137"/>
      <c r="E24" s="137"/>
      <c r="F24" s="137"/>
      <c r="G24" s="137"/>
      <c r="H24" s="137"/>
      <c r="I24" s="127"/>
    </row>
    <row r="25" spans="1:9" ht="15">
      <c r="A25" s="141"/>
      <c r="B25" s="127"/>
      <c r="C25" s="137"/>
      <c r="D25" s="137"/>
      <c r="E25" s="137"/>
      <c r="F25" s="137"/>
      <c r="G25" s="137"/>
      <c r="H25" s="137"/>
      <c r="I25" s="127"/>
    </row>
    <row r="26" spans="1:9" ht="15">
      <c r="A26" s="141"/>
      <c r="B26" s="127"/>
      <c r="C26" s="137"/>
      <c r="D26" s="137"/>
      <c r="E26" s="137"/>
      <c r="F26" s="137"/>
      <c r="G26" s="137"/>
      <c r="H26" s="137"/>
      <c r="I26" s="127"/>
    </row>
    <row r="27" spans="1:9" ht="15">
      <c r="A27" s="141"/>
      <c r="B27" s="127"/>
      <c r="C27" s="137"/>
      <c r="D27" s="137"/>
      <c r="E27" s="137"/>
      <c r="F27" s="137"/>
      <c r="G27" s="137"/>
      <c r="H27" s="137"/>
      <c r="I27" s="127"/>
    </row>
    <row r="28" spans="1:9" ht="15">
      <c r="A28" s="141"/>
      <c r="B28" s="127"/>
      <c r="C28" s="137"/>
      <c r="D28" s="137"/>
      <c r="E28" s="137"/>
      <c r="F28" s="137"/>
      <c r="G28" s="137"/>
      <c r="H28" s="137"/>
      <c r="I28" s="127"/>
    </row>
    <row r="29" spans="1:9" ht="15">
      <c r="A29" s="141"/>
      <c r="B29" s="127"/>
      <c r="C29" s="137"/>
      <c r="D29" s="137"/>
      <c r="E29" s="137"/>
      <c r="F29" s="137"/>
      <c r="G29" s="137"/>
      <c r="H29" s="137"/>
      <c r="I29" s="127"/>
    </row>
    <row r="30" spans="1:9" ht="15.75">
      <c r="A30" s="141"/>
      <c r="B30" s="127"/>
      <c r="C30" s="129"/>
      <c r="D30" s="129"/>
      <c r="E30" s="129"/>
      <c r="F30" s="129"/>
      <c r="G30" s="129"/>
      <c r="H30" s="129"/>
      <c r="I30" s="127"/>
    </row>
    <row r="31" spans="1:9" ht="15.75">
      <c r="A31" s="141"/>
      <c r="B31" s="127"/>
      <c r="C31" s="129"/>
      <c r="D31" s="129"/>
      <c r="E31" s="129"/>
      <c r="F31" s="129"/>
      <c r="G31" s="129"/>
      <c r="H31" s="129"/>
      <c r="I31" s="127"/>
    </row>
    <row r="32" spans="1:9" ht="15">
      <c r="A32" s="141"/>
      <c r="B32" s="127"/>
      <c r="C32" s="127"/>
      <c r="D32" s="127"/>
      <c r="E32" s="127"/>
      <c r="F32" s="127"/>
      <c r="G32" s="127"/>
      <c r="H32" s="127"/>
      <c r="I32" s="127"/>
    </row>
    <row r="33" ht="15">
      <c r="A33" s="131"/>
    </row>
    <row r="34" ht="15">
      <c r="A34" s="131"/>
    </row>
    <row r="35" ht="15">
      <c r="A35" s="131"/>
    </row>
    <row r="36" ht="15">
      <c r="A36" s="131"/>
    </row>
    <row r="37" ht="15">
      <c r="A37" s="131"/>
    </row>
    <row r="38" ht="15">
      <c r="A38" s="131"/>
    </row>
    <row r="39" ht="15">
      <c r="A39" s="131"/>
    </row>
    <row r="40" ht="15">
      <c r="A40" s="131"/>
    </row>
    <row r="41" ht="15">
      <c r="A41" s="131"/>
    </row>
    <row r="42" ht="15">
      <c r="A42" s="131"/>
    </row>
    <row r="43" ht="15">
      <c r="A43" s="131"/>
    </row>
    <row r="44" ht="15">
      <c r="A44" s="131"/>
    </row>
    <row r="45" ht="15">
      <c r="A45" s="131"/>
    </row>
    <row r="46" ht="15">
      <c r="A46" s="131"/>
    </row>
    <row r="47" ht="15">
      <c r="A47" s="131"/>
    </row>
    <row r="48" ht="15">
      <c r="A48" s="131"/>
    </row>
    <row r="49" ht="15">
      <c r="A49" s="131"/>
    </row>
    <row r="50" ht="15">
      <c r="A50" s="131"/>
    </row>
  </sheetData>
  <sheetProtection password="9073" sheet="1" objects="1" scenarios="1" selectLockedCells="1"/>
  <mergeCells count="10">
    <mergeCell ref="C18:H29"/>
    <mergeCell ref="C17:H17"/>
    <mergeCell ref="B1:I1"/>
    <mergeCell ref="C8:H8"/>
    <mergeCell ref="A4:A32"/>
    <mergeCell ref="C5:H5"/>
    <mergeCell ref="C10:H10"/>
    <mergeCell ref="C7:H7"/>
    <mergeCell ref="C11:H11"/>
    <mergeCell ref="C12:H12"/>
  </mergeCells>
  <hyperlinks>
    <hyperlink ref="C12" r:id="rId1" display="giacomo.morri@sdabocconi.it"/>
    <hyperlink ref="C11" r:id="rId2" display="http://www.sdabocconi.it/mre"/>
    <hyperlink ref="A4" r:id="rId3" display="www.hoesli-morri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7"/>
  <sheetViews>
    <sheetView showGridLines="0" workbookViewId="0" topLeftCell="A1">
      <selection activeCell="B2" sqref="B2"/>
    </sheetView>
  </sheetViews>
  <sheetFormatPr defaultColWidth="10.57421875" defaultRowHeight="15"/>
  <cols>
    <col min="1" max="1" width="11.421875" style="10" customWidth="1"/>
    <col min="2" max="2" width="3.00390625" style="1" customWidth="1"/>
    <col min="3" max="3" width="39.140625" style="1" bestFit="1" customWidth="1"/>
    <col min="4" max="4" width="11.28125" style="1" bestFit="1" customWidth="1"/>
    <col min="5" max="16384" width="10.57421875" style="1" customWidth="1"/>
  </cols>
  <sheetData>
    <row r="1" spans="1:6" s="10" customFormat="1" ht="60" customHeight="1">
      <c r="A1" s="23"/>
      <c r="B1" s="139" t="s">
        <v>75</v>
      </c>
      <c r="C1" s="139"/>
      <c r="D1" s="139"/>
      <c r="E1" s="139"/>
      <c r="F1" s="139"/>
    </row>
    <row r="2" spans="2:6" ht="15" customHeight="1">
      <c r="B2" s="12"/>
      <c r="C2" s="12"/>
      <c r="D2" s="12"/>
      <c r="E2" s="12"/>
      <c r="F2" s="12"/>
    </row>
    <row r="3" spans="1:6" ht="15">
      <c r="A3" s="25"/>
      <c r="B3" s="12"/>
      <c r="C3" s="11" t="s">
        <v>56</v>
      </c>
      <c r="D3" s="12"/>
      <c r="E3" s="12"/>
      <c r="F3" s="12"/>
    </row>
    <row r="4" spans="1:6" ht="15">
      <c r="A4" s="141" t="s">
        <v>69</v>
      </c>
      <c r="B4" s="12"/>
      <c r="C4" s="12"/>
      <c r="D4" s="12"/>
      <c r="E4" s="12"/>
      <c r="F4" s="12"/>
    </row>
    <row r="5" spans="1:6" ht="15">
      <c r="A5" s="141"/>
      <c r="B5" s="12"/>
      <c r="C5" s="13" t="s">
        <v>24</v>
      </c>
      <c r="D5" s="14">
        <v>675000</v>
      </c>
      <c r="E5" s="12"/>
      <c r="F5" s="12"/>
    </row>
    <row r="6" spans="1:6" ht="15">
      <c r="A6" s="141"/>
      <c r="B6" s="12"/>
      <c r="C6" s="15" t="s">
        <v>25</v>
      </c>
      <c r="D6" s="16">
        <v>-125000</v>
      </c>
      <c r="E6" s="12"/>
      <c r="F6" s="12"/>
    </row>
    <row r="7" spans="1:6" ht="15">
      <c r="A7" s="141"/>
      <c r="B7" s="12"/>
      <c r="C7" s="17" t="s">
        <v>28</v>
      </c>
      <c r="D7" s="18">
        <f>D5+D6</f>
        <v>550000</v>
      </c>
      <c r="E7" s="12"/>
      <c r="F7" s="12"/>
    </row>
    <row r="8" spans="1:6" ht="15">
      <c r="A8" s="141"/>
      <c r="B8" s="12"/>
      <c r="C8" s="15" t="s">
        <v>26</v>
      </c>
      <c r="D8" s="16">
        <v>-420000</v>
      </c>
      <c r="E8" s="12"/>
      <c r="F8" s="12"/>
    </row>
    <row r="9" spans="1:6" ht="15">
      <c r="A9" s="141"/>
      <c r="B9" s="12"/>
      <c r="C9" s="17" t="s">
        <v>29</v>
      </c>
      <c r="D9" s="18">
        <f>D7+D8</f>
        <v>130000</v>
      </c>
      <c r="E9" s="12"/>
      <c r="F9" s="12"/>
    </row>
    <row r="10" spans="1:6" ht="15.75" thickBot="1">
      <c r="A10" s="141"/>
      <c r="B10" s="12"/>
      <c r="C10" s="19" t="s">
        <v>27</v>
      </c>
      <c r="D10" s="20">
        <v>-52000</v>
      </c>
      <c r="E10" s="12"/>
      <c r="F10" s="12"/>
    </row>
    <row r="11" spans="1:6" s="3" customFormat="1" ht="14.25">
      <c r="A11" s="141"/>
      <c r="B11" s="11"/>
      <c r="C11" s="21" t="s">
        <v>30</v>
      </c>
      <c r="D11" s="22">
        <f>D9+D10</f>
        <v>78000</v>
      </c>
      <c r="E11" s="11"/>
      <c r="F11" s="11"/>
    </row>
    <row r="12" spans="1:6" ht="15">
      <c r="A12" s="141"/>
      <c r="B12" s="12"/>
      <c r="C12" s="12"/>
      <c r="D12" s="12"/>
      <c r="E12" s="12"/>
      <c r="F12" s="12"/>
    </row>
    <row r="13" spans="1:6" ht="15">
      <c r="A13" s="141"/>
      <c r="B13" s="12"/>
      <c r="C13" s="12"/>
      <c r="D13" s="12"/>
      <c r="E13" s="12"/>
      <c r="F13" s="12"/>
    </row>
    <row r="14" spans="1:6" ht="15">
      <c r="A14" s="141"/>
      <c r="B14" s="12"/>
      <c r="C14" s="12"/>
      <c r="D14" s="12"/>
      <c r="E14" s="12"/>
      <c r="F14" s="12"/>
    </row>
    <row r="15" spans="1:6" ht="15">
      <c r="A15" s="141"/>
      <c r="B15" s="12"/>
      <c r="C15" s="12"/>
      <c r="D15" s="12"/>
      <c r="E15" s="12"/>
      <c r="F15" s="12"/>
    </row>
    <row r="16" spans="1:6" ht="15">
      <c r="A16" s="141"/>
      <c r="B16" s="12"/>
      <c r="C16" s="12"/>
      <c r="D16" s="12"/>
      <c r="E16" s="12"/>
      <c r="F16" s="12"/>
    </row>
    <row r="17" spans="1:6" ht="15">
      <c r="A17" s="141"/>
      <c r="B17" s="12"/>
      <c r="C17" s="12"/>
      <c r="D17" s="12"/>
      <c r="E17" s="12"/>
      <c r="F17" s="12"/>
    </row>
    <row r="18" spans="1:6" ht="15">
      <c r="A18" s="141"/>
      <c r="B18" s="12"/>
      <c r="C18" s="12"/>
      <c r="D18" s="12"/>
      <c r="E18" s="12"/>
      <c r="F18" s="12"/>
    </row>
    <row r="19" spans="1:6" ht="15">
      <c r="A19" s="141"/>
      <c r="B19" s="12"/>
      <c r="C19" s="12"/>
      <c r="D19" s="12"/>
      <c r="E19" s="12"/>
      <c r="F19" s="12"/>
    </row>
    <row r="20" spans="1:6" ht="15">
      <c r="A20" s="141"/>
      <c r="B20" s="12"/>
      <c r="C20" s="12"/>
      <c r="D20" s="12"/>
      <c r="E20" s="12"/>
      <c r="F20" s="12"/>
    </row>
    <row r="21" spans="1:6" ht="15">
      <c r="A21" s="141"/>
      <c r="B21" s="12"/>
      <c r="C21" s="12"/>
      <c r="D21" s="12"/>
      <c r="E21" s="12"/>
      <c r="F21" s="12"/>
    </row>
    <row r="22" spans="1:6" ht="15">
      <c r="A22" s="141"/>
      <c r="B22" s="12"/>
      <c r="C22" s="12"/>
      <c r="D22" s="12"/>
      <c r="E22" s="12"/>
      <c r="F22" s="12"/>
    </row>
    <row r="23" spans="1:6" ht="15">
      <c r="A23" s="141"/>
      <c r="B23" s="12"/>
      <c r="C23" s="12"/>
      <c r="D23" s="12"/>
      <c r="E23" s="12"/>
      <c r="F23" s="12"/>
    </row>
    <row r="24" spans="1:6" ht="15">
      <c r="A24" s="141"/>
      <c r="B24" s="12"/>
      <c r="C24" s="12"/>
      <c r="D24" s="12"/>
      <c r="E24" s="12"/>
      <c r="F24" s="12"/>
    </row>
    <row r="25" spans="1:6" ht="15">
      <c r="A25" s="141"/>
      <c r="B25" s="12"/>
      <c r="C25" s="12"/>
      <c r="D25" s="12"/>
      <c r="E25" s="12"/>
      <c r="F25" s="12"/>
    </row>
    <row r="26" spans="1:6" ht="15">
      <c r="A26" s="141"/>
      <c r="B26" s="12"/>
      <c r="C26" s="12"/>
      <c r="D26" s="12"/>
      <c r="E26" s="12"/>
      <c r="F26" s="12"/>
    </row>
    <row r="27" spans="1:6" ht="15">
      <c r="A27" s="141"/>
      <c r="B27" s="12"/>
      <c r="C27" s="12"/>
      <c r="D27" s="12"/>
      <c r="E27" s="12"/>
      <c r="F27" s="12"/>
    </row>
    <row r="28" spans="1:6" ht="15">
      <c r="A28" s="141"/>
      <c r="B28" s="12"/>
      <c r="C28" s="12"/>
      <c r="D28" s="12"/>
      <c r="E28" s="12"/>
      <c r="F28" s="12"/>
    </row>
    <row r="29" spans="1:6" ht="15">
      <c r="A29" s="141"/>
      <c r="B29" s="12"/>
      <c r="C29" s="12"/>
      <c r="D29" s="12"/>
      <c r="E29" s="12"/>
      <c r="F29" s="12"/>
    </row>
    <row r="30" spans="1:6" ht="15">
      <c r="A30" s="141"/>
      <c r="B30" s="12"/>
      <c r="C30" s="12"/>
      <c r="D30" s="12"/>
      <c r="E30" s="12"/>
      <c r="F30" s="12"/>
    </row>
    <row r="31" spans="1:6" ht="15">
      <c r="A31" s="141"/>
      <c r="B31" s="12"/>
      <c r="C31" s="12"/>
      <c r="D31" s="12"/>
      <c r="E31" s="12"/>
      <c r="F31" s="12"/>
    </row>
    <row r="32" spans="1:6" ht="15">
      <c r="A32" s="141"/>
      <c r="B32" s="12"/>
      <c r="C32" s="12"/>
      <c r="D32" s="12"/>
      <c r="E32" s="12"/>
      <c r="F32" s="12"/>
    </row>
    <row r="33" spans="1:6" ht="15">
      <c r="A33" s="141"/>
      <c r="B33" s="12"/>
      <c r="C33" s="12"/>
      <c r="D33" s="12"/>
      <c r="E33" s="12"/>
      <c r="F33" s="12"/>
    </row>
    <row r="34" spans="1:6" ht="15">
      <c r="A34" s="141"/>
      <c r="B34" s="12"/>
      <c r="C34" s="12"/>
      <c r="D34" s="12"/>
      <c r="E34" s="12"/>
      <c r="F34" s="12"/>
    </row>
    <row r="35" spans="1:6" ht="15">
      <c r="A35" s="141"/>
      <c r="B35" s="12"/>
      <c r="C35" s="12"/>
      <c r="D35" s="12"/>
      <c r="E35" s="12"/>
      <c r="F35" s="12"/>
    </row>
    <row r="36" spans="1:6" ht="15">
      <c r="A36" s="141"/>
      <c r="B36" s="12"/>
      <c r="C36" s="12"/>
      <c r="D36" s="12"/>
      <c r="E36" s="12"/>
      <c r="F36" s="12"/>
    </row>
    <row r="37" spans="1:6" ht="15">
      <c r="A37" s="141"/>
      <c r="B37" s="12"/>
      <c r="C37" s="12"/>
      <c r="D37" s="12"/>
      <c r="E37" s="12"/>
      <c r="F37" s="12"/>
    </row>
    <row r="38" spans="1:6" ht="15">
      <c r="A38" s="141"/>
      <c r="B38" s="12"/>
      <c r="C38" s="12"/>
      <c r="D38" s="12"/>
      <c r="E38" s="12"/>
      <c r="F38" s="12"/>
    </row>
    <row r="39" spans="1:6" ht="15">
      <c r="A39" s="141"/>
      <c r="B39" s="12"/>
      <c r="C39" s="12"/>
      <c r="D39" s="12"/>
      <c r="E39" s="12"/>
      <c r="F39" s="12"/>
    </row>
    <row r="40" spans="1:6" ht="15">
      <c r="A40" s="141"/>
      <c r="B40" s="12"/>
      <c r="C40" s="12"/>
      <c r="D40" s="12"/>
      <c r="E40" s="12"/>
      <c r="F40" s="12"/>
    </row>
    <row r="41" spans="1:6" ht="15">
      <c r="A41" s="141"/>
      <c r="B41" s="12"/>
      <c r="C41" s="12"/>
      <c r="D41" s="12"/>
      <c r="E41" s="12"/>
      <c r="F41" s="12"/>
    </row>
    <row r="42" spans="1:6" ht="15">
      <c r="A42" s="25"/>
      <c r="B42" s="12"/>
      <c r="C42" s="12"/>
      <c r="D42" s="12"/>
      <c r="E42" s="12"/>
      <c r="F42" s="12"/>
    </row>
    <row r="43" spans="1:6" ht="15">
      <c r="A43" s="25"/>
      <c r="B43" s="12"/>
      <c r="C43" s="12"/>
      <c r="D43" s="12"/>
      <c r="E43" s="12"/>
      <c r="F43" s="12"/>
    </row>
    <row r="44" spans="1:6" ht="15">
      <c r="A44" s="25"/>
      <c r="B44" s="12"/>
      <c r="C44" s="12"/>
      <c r="D44" s="12"/>
      <c r="E44" s="12"/>
      <c r="F44" s="12"/>
    </row>
    <row r="45" spans="1:6" ht="15">
      <c r="A45" s="25"/>
      <c r="B45" s="12"/>
      <c r="C45" s="12"/>
      <c r="D45" s="12"/>
      <c r="E45" s="12"/>
      <c r="F45" s="12"/>
    </row>
    <row r="46" spans="1:6" ht="15">
      <c r="A46" s="25"/>
      <c r="B46" s="12"/>
      <c r="C46" s="12"/>
      <c r="D46" s="12"/>
      <c r="E46" s="12"/>
      <c r="F46" s="12"/>
    </row>
    <row r="47" spans="1:6" ht="15">
      <c r="A47" s="25"/>
      <c r="B47" s="12"/>
      <c r="C47" s="12"/>
      <c r="D47" s="12"/>
      <c r="E47" s="12"/>
      <c r="F47" s="12"/>
    </row>
  </sheetData>
  <sheetProtection password="9073" sheet="1" objects="1" scenarios="1" selectLockedCells="1"/>
  <mergeCells count="2">
    <mergeCell ref="B1:F1"/>
    <mergeCell ref="A4:A41"/>
  </mergeCells>
  <hyperlinks>
    <hyperlink ref="A4" r:id="rId1" display="www.hoesli-morri.it"/>
  </hyperlinks>
  <printOptions/>
  <pageMargins left="0.7" right="0.7" top="0.75" bottom="0.75" header="0.3" footer="0.3"/>
  <pageSetup horizontalDpi="200" verticalDpi="200" orientation="portrait" paperSize="9" r:id="rId3"/>
  <ignoredErrors>
    <ignoredError sqref="D7 D9 D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1.421875" style="10" customWidth="1"/>
    <col min="2" max="2" width="2.8515625" style="1" customWidth="1"/>
    <col min="3" max="3" width="7.8515625" style="5" customWidth="1"/>
    <col min="4" max="4" width="9.8515625" style="5" bestFit="1" customWidth="1"/>
    <col min="5" max="5" width="15.421875" style="5" bestFit="1" customWidth="1"/>
    <col min="6" max="6" width="14.421875" style="5" bestFit="1" customWidth="1"/>
    <col min="7" max="7" width="15.140625" style="5" bestFit="1" customWidth="1"/>
    <col min="8" max="8" width="12.28125" style="5" customWidth="1"/>
    <col min="9" max="9" width="12.421875" style="1" bestFit="1" customWidth="1"/>
    <col min="10" max="10" width="14.8515625" style="1" bestFit="1" customWidth="1"/>
    <col min="11" max="11" width="12.421875" style="1" bestFit="1" customWidth="1"/>
    <col min="12" max="12" width="11.57421875" style="1" bestFit="1" customWidth="1"/>
    <col min="13" max="14" width="11.57421875" style="1" customWidth="1"/>
    <col min="15" max="15" width="11.00390625" style="1" bestFit="1" customWidth="1"/>
    <col min="16" max="17" width="8.140625" style="1" bestFit="1" customWidth="1"/>
    <col min="18" max="18" width="8.140625" style="1" customWidth="1"/>
    <col min="19" max="16384" width="9.140625" style="1" customWidth="1"/>
  </cols>
  <sheetData>
    <row r="1" spans="1:18" s="10" customFormat="1" ht="60" customHeight="1">
      <c r="A1" s="23"/>
      <c r="B1" s="139" t="s">
        <v>77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24"/>
    </row>
    <row r="2" spans="2:18" ht="15" customHeight="1">
      <c r="B2" s="12"/>
      <c r="C2" s="26"/>
      <c r="D2" s="26"/>
      <c r="E2" s="26"/>
      <c r="F2" s="26"/>
      <c r="G2" s="26"/>
      <c r="H2" s="26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5">
      <c r="A3" s="132"/>
      <c r="B3" s="12"/>
      <c r="C3" s="11" t="s">
        <v>68</v>
      </c>
      <c r="D3" s="26"/>
      <c r="E3" s="26"/>
      <c r="F3" s="26"/>
      <c r="G3" s="26"/>
      <c r="H3" s="26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">
      <c r="A4" s="141" t="s">
        <v>69</v>
      </c>
      <c r="B4" s="12"/>
      <c r="C4" s="26"/>
      <c r="D4" s="26"/>
      <c r="E4" s="26"/>
      <c r="F4" s="26"/>
      <c r="G4" s="26"/>
      <c r="H4" s="26"/>
      <c r="I4" s="12"/>
      <c r="J4" s="12"/>
      <c r="K4" s="12"/>
      <c r="L4" s="12"/>
      <c r="M4" s="12"/>
      <c r="N4" s="12"/>
      <c r="O4" s="148" t="s">
        <v>61</v>
      </c>
      <c r="P4" s="149"/>
      <c r="Q4" s="150"/>
      <c r="R4" s="27"/>
    </row>
    <row r="5" spans="1:18" s="9" customFormat="1" ht="30" customHeight="1" thickBot="1">
      <c r="A5" s="141"/>
      <c r="B5" s="28"/>
      <c r="C5" s="29" t="s">
        <v>0</v>
      </c>
      <c r="D5" s="29" t="s">
        <v>11</v>
      </c>
      <c r="E5" s="29" t="s">
        <v>12</v>
      </c>
      <c r="F5" s="29" t="s">
        <v>13</v>
      </c>
      <c r="G5" s="29" t="s">
        <v>14</v>
      </c>
      <c r="H5" s="29" t="s">
        <v>10</v>
      </c>
      <c r="I5" s="29" t="s">
        <v>15</v>
      </c>
      <c r="J5" s="29" t="s">
        <v>16</v>
      </c>
      <c r="K5" s="29" t="s">
        <v>17</v>
      </c>
      <c r="L5" s="29" t="s">
        <v>18</v>
      </c>
      <c r="M5" s="29" t="s">
        <v>62</v>
      </c>
      <c r="N5" s="29" t="s">
        <v>65</v>
      </c>
      <c r="O5" s="29" t="s">
        <v>21</v>
      </c>
      <c r="P5" s="29" t="s">
        <v>19</v>
      </c>
      <c r="Q5" s="30" t="s">
        <v>36</v>
      </c>
      <c r="R5" s="31"/>
    </row>
    <row r="6" spans="1:18" ht="15">
      <c r="A6" s="141"/>
      <c r="B6" s="12"/>
      <c r="C6" s="32">
        <v>1996</v>
      </c>
      <c r="D6" s="33"/>
      <c r="E6" s="33"/>
      <c r="F6" s="33"/>
      <c r="G6" s="34"/>
      <c r="H6" s="133">
        <v>6660000</v>
      </c>
      <c r="I6" s="35"/>
      <c r="J6" s="35"/>
      <c r="K6" s="35"/>
      <c r="L6" s="36"/>
      <c r="M6" s="36"/>
      <c r="N6" s="37">
        <f>H6-$E$23</f>
        <v>3330000</v>
      </c>
      <c r="O6" s="35"/>
      <c r="P6" s="35"/>
      <c r="Q6" s="35"/>
      <c r="R6" s="38"/>
    </row>
    <row r="7" spans="1:18" ht="15">
      <c r="A7" s="141"/>
      <c r="B7" s="12"/>
      <c r="C7" s="32">
        <v>1997</v>
      </c>
      <c r="D7" s="33">
        <v>406200</v>
      </c>
      <c r="E7" s="33">
        <v>111200</v>
      </c>
      <c r="F7" s="33"/>
      <c r="G7" s="34">
        <f aca="true" t="shared" si="0" ref="G7:G20">D7-E7</f>
        <v>295000</v>
      </c>
      <c r="H7" s="133">
        <v>5510000</v>
      </c>
      <c r="I7" s="35">
        <f>G7/H6</f>
        <v>0.044294294294294295</v>
      </c>
      <c r="J7" s="35">
        <f>(H7-H6-F7)/H6</f>
        <v>-0.17267267267267267</v>
      </c>
      <c r="K7" s="35">
        <f>I7+J7</f>
        <v>-0.12837837837837837</v>
      </c>
      <c r="L7" s="36">
        <v>0.0688</v>
      </c>
      <c r="M7" s="34">
        <f>L7*$E$23</f>
        <v>229104</v>
      </c>
      <c r="N7" s="34">
        <f aca="true" t="shared" si="1" ref="N7:N20">H7-$E$23</f>
        <v>2180000</v>
      </c>
      <c r="O7" s="35">
        <f>(G7-M7)/N6</f>
        <v>0.019788588588588587</v>
      </c>
      <c r="P7" s="35">
        <f>(N7-F7-N6)/N6</f>
        <v>-0.34534534534534533</v>
      </c>
      <c r="Q7" s="35">
        <f>O7+P7</f>
        <v>-0.32555675675675677</v>
      </c>
      <c r="R7" s="38"/>
    </row>
    <row r="8" spans="1:18" ht="15">
      <c r="A8" s="141"/>
      <c r="B8" s="12"/>
      <c r="C8" s="32">
        <v>1998</v>
      </c>
      <c r="D8" s="33">
        <v>404500</v>
      </c>
      <c r="E8" s="33">
        <v>84200</v>
      </c>
      <c r="F8" s="33"/>
      <c r="G8" s="34">
        <f t="shared" si="0"/>
        <v>320300</v>
      </c>
      <c r="H8" s="133">
        <v>4960000</v>
      </c>
      <c r="I8" s="35">
        <f aca="true" t="shared" si="2" ref="I8:I20">G8/H7</f>
        <v>0.05813067150635209</v>
      </c>
      <c r="J8" s="35">
        <f aca="true" t="shared" si="3" ref="J8:J20">(H8-H7-F8)/H7</f>
        <v>-0.0998185117967332</v>
      </c>
      <c r="K8" s="35">
        <f aca="true" t="shared" si="4" ref="K8:K20">I8+J8</f>
        <v>-0.04168784029038112</v>
      </c>
      <c r="L8" s="36">
        <v>0.0695</v>
      </c>
      <c r="M8" s="34">
        <f aca="true" t="shared" si="5" ref="M8:M20">L8*$E$23</f>
        <v>231435.00000000003</v>
      </c>
      <c r="N8" s="34">
        <f t="shared" si="1"/>
        <v>1630000</v>
      </c>
      <c r="O8" s="35">
        <f aca="true" t="shared" si="6" ref="O8:O20">(G8-M8)/N7</f>
        <v>0.040763761467889896</v>
      </c>
      <c r="P8" s="35">
        <f aca="true" t="shared" si="7" ref="P8:P20">(N8-F8-N7)/N7</f>
        <v>-0.25229357798165136</v>
      </c>
      <c r="Q8" s="35">
        <f aca="true" t="shared" si="8" ref="Q8:Q20">O8+P8</f>
        <v>-0.21152981651376146</v>
      </c>
      <c r="R8" s="38"/>
    </row>
    <row r="9" spans="1:18" ht="15">
      <c r="A9" s="141"/>
      <c r="B9" s="12"/>
      <c r="C9" s="32">
        <v>1999</v>
      </c>
      <c r="D9" s="33">
        <v>409200</v>
      </c>
      <c r="E9" s="33">
        <v>89700</v>
      </c>
      <c r="F9" s="33"/>
      <c r="G9" s="34">
        <f t="shared" si="0"/>
        <v>319500</v>
      </c>
      <c r="H9" s="133">
        <v>4860000</v>
      </c>
      <c r="I9" s="35">
        <f t="shared" si="2"/>
        <v>0.06441532258064517</v>
      </c>
      <c r="J9" s="35">
        <f t="shared" si="3"/>
        <v>-0.020161290322580645</v>
      </c>
      <c r="K9" s="35">
        <f t="shared" si="4"/>
        <v>0.04425403225806453</v>
      </c>
      <c r="L9" s="36">
        <v>0.0591</v>
      </c>
      <c r="M9" s="34">
        <f t="shared" si="5"/>
        <v>196803</v>
      </c>
      <c r="N9" s="34">
        <f t="shared" si="1"/>
        <v>1530000</v>
      </c>
      <c r="O9" s="35">
        <f t="shared" si="6"/>
        <v>0.07527423312883436</v>
      </c>
      <c r="P9" s="35">
        <f t="shared" si="7"/>
        <v>-0.06134969325153374</v>
      </c>
      <c r="Q9" s="35">
        <f t="shared" si="8"/>
        <v>0.013924539877300614</v>
      </c>
      <c r="R9" s="38"/>
    </row>
    <row r="10" spans="1:18" ht="15">
      <c r="A10" s="141"/>
      <c r="B10" s="12"/>
      <c r="C10" s="32">
        <v>2000</v>
      </c>
      <c r="D10" s="33">
        <v>410000</v>
      </c>
      <c r="E10" s="33">
        <v>105800</v>
      </c>
      <c r="F10" s="33"/>
      <c r="G10" s="34">
        <f t="shared" si="0"/>
        <v>304200</v>
      </c>
      <c r="H10" s="133">
        <v>5100000</v>
      </c>
      <c r="I10" s="35">
        <f t="shared" si="2"/>
        <v>0.06259259259259259</v>
      </c>
      <c r="J10" s="35">
        <f t="shared" si="3"/>
        <v>0.04938271604938271</v>
      </c>
      <c r="K10" s="35">
        <f t="shared" si="4"/>
        <v>0.1119753086419753</v>
      </c>
      <c r="L10" s="36">
        <v>0.055</v>
      </c>
      <c r="M10" s="34">
        <f t="shared" si="5"/>
        <v>183150</v>
      </c>
      <c r="N10" s="34">
        <f t="shared" si="1"/>
        <v>1770000</v>
      </c>
      <c r="O10" s="35">
        <f t="shared" si="6"/>
        <v>0.07911764705882353</v>
      </c>
      <c r="P10" s="35">
        <f t="shared" si="7"/>
        <v>0.1568627450980392</v>
      </c>
      <c r="Q10" s="35">
        <f t="shared" si="8"/>
        <v>0.23598039215686273</v>
      </c>
      <c r="R10" s="38"/>
    </row>
    <row r="11" spans="1:18" ht="15">
      <c r="A11" s="141"/>
      <c r="B11" s="12"/>
      <c r="C11" s="32">
        <v>2001</v>
      </c>
      <c r="D11" s="33">
        <v>415100</v>
      </c>
      <c r="E11" s="33">
        <v>104000</v>
      </c>
      <c r="F11" s="33"/>
      <c r="G11" s="34">
        <f t="shared" si="0"/>
        <v>311100</v>
      </c>
      <c r="H11" s="133">
        <v>5000000</v>
      </c>
      <c r="I11" s="35">
        <f t="shared" si="2"/>
        <v>0.061</v>
      </c>
      <c r="J11" s="35">
        <f t="shared" si="3"/>
        <v>-0.0196078431372549</v>
      </c>
      <c r="K11" s="35">
        <f t="shared" si="4"/>
        <v>0.0413921568627451</v>
      </c>
      <c r="L11" s="36">
        <v>0.053099999999999994</v>
      </c>
      <c r="M11" s="34">
        <f t="shared" si="5"/>
        <v>176822.99999999997</v>
      </c>
      <c r="N11" s="34">
        <f t="shared" si="1"/>
        <v>1670000</v>
      </c>
      <c r="O11" s="35">
        <f t="shared" si="6"/>
        <v>0.0758627118644068</v>
      </c>
      <c r="P11" s="35">
        <f t="shared" si="7"/>
        <v>-0.05649717514124294</v>
      </c>
      <c r="Q11" s="35">
        <f t="shared" si="8"/>
        <v>0.019365536723163858</v>
      </c>
      <c r="R11" s="38"/>
    </row>
    <row r="12" spans="1:18" ht="15">
      <c r="A12" s="141"/>
      <c r="B12" s="12"/>
      <c r="C12" s="32">
        <v>2002</v>
      </c>
      <c r="D12" s="33">
        <v>421000</v>
      </c>
      <c r="E12" s="33">
        <v>105200</v>
      </c>
      <c r="F12" s="33"/>
      <c r="G12" s="34">
        <f t="shared" si="0"/>
        <v>315800</v>
      </c>
      <c r="H12" s="133">
        <v>5070000</v>
      </c>
      <c r="I12" s="35">
        <f t="shared" si="2"/>
        <v>0.06316</v>
      </c>
      <c r="J12" s="35">
        <f t="shared" si="3"/>
        <v>0.014</v>
      </c>
      <c r="K12" s="35">
        <f t="shared" si="4"/>
        <v>0.07715999999999999</v>
      </c>
      <c r="L12" s="36">
        <v>0.0484</v>
      </c>
      <c r="M12" s="34">
        <f t="shared" si="5"/>
        <v>161172</v>
      </c>
      <c r="N12" s="34">
        <f t="shared" si="1"/>
        <v>1740000</v>
      </c>
      <c r="O12" s="35">
        <f t="shared" si="6"/>
        <v>0.09259161676646707</v>
      </c>
      <c r="P12" s="35">
        <f t="shared" si="7"/>
        <v>0.041916167664670656</v>
      </c>
      <c r="Q12" s="35">
        <f t="shared" si="8"/>
        <v>0.13450778443113773</v>
      </c>
      <c r="R12" s="38"/>
    </row>
    <row r="13" spans="1:18" ht="15">
      <c r="A13" s="141"/>
      <c r="B13" s="12"/>
      <c r="C13" s="32">
        <v>2003</v>
      </c>
      <c r="D13" s="33">
        <v>424700</v>
      </c>
      <c r="E13" s="33">
        <v>106300</v>
      </c>
      <c r="F13" s="33"/>
      <c r="G13" s="34">
        <f t="shared" si="0"/>
        <v>318400</v>
      </c>
      <c r="H13" s="133">
        <v>5110000</v>
      </c>
      <c r="I13" s="35">
        <f t="shared" si="2"/>
        <v>0.0628007889546351</v>
      </c>
      <c r="J13" s="35">
        <f t="shared" si="3"/>
        <v>0.007889546351084813</v>
      </c>
      <c r="K13" s="35">
        <f t="shared" si="4"/>
        <v>0.07069033530571991</v>
      </c>
      <c r="L13" s="36">
        <v>0.0403</v>
      </c>
      <c r="M13" s="34">
        <f t="shared" si="5"/>
        <v>134199</v>
      </c>
      <c r="N13" s="34">
        <f t="shared" si="1"/>
        <v>1780000</v>
      </c>
      <c r="O13" s="35">
        <f t="shared" si="6"/>
        <v>0.10586264367816092</v>
      </c>
      <c r="P13" s="35">
        <f t="shared" si="7"/>
        <v>0.022988505747126436</v>
      </c>
      <c r="Q13" s="35">
        <f t="shared" si="8"/>
        <v>0.12885114942528736</v>
      </c>
      <c r="R13" s="38"/>
    </row>
    <row r="14" spans="1:18" ht="15">
      <c r="A14" s="141"/>
      <c r="B14" s="12"/>
      <c r="C14" s="32">
        <v>2004</v>
      </c>
      <c r="D14" s="33">
        <v>429200</v>
      </c>
      <c r="E14" s="33">
        <v>89400</v>
      </c>
      <c r="F14" s="33">
        <v>80000</v>
      </c>
      <c r="G14" s="34">
        <f t="shared" si="0"/>
        <v>339800</v>
      </c>
      <c r="H14" s="133">
        <v>5150000</v>
      </c>
      <c r="I14" s="35">
        <f t="shared" si="2"/>
        <v>0.06649706457925636</v>
      </c>
      <c r="J14" s="35">
        <f t="shared" si="3"/>
        <v>-0.007827788649706457</v>
      </c>
      <c r="K14" s="35">
        <f t="shared" si="4"/>
        <v>0.0586692759295499</v>
      </c>
      <c r="L14" s="36">
        <v>0.0405</v>
      </c>
      <c r="M14" s="34">
        <f t="shared" si="5"/>
        <v>134865</v>
      </c>
      <c r="N14" s="34">
        <f t="shared" si="1"/>
        <v>1820000</v>
      </c>
      <c r="O14" s="35">
        <f t="shared" si="6"/>
        <v>0.11513202247191011</v>
      </c>
      <c r="P14" s="35">
        <f t="shared" si="7"/>
        <v>-0.02247191011235955</v>
      </c>
      <c r="Q14" s="35">
        <f t="shared" si="8"/>
        <v>0.09266011235955056</v>
      </c>
      <c r="R14" s="38"/>
    </row>
    <row r="15" spans="1:18" ht="15">
      <c r="A15" s="141"/>
      <c r="B15" s="12"/>
      <c r="C15" s="32">
        <v>2005</v>
      </c>
      <c r="D15" s="33">
        <v>438100</v>
      </c>
      <c r="E15" s="33">
        <v>108600</v>
      </c>
      <c r="F15" s="33"/>
      <c r="G15" s="34">
        <f t="shared" si="0"/>
        <v>329500</v>
      </c>
      <c r="H15" s="133">
        <v>5260000</v>
      </c>
      <c r="I15" s="35">
        <f t="shared" si="2"/>
        <v>0.06398058252427184</v>
      </c>
      <c r="J15" s="35">
        <f t="shared" si="3"/>
        <v>0.021359223300970873</v>
      </c>
      <c r="K15" s="35">
        <f t="shared" si="4"/>
        <v>0.08533980582524271</v>
      </c>
      <c r="L15" s="36">
        <v>0.038</v>
      </c>
      <c r="M15" s="34">
        <f t="shared" si="5"/>
        <v>126540</v>
      </c>
      <c r="N15" s="34">
        <f t="shared" si="1"/>
        <v>1930000</v>
      </c>
      <c r="O15" s="35">
        <f t="shared" si="6"/>
        <v>0.11151648351648352</v>
      </c>
      <c r="P15" s="35">
        <f t="shared" si="7"/>
        <v>0.06043956043956044</v>
      </c>
      <c r="Q15" s="35">
        <f t="shared" si="8"/>
        <v>0.17195604395604397</v>
      </c>
      <c r="R15" s="38"/>
    </row>
    <row r="16" spans="1:18" ht="15">
      <c r="A16" s="141"/>
      <c r="B16" s="12"/>
      <c r="C16" s="32">
        <v>2006</v>
      </c>
      <c r="D16" s="33">
        <v>444900</v>
      </c>
      <c r="E16" s="33">
        <v>110400</v>
      </c>
      <c r="F16" s="33"/>
      <c r="G16" s="34">
        <f t="shared" si="0"/>
        <v>334500</v>
      </c>
      <c r="H16" s="133">
        <v>5190000</v>
      </c>
      <c r="I16" s="35">
        <f t="shared" si="2"/>
        <v>0.06359315589353612</v>
      </c>
      <c r="J16" s="35">
        <f t="shared" si="3"/>
        <v>-0.013307984790874524</v>
      </c>
      <c r="K16" s="35">
        <f t="shared" si="4"/>
        <v>0.05028517110266159</v>
      </c>
      <c r="L16" s="36">
        <v>0.0443</v>
      </c>
      <c r="M16" s="34">
        <f t="shared" si="5"/>
        <v>147519</v>
      </c>
      <c r="N16" s="34">
        <f t="shared" si="1"/>
        <v>1860000</v>
      </c>
      <c r="O16" s="35">
        <f t="shared" si="6"/>
        <v>0.09688134715025906</v>
      </c>
      <c r="P16" s="35">
        <f t="shared" si="7"/>
        <v>-0.03626943005181347</v>
      </c>
      <c r="Q16" s="35">
        <f t="shared" si="8"/>
        <v>0.06061191709844559</v>
      </c>
      <c r="R16" s="38"/>
    </row>
    <row r="17" spans="1:18" ht="15">
      <c r="A17" s="141"/>
      <c r="B17" s="12"/>
      <c r="C17" s="32">
        <v>2007</v>
      </c>
      <c r="D17" s="33">
        <v>442300</v>
      </c>
      <c r="E17" s="33">
        <v>99700</v>
      </c>
      <c r="F17" s="33"/>
      <c r="G17" s="34">
        <f t="shared" si="0"/>
        <v>342600</v>
      </c>
      <c r="H17" s="133">
        <v>5440000</v>
      </c>
      <c r="I17" s="35">
        <f t="shared" si="2"/>
        <v>0.06601156069364161</v>
      </c>
      <c r="J17" s="35">
        <f t="shared" si="3"/>
        <v>0.04816955684007707</v>
      </c>
      <c r="K17" s="35">
        <f t="shared" si="4"/>
        <v>0.11418111753371868</v>
      </c>
      <c r="L17" s="36">
        <v>0.0426</v>
      </c>
      <c r="M17" s="34">
        <f t="shared" si="5"/>
        <v>141858</v>
      </c>
      <c r="N17" s="34">
        <f t="shared" si="1"/>
        <v>2110000</v>
      </c>
      <c r="O17" s="35">
        <f t="shared" si="6"/>
        <v>0.1079258064516129</v>
      </c>
      <c r="P17" s="35">
        <f t="shared" si="7"/>
        <v>0.13440860215053763</v>
      </c>
      <c r="Q17" s="35">
        <f t="shared" si="8"/>
        <v>0.24233440860215053</v>
      </c>
      <c r="R17" s="38"/>
    </row>
    <row r="18" spans="1:18" ht="15">
      <c r="A18" s="141"/>
      <c r="B18" s="12"/>
      <c r="C18" s="32">
        <v>2008</v>
      </c>
      <c r="D18" s="33">
        <v>450400</v>
      </c>
      <c r="E18" s="33">
        <v>102400</v>
      </c>
      <c r="F18" s="33"/>
      <c r="G18" s="34">
        <f t="shared" si="0"/>
        <v>348000</v>
      </c>
      <c r="H18" s="133">
        <v>5790000</v>
      </c>
      <c r="I18" s="35">
        <f t="shared" si="2"/>
        <v>0.06397058823529411</v>
      </c>
      <c r="J18" s="35">
        <f t="shared" si="3"/>
        <v>0.06433823529411764</v>
      </c>
      <c r="K18" s="35">
        <f t="shared" si="4"/>
        <v>0.12830882352941175</v>
      </c>
      <c r="L18" s="36">
        <v>0.037599999999999995</v>
      </c>
      <c r="M18" s="34">
        <f t="shared" si="5"/>
        <v>125207.99999999999</v>
      </c>
      <c r="N18" s="34">
        <f t="shared" si="1"/>
        <v>2460000</v>
      </c>
      <c r="O18" s="35">
        <f t="shared" si="6"/>
        <v>0.10558862559241707</v>
      </c>
      <c r="P18" s="35">
        <f t="shared" si="7"/>
        <v>0.16587677725118483</v>
      </c>
      <c r="Q18" s="35">
        <f t="shared" si="8"/>
        <v>0.2714654028436019</v>
      </c>
      <c r="R18" s="38"/>
    </row>
    <row r="19" spans="1:18" ht="15">
      <c r="A19" s="141"/>
      <c r="B19" s="12"/>
      <c r="C19" s="32">
        <v>2009</v>
      </c>
      <c r="D19" s="33">
        <v>452100</v>
      </c>
      <c r="E19" s="33">
        <v>112900</v>
      </c>
      <c r="F19" s="33">
        <v>120000</v>
      </c>
      <c r="G19" s="34">
        <f t="shared" si="0"/>
        <v>339200</v>
      </c>
      <c r="H19" s="133">
        <v>6000000</v>
      </c>
      <c r="I19" s="35">
        <f t="shared" si="2"/>
        <v>0.05858376511226252</v>
      </c>
      <c r="J19" s="35">
        <f t="shared" si="3"/>
        <v>0.015544041450777202</v>
      </c>
      <c r="K19" s="35">
        <f t="shared" si="4"/>
        <v>0.07412780656303972</v>
      </c>
      <c r="L19" s="36">
        <v>0.0319</v>
      </c>
      <c r="M19" s="34">
        <f t="shared" si="5"/>
        <v>106226.99999999999</v>
      </c>
      <c r="N19" s="34">
        <f t="shared" si="1"/>
        <v>2670000</v>
      </c>
      <c r="O19" s="35">
        <f t="shared" si="6"/>
        <v>0.09470447154471545</v>
      </c>
      <c r="P19" s="35">
        <f t="shared" si="7"/>
        <v>0.036585365853658534</v>
      </c>
      <c r="Q19" s="35">
        <f t="shared" si="8"/>
        <v>0.131289837398374</v>
      </c>
      <c r="R19" s="38"/>
    </row>
    <row r="20" spans="1:18" ht="15">
      <c r="A20" s="141"/>
      <c r="B20" s="12"/>
      <c r="C20" s="39">
        <v>2010</v>
      </c>
      <c r="D20" s="40">
        <v>463000</v>
      </c>
      <c r="E20" s="40">
        <v>114000</v>
      </c>
      <c r="F20" s="40"/>
      <c r="G20" s="41">
        <f t="shared" si="0"/>
        <v>349000</v>
      </c>
      <c r="H20" s="134">
        <v>6090000</v>
      </c>
      <c r="I20" s="42">
        <f t="shared" si="2"/>
        <v>0.058166666666666665</v>
      </c>
      <c r="J20" s="42">
        <f t="shared" si="3"/>
        <v>0.015</v>
      </c>
      <c r="K20" s="42">
        <f t="shared" si="4"/>
        <v>0.07316666666666666</v>
      </c>
      <c r="L20" s="43">
        <v>0.0321</v>
      </c>
      <c r="M20" s="41">
        <f t="shared" si="5"/>
        <v>106892.99999999999</v>
      </c>
      <c r="N20" s="41">
        <f t="shared" si="1"/>
        <v>2760000</v>
      </c>
      <c r="O20" s="42">
        <f t="shared" si="6"/>
        <v>0.09067677902621722</v>
      </c>
      <c r="P20" s="42">
        <f t="shared" si="7"/>
        <v>0.033707865168539325</v>
      </c>
      <c r="Q20" s="42">
        <f t="shared" si="8"/>
        <v>0.12438464419475655</v>
      </c>
      <c r="R20" s="38"/>
    </row>
    <row r="21" spans="1:18" ht="15">
      <c r="A21" s="141"/>
      <c r="B21" s="12"/>
      <c r="C21" s="26"/>
      <c r="D21" s="26"/>
      <c r="E21" s="26"/>
      <c r="F21" s="26"/>
      <c r="G21" s="26"/>
      <c r="H21" s="12" t="s">
        <v>35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41"/>
      <c r="B22" s="12"/>
      <c r="C22" s="44" t="s">
        <v>63</v>
      </c>
      <c r="D22" s="45"/>
      <c r="E22" s="46">
        <v>0.5</v>
      </c>
      <c r="F22" s="26"/>
      <c r="G22" s="26"/>
      <c r="H22" s="26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41"/>
      <c r="B23" s="12"/>
      <c r="C23" s="44" t="s">
        <v>64</v>
      </c>
      <c r="D23" s="45"/>
      <c r="E23" s="47">
        <f>E22*H6</f>
        <v>3330000</v>
      </c>
      <c r="F23" s="26"/>
      <c r="G23" s="26"/>
      <c r="H23" s="26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41"/>
      <c r="B24" s="12"/>
      <c r="C24" s="26"/>
      <c r="D24" s="48"/>
      <c r="E24" s="26"/>
      <c r="F24" s="26"/>
      <c r="G24" s="26"/>
      <c r="H24" s="26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41"/>
      <c r="B25" s="12"/>
      <c r="C25" s="26"/>
      <c r="D25" s="26"/>
      <c r="E25" s="26"/>
      <c r="F25" s="26"/>
      <c r="G25" s="26"/>
      <c r="H25" s="26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41"/>
      <c r="B26" s="12"/>
      <c r="C26" s="26"/>
      <c r="D26" s="26"/>
      <c r="E26" s="26"/>
      <c r="F26" s="26"/>
      <c r="G26" s="26"/>
      <c r="H26" s="26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41"/>
      <c r="B27" s="12"/>
      <c r="C27" s="26"/>
      <c r="D27" s="26"/>
      <c r="E27" s="26"/>
      <c r="F27" s="26"/>
      <c r="G27" s="26"/>
      <c r="H27" s="26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41"/>
      <c r="B28" s="12"/>
      <c r="C28" s="26"/>
      <c r="D28" s="26"/>
      <c r="E28" s="26"/>
      <c r="F28" s="26"/>
      <c r="G28" s="26"/>
      <c r="H28" s="26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41"/>
      <c r="B29" s="12"/>
      <c r="C29" s="26"/>
      <c r="D29" s="26"/>
      <c r="E29" s="26"/>
      <c r="F29" s="26"/>
      <c r="G29" s="26"/>
      <c r="H29" s="26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7" ht="15">
      <c r="A30" s="141"/>
      <c r="B30" s="12"/>
      <c r="C30" s="26"/>
      <c r="D30" s="26"/>
      <c r="E30" s="26"/>
      <c r="F30" s="26"/>
      <c r="G30" s="26"/>
      <c r="H30" s="2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41"/>
      <c r="B31" s="12"/>
      <c r="C31" s="26"/>
      <c r="D31" s="26"/>
      <c r="E31" s="26"/>
      <c r="F31" s="26"/>
      <c r="G31" s="26"/>
      <c r="H31" s="26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">
      <c r="A32" s="141"/>
      <c r="B32" s="12"/>
      <c r="C32" s="26"/>
      <c r="D32" s="26"/>
      <c r="E32" s="26"/>
      <c r="F32" s="26"/>
      <c r="G32" s="26"/>
      <c r="H32" s="26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>
      <c r="A33" s="141"/>
      <c r="B33" s="12"/>
      <c r="C33" s="26"/>
      <c r="D33" s="26"/>
      <c r="E33" s="26"/>
      <c r="F33" s="26"/>
      <c r="G33" s="26"/>
      <c r="H33" s="26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>
      <c r="A34" s="141"/>
      <c r="B34" s="12"/>
      <c r="C34" s="26"/>
      <c r="D34" s="26"/>
      <c r="E34" s="26"/>
      <c r="F34" s="26"/>
      <c r="G34" s="26"/>
      <c r="H34" s="26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>
      <c r="A35" s="141"/>
      <c r="B35" s="12"/>
      <c r="C35" s="26"/>
      <c r="D35" s="26"/>
      <c r="E35" s="26"/>
      <c r="F35" s="26"/>
      <c r="G35" s="26"/>
      <c r="H35" s="26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>
      <c r="A36" s="141"/>
      <c r="B36" s="12"/>
      <c r="C36" s="26"/>
      <c r="D36" s="26"/>
      <c r="E36" s="26"/>
      <c r="F36" s="26"/>
      <c r="G36" s="26"/>
      <c r="H36" s="26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>
      <c r="A37" s="141"/>
      <c r="B37" s="12"/>
      <c r="C37" s="26"/>
      <c r="D37" s="26"/>
      <c r="E37" s="26"/>
      <c r="F37" s="26"/>
      <c r="G37" s="26"/>
      <c r="H37" s="26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>
      <c r="A38" s="141"/>
      <c r="B38" s="12"/>
      <c r="C38" s="26"/>
      <c r="D38" s="26"/>
      <c r="E38" s="26"/>
      <c r="F38" s="26"/>
      <c r="G38" s="26"/>
      <c r="H38" s="26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>
      <c r="A39" s="141"/>
      <c r="B39" s="12"/>
      <c r="C39" s="26"/>
      <c r="D39" s="26"/>
      <c r="E39" s="26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>
      <c r="A40" s="141"/>
      <c r="B40" s="12"/>
      <c r="C40" s="26"/>
      <c r="D40" s="26"/>
      <c r="E40" s="26"/>
      <c r="F40" s="26"/>
      <c r="G40" s="26"/>
      <c r="H40" s="26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>
      <c r="A41" s="132"/>
      <c r="B41" s="12"/>
      <c r="C41" s="26"/>
      <c r="D41" s="26"/>
      <c r="E41" s="26"/>
      <c r="F41" s="26"/>
      <c r="G41" s="26"/>
      <c r="H41" s="26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5">
      <c r="A42" s="132"/>
      <c r="B42" s="12"/>
      <c r="C42" s="26"/>
      <c r="D42" s="26"/>
      <c r="E42" s="26"/>
      <c r="F42" s="26"/>
      <c r="G42" s="26"/>
      <c r="H42" s="26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">
      <c r="A43" s="132"/>
      <c r="B43" s="12"/>
      <c r="C43" s="26"/>
      <c r="D43" s="26"/>
      <c r="E43" s="26"/>
      <c r="F43" s="26"/>
      <c r="G43" s="26"/>
      <c r="H43" s="26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>
      <c r="A44" s="132"/>
      <c r="B44" s="12"/>
      <c r="C44" s="26"/>
      <c r="D44" s="26"/>
      <c r="E44" s="26"/>
      <c r="F44" s="26"/>
      <c r="G44" s="26"/>
      <c r="H44" s="26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">
      <c r="A45" s="132"/>
      <c r="B45" s="12"/>
      <c r="C45" s="26"/>
      <c r="D45" s="26"/>
      <c r="E45" s="26"/>
      <c r="F45" s="26"/>
      <c r="G45" s="26"/>
      <c r="H45" s="26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>
      <c r="A46" s="132"/>
      <c r="B46" s="12"/>
      <c r="C46" s="26"/>
      <c r="D46" s="26"/>
      <c r="E46" s="26"/>
      <c r="F46" s="26"/>
      <c r="G46" s="26"/>
      <c r="H46" s="26"/>
      <c r="I46" s="12"/>
      <c r="J46" s="12"/>
      <c r="K46" s="12"/>
      <c r="L46" s="12"/>
      <c r="M46" s="12"/>
      <c r="N46" s="12"/>
      <c r="O46" s="12"/>
      <c r="P46" s="12"/>
      <c r="Q46" s="12"/>
    </row>
    <row r="47" ht="15">
      <c r="A47" s="25"/>
    </row>
  </sheetData>
  <sheetProtection password="9073" sheet="1" objects="1" scenarios="1" selectLockedCells="1"/>
  <mergeCells count="3">
    <mergeCell ref="O4:Q4"/>
    <mergeCell ref="B1:Q1"/>
    <mergeCell ref="A4:A40"/>
  </mergeCells>
  <hyperlinks>
    <hyperlink ref="A4" r:id="rId1" display="www.hoesli-morri.it"/>
  </hyperlinks>
  <printOptions/>
  <pageMargins left="0.7" right="0.7" top="0.75" bottom="0.75" header="0.3" footer="0.3"/>
  <pageSetup horizontalDpi="600" verticalDpi="600" orientation="landscape" paperSize="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showGridLines="0" zoomScalePageLayoutView="0" workbookViewId="0" topLeftCell="A1">
      <selection activeCell="E7" sqref="E7"/>
    </sheetView>
  </sheetViews>
  <sheetFormatPr defaultColWidth="10.421875" defaultRowHeight="15"/>
  <cols>
    <col min="1" max="1" width="11.421875" style="10" customWidth="1"/>
    <col min="2" max="2" width="2.8515625" style="1" customWidth="1"/>
    <col min="3" max="3" width="7.140625" style="6" bestFit="1" customWidth="1"/>
    <col min="4" max="4" width="7.421875" style="5" bestFit="1" customWidth="1"/>
    <col min="5" max="5" width="11.8515625" style="5" bestFit="1" customWidth="1"/>
    <col min="6" max="6" width="8.28125" style="5" bestFit="1" customWidth="1"/>
    <col min="7" max="8" width="10.421875" style="1" customWidth="1"/>
    <col min="9" max="9" width="14.00390625" style="1" customWidth="1"/>
    <col min="10" max="16384" width="10.421875" style="1" customWidth="1"/>
  </cols>
  <sheetData>
    <row r="1" spans="1:9" s="10" customFormat="1" ht="60" customHeight="1">
      <c r="A1" s="23"/>
      <c r="B1" s="139" t="s">
        <v>75</v>
      </c>
      <c r="C1" s="139"/>
      <c r="D1" s="139"/>
      <c r="E1" s="139"/>
      <c r="F1" s="139"/>
      <c r="G1" s="139"/>
      <c r="H1" s="139"/>
      <c r="I1" s="139"/>
    </row>
    <row r="2" spans="2:9" ht="15" customHeight="1">
      <c r="B2" s="12"/>
      <c r="C2" s="49"/>
      <c r="D2" s="50"/>
      <c r="E2" s="50"/>
      <c r="F2" s="50"/>
      <c r="G2" s="12"/>
      <c r="H2" s="12"/>
      <c r="I2" s="12"/>
    </row>
    <row r="3" spans="1:9" ht="15">
      <c r="A3" s="25"/>
      <c r="B3" s="12"/>
      <c r="C3" s="51" t="s">
        <v>57</v>
      </c>
      <c r="D3" s="50"/>
      <c r="E3" s="50"/>
      <c r="F3" s="50"/>
      <c r="G3" s="12"/>
      <c r="H3" s="12"/>
      <c r="I3" s="12"/>
    </row>
    <row r="4" spans="1:9" ht="15">
      <c r="A4" s="141" t="s">
        <v>69</v>
      </c>
      <c r="B4" s="12"/>
      <c r="C4" s="49"/>
      <c r="D4" s="50"/>
      <c r="E4" s="50"/>
      <c r="F4" s="50"/>
      <c r="G4" s="12"/>
      <c r="H4" s="12"/>
      <c r="I4" s="12"/>
    </row>
    <row r="5" spans="1:9" ht="15.75" thickBot="1">
      <c r="A5" s="141"/>
      <c r="B5" s="12"/>
      <c r="C5" s="52" t="s">
        <v>37</v>
      </c>
      <c r="D5" s="53" t="s">
        <v>38</v>
      </c>
      <c r="E5" s="53" t="s">
        <v>20</v>
      </c>
      <c r="F5" s="53"/>
      <c r="G5" s="12"/>
      <c r="H5" s="12"/>
      <c r="I5" s="12"/>
    </row>
    <row r="6" spans="1:9" ht="15">
      <c r="A6" s="141"/>
      <c r="B6" s="12"/>
      <c r="C6" s="54" t="s">
        <v>39</v>
      </c>
      <c r="D6" s="135">
        <v>0.2</v>
      </c>
      <c r="E6" s="135">
        <v>0.09</v>
      </c>
      <c r="F6" s="55">
        <f>D6*E6</f>
        <v>0.018</v>
      </c>
      <c r="G6" s="12"/>
      <c r="H6" s="12"/>
      <c r="I6" s="12"/>
    </row>
    <row r="7" spans="1:9" ht="15">
      <c r="A7" s="141"/>
      <c r="B7" s="12"/>
      <c r="C7" s="54" t="s">
        <v>40</v>
      </c>
      <c r="D7" s="135">
        <v>0.3</v>
      </c>
      <c r="E7" s="135">
        <v>0.03</v>
      </c>
      <c r="F7" s="55">
        <f>D7*E7</f>
        <v>0.009</v>
      </c>
      <c r="G7" s="12"/>
      <c r="H7" s="12"/>
      <c r="I7" s="12"/>
    </row>
    <row r="8" spans="1:9" ht="15">
      <c r="A8" s="141"/>
      <c r="B8" s="12"/>
      <c r="C8" s="56" t="s">
        <v>41</v>
      </c>
      <c r="D8" s="136">
        <v>0.5</v>
      </c>
      <c r="E8" s="136">
        <v>0.12</v>
      </c>
      <c r="F8" s="57">
        <f>D8*E8</f>
        <v>0.06</v>
      </c>
      <c r="G8" s="12"/>
      <c r="H8" s="12"/>
      <c r="I8" s="12"/>
    </row>
    <row r="9" spans="1:9" ht="15">
      <c r="A9" s="141"/>
      <c r="B9" s="12"/>
      <c r="C9" s="54"/>
      <c r="D9" s="55"/>
      <c r="E9" s="58" t="s">
        <v>55</v>
      </c>
      <c r="F9" s="59">
        <f>SUM(F6:F8)</f>
        <v>0.087</v>
      </c>
      <c r="G9" s="12"/>
      <c r="H9" s="12"/>
      <c r="I9" s="12"/>
    </row>
    <row r="10" spans="1:9" ht="15">
      <c r="A10" s="141"/>
      <c r="B10" s="12"/>
      <c r="C10" s="54"/>
      <c r="D10" s="26"/>
      <c r="E10" s="51"/>
      <c r="F10" s="26"/>
      <c r="G10" s="12"/>
      <c r="H10" s="12"/>
      <c r="I10" s="12"/>
    </row>
    <row r="11" spans="1:9" ht="15">
      <c r="A11" s="141"/>
      <c r="B11" s="12"/>
      <c r="C11" s="54"/>
      <c r="D11" s="26"/>
      <c r="E11" s="26"/>
      <c r="F11" s="26"/>
      <c r="G11" s="12"/>
      <c r="H11" s="12"/>
      <c r="I11" s="12"/>
    </row>
    <row r="12" spans="1:9" ht="15">
      <c r="A12" s="141"/>
      <c r="B12" s="12"/>
      <c r="C12" s="54"/>
      <c r="D12" s="26"/>
      <c r="E12" s="26"/>
      <c r="F12" s="26"/>
      <c r="G12" s="12"/>
      <c r="H12" s="12"/>
      <c r="I12" s="12"/>
    </row>
    <row r="13" spans="1:9" ht="15">
      <c r="A13" s="141"/>
      <c r="B13" s="12"/>
      <c r="C13" s="54"/>
      <c r="D13" s="26"/>
      <c r="E13" s="26"/>
      <c r="F13" s="26"/>
      <c r="G13" s="12"/>
      <c r="H13" s="12"/>
      <c r="I13" s="12"/>
    </row>
    <row r="14" spans="1:9" ht="15">
      <c r="A14" s="141"/>
      <c r="B14" s="12"/>
      <c r="C14" s="54"/>
      <c r="D14" s="26"/>
      <c r="E14" s="26"/>
      <c r="F14" s="26"/>
      <c r="G14" s="12"/>
      <c r="H14" s="12"/>
      <c r="I14" s="12"/>
    </row>
    <row r="15" spans="1:9" ht="15">
      <c r="A15" s="141"/>
      <c r="B15" s="12"/>
      <c r="C15" s="54"/>
      <c r="D15" s="26"/>
      <c r="E15" s="26"/>
      <c r="F15" s="26"/>
      <c r="G15" s="12"/>
      <c r="H15" s="12"/>
      <c r="I15" s="12"/>
    </row>
    <row r="16" spans="1:9" ht="15">
      <c r="A16" s="141"/>
      <c r="B16" s="12"/>
      <c r="C16" s="54"/>
      <c r="D16" s="26"/>
      <c r="E16" s="26"/>
      <c r="F16" s="26"/>
      <c r="G16" s="12"/>
      <c r="H16" s="12"/>
      <c r="I16" s="12"/>
    </row>
    <row r="17" spans="1:9" ht="15">
      <c r="A17" s="141"/>
      <c r="B17" s="12"/>
      <c r="C17" s="54"/>
      <c r="D17" s="26"/>
      <c r="E17" s="26"/>
      <c r="F17" s="26"/>
      <c r="G17" s="12"/>
      <c r="H17" s="12"/>
      <c r="I17" s="12"/>
    </row>
    <row r="18" spans="1:9" ht="15">
      <c r="A18" s="141"/>
      <c r="B18" s="12"/>
      <c r="C18" s="54"/>
      <c r="D18" s="26"/>
      <c r="E18" s="26"/>
      <c r="F18" s="26"/>
      <c r="G18" s="12"/>
      <c r="H18" s="12"/>
      <c r="I18" s="12"/>
    </row>
    <row r="19" spans="1:9" ht="15">
      <c r="A19" s="141"/>
      <c r="B19" s="12"/>
      <c r="C19" s="54"/>
      <c r="D19" s="26"/>
      <c r="E19" s="26"/>
      <c r="F19" s="26"/>
      <c r="G19" s="12"/>
      <c r="H19" s="12"/>
      <c r="I19" s="12"/>
    </row>
    <row r="20" spans="1:9" ht="15">
      <c r="A20" s="141"/>
      <c r="B20" s="12"/>
      <c r="C20" s="54"/>
      <c r="D20" s="26"/>
      <c r="E20" s="26"/>
      <c r="F20" s="26"/>
      <c r="G20" s="12"/>
      <c r="H20" s="12"/>
      <c r="I20" s="12"/>
    </row>
    <row r="21" spans="1:9" ht="15">
      <c r="A21" s="141"/>
      <c r="B21" s="12"/>
      <c r="C21" s="54"/>
      <c r="D21" s="26"/>
      <c r="E21" s="26"/>
      <c r="F21" s="26"/>
      <c r="G21" s="12"/>
      <c r="H21" s="12"/>
      <c r="I21" s="12"/>
    </row>
    <row r="22" spans="1:9" ht="15">
      <c r="A22" s="141"/>
      <c r="B22" s="12"/>
      <c r="C22" s="54"/>
      <c r="D22" s="26"/>
      <c r="E22" s="26"/>
      <c r="F22" s="26"/>
      <c r="G22" s="12"/>
      <c r="H22" s="12"/>
      <c r="I22" s="12"/>
    </row>
    <row r="23" spans="1:9" ht="15">
      <c r="A23" s="141"/>
      <c r="B23" s="12"/>
      <c r="C23" s="54"/>
      <c r="D23" s="26"/>
      <c r="E23" s="26"/>
      <c r="F23" s="26"/>
      <c r="G23" s="12"/>
      <c r="H23" s="12"/>
      <c r="I23" s="12"/>
    </row>
    <row r="24" spans="1:9" ht="15">
      <c r="A24" s="141"/>
      <c r="B24" s="12"/>
      <c r="C24" s="54"/>
      <c r="D24" s="26"/>
      <c r="E24" s="26"/>
      <c r="F24" s="26"/>
      <c r="G24" s="12"/>
      <c r="H24" s="12"/>
      <c r="I24" s="12"/>
    </row>
    <row r="25" spans="1:9" ht="15">
      <c r="A25" s="141"/>
      <c r="B25" s="12"/>
      <c r="C25" s="54"/>
      <c r="D25" s="26"/>
      <c r="E25" s="26"/>
      <c r="F25" s="26"/>
      <c r="G25" s="12"/>
      <c r="H25" s="12"/>
      <c r="I25" s="12"/>
    </row>
    <row r="26" spans="1:9" ht="15">
      <c r="A26" s="141"/>
      <c r="B26" s="12"/>
      <c r="C26" s="54"/>
      <c r="D26" s="26"/>
      <c r="E26" s="26"/>
      <c r="F26" s="26"/>
      <c r="G26" s="12"/>
      <c r="H26" s="12"/>
      <c r="I26" s="12"/>
    </row>
    <row r="27" spans="1:9" ht="15">
      <c r="A27" s="141"/>
      <c r="B27" s="12"/>
      <c r="C27" s="54"/>
      <c r="D27" s="26"/>
      <c r="E27" s="26"/>
      <c r="F27" s="26"/>
      <c r="G27" s="12"/>
      <c r="H27" s="12"/>
      <c r="I27" s="12"/>
    </row>
    <row r="28" spans="1:9" ht="15">
      <c r="A28" s="141"/>
      <c r="B28" s="12"/>
      <c r="C28" s="54"/>
      <c r="D28" s="26"/>
      <c r="E28" s="26"/>
      <c r="F28" s="26"/>
      <c r="G28" s="12"/>
      <c r="H28" s="12"/>
      <c r="I28" s="12"/>
    </row>
    <row r="29" spans="1:9" ht="15">
      <c r="A29" s="141"/>
      <c r="B29" s="12"/>
      <c r="C29" s="54"/>
      <c r="D29" s="26"/>
      <c r="E29" s="26"/>
      <c r="F29" s="26"/>
      <c r="G29" s="12"/>
      <c r="H29" s="12"/>
      <c r="I29" s="12"/>
    </row>
    <row r="30" spans="1:9" ht="15">
      <c r="A30" s="141"/>
      <c r="B30" s="12"/>
      <c r="C30" s="54"/>
      <c r="D30" s="26"/>
      <c r="E30" s="26"/>
      <c r="F30" s="26"/>
      <c r="G30" s="12"/>
      <c r="H30" s="12"/>
      <c r="I30" s="12"/>
    </row>
    <row r="31" spans="1:9" ht="15">
      <c r="A31" s="141"/>
      <c r="B31" s="12"/>
      <c r="C31" s="54"/>
      <c r="D31" s="26"/>
      <c r="E31" s="26"/>
      <c r="F31" s="26"/>
      <c r="G31" s="12"/>
      <c r="H31" s="12"/>
      <c r="I31" s="12"/>
    </row>
    <row r="32" spans="1:9" ht="15">
      <c r="A32" s="141"/>
      <c r="B32" s="12"/>
      <c r="C32" s="54"/>
      <c r="D32" s="26"/>
      <c r="E32" s="26"/>
      <c r="F32" s="26"/>
      <c r="G32" s="12"/>
      <c r="H32" s="12"/>
      <c r="I32" s="12"/>
    </row>
    <row r="33" spans="1:9" ht="15">
      <c r="A33" s="141"/>
      <c r="B33" s="12"/>
      <c r="C33" s="54"/>
      <c r="D33" s="26"/>
      <c r="E33" s="26"/>
      <c r="F33" s="26"/>
      <c r="G33" s="12"/>
      <c r="H33" s="12"/>
      <c r="I33" s="12"/>
    </row>
    <row r="34" spans="1:9" ht="15">
      <c r="A34" s="141"/>
      <c r="B34" s="12"/>
      <c r="C34" s="54"/>
      <c r="D34" s="26"/>
      <c r="E34" s="26"/>
      <c r="F34" s="26"/>
      <c r="G34" s="12"/>
      <c r="H34" s="12"/>
      <c r="I34" s="12"/>
    </row>
    <row r="35" spans="1:9" ht="15">
      <c r="A35" s="141"/>
      <c r="B35" s="12"/>
      <c r="C35" s="54"/>
      <c r="D35" s="26"/>
      <c r="E35" s="26"/>
      <c r="F35" s="26"/>
      <c r="G35" s="12"/>
      <c r="H35" s="12"/>
      <c r="I35" s="12"/>
    </row>
    <row r="36" spans="1:9" ht="15">
      <c r="A36" s="141"/>
      <c r="B36" s="12"/>
      <c r="C36" s="54"/>
      <c r="D36" s="26"/>
      <c r="E36" s="26"/>
      <c r="F36" s="26"/>
      <c r="G36" s="12"/>
      <c r="H36" s="12"/>
      <c r="I36" s="12"/>
    </row>
    <row r="37" spans="1:9" ht="15">
      <c r="A37" s="141"/>
      <c r="B37" s="12"/>
      <c r="C37" s="54"/>
      <c r="D37" s="26"/>
      <c r="E37" s="26"/>
      <c r="F37" s="26"/>
      <c r="G37" s="12"/>
      <c r="H37" s="12"/>
      <c r="I37" s="12"/>
    </row>
    <row r="38" spans="1:9" ht="15">
      <c r="A38" s="141"/>
      <c r="B38" s="12"/>
      <c r="C38" s="54"/>
      <c r="D38" s="26"/>
      <c r="E38" s="26"/>
      <c r="F38" s="26"/>
      <c r="G38" s="12"/>
      <c r="H38" s="12"/>
      <c r="I38" s="12"/>
    </row>
    <row r="39" spans="1:9" ht="15">
      <c r="A39" s="141"/>
      <c r="B39" s="12"/>
      <c r="C39" s="54"/>
      <c r="D39" s="26"/>
      <c r="E39" s="26"/>
      <c r="F39" s="26"/>
      <c r="G39" s="12"/>
      <c r="H39" s="12"/>
      <c r="I39" s="12"/>
    </row>
    <row r="40" spans="1:9" ht="15">
      <c r="A40" s="141"/>
      <c r="B40" s="12"/>
      <c r="C40" s="54"/>
      <c r="D40" s="26"/>
      <c r="E40" s="26"/>
      <c r="F40" s="26"/>
      <c r="G40" s="12"/>
      <c r="H40" s="12"/>
      <c r="I40" s="12"/>
    </row>
    <row r="41" spans="1:9" ht="15">
      <c r="A41" s="141"/>
      <c r="B41" s="12"/>
      <c r="C41" s="54"/>
      <c r="D41" s="26"/>
      <c r="E41" s="26"/>
      <c r="F41" s="26"/>
      <c r="G41" s="12"/>
      <c r="H41" s="12"/>
      <c r="I41" s="12"/>
    </row>
    <row r="42" spans="1:9" ht="15">
      <c r="A42" s="25"/>
      <c r="B42" s="12"/>
      <c r="C42" s="54"/>
      <c r="D42" s="26"/>
      <c r="E42" s="26"/>
      <c r="F42" s="26"/>
      <c r="G42" s="12"/>
      <c r="H42" s="12"/>
      <c r="I42" s="12"/>
    </row>
    <row r="43" spans="1:9" ht="15">
      <c r="A43" s="25"/>
      <c r="B43" s="12"/>
      <c r="C43" s="54"/>
      <c r="D43" s="26"/>
      <c r="E43" s="26"/>
      <c r="F43" s="26"/>
      <c r="G43" s="12"/>
      <c r="H43" s="12"/>
      <c r="I43" s="12"/>
    </row>
    <row r="44" spans="1:9" ht="15">
      <c r="A44" s="25"/>
      <c r="B44" s="12"/>
      <c r="C44" s="54"/>
      <c r="D44" s="26"/>
      <c r="E44" s="26"/>
      <c r="F44" s="26"/>
      <c r="G44" s="12"/>
      <c r="H44" s="12"/>
      <c r="I44" s="12"/>
    </row>
    <row r="45" spans="1:9" ht="15">
      <c r="A45" s="25"/>
      <c r="B45" s="12"/>
      <c r="C45" s="54"/>
      <c r="D45" s="26"/>
      <c r="E45" s="26"/>
      <c r="F45" s="26"/>
      <c r="G45" s="12"/>
      <c r="H45" s="12"/>
      <c r="I45" s="12"/>
    </row>
    <row r="46" spans="1:9" ht="15">
      <c r="A46" s="25"/>
      <c r="B46" s="12"/>
      <c r="C46" s="54"/>
      <c r="D46" s="26"/>
      <c r="E46" s="26"/>
      <c r="F46" s="26"/>
      <c r="G46" s="12"/>
      <c r="H46" s="12"/>
      <c r="I46" s="12"/>
    </row>
    <row r="47" spans="1:9" ht="15">
      <c r="A47" s="25"/>
      <c r="B47" s="12"/>
      <c r="C47" s="54"/>
      <c r="D47" s="26"/>
      <c r="E47" s="26"/>
      <c r="F47" s="26"/>
      <c r="G47" s="12"/>
      <c r="H47" s="12"/>
      <c r="I47" s="12"/>
    </row>
  </sheetData>
  <sheetProtection password="9073" sheet="1" objects="1" scenarios="1" selectLockedCells="1"/>
  <mergeCells count="2">
    <mergeCell ref="B1:I1"/>
    <mergeCell ref="A4:A41"/>
  </mergeCells>
  <hyperlinks>
    <hyperlink ref="A4" r:id="rId1" display="www.hoesli-morri.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11.421875" style="10" customWidth="1"/>
    <col min="2" max="2" width="3.28125" style="1" customWidth="1"/>
    <col min="3" max="3" width="7.57421875" style="1" bestFit="1" customWidth="1"/>
    <col min="4" max="4" width="7.421875" style="1" bestFit="1" customWidth="1"/>
    <col min="5" max="5" width="12.8515625" style="1" bestFit="1" customWidth="1"/>
    <col min="6" max="6" width="7.8515625" style="1" bestFit="1" customWidth="1"/>
    <col min="7" max="16384" width="9.140625" style="1" customWidth="1"/>
  </cols>
  <sheetData>
    <row r="1" spans="1:10" s="10" customFormat="1" ht="60" customHeight="1">
      <c r="A1" s="23"/>
      <c r="B1" s="139" t="s">
        <v>75</v>
      </c>
      <c r="C1" s="139"/>
      <c r="D1" s="139"/>
      <c r="E1" s="139"/>
      <c r="F1" s="139"/>
      <c r="G1" s="139"/>
      <c r="H1" s="139"/>
      <c r="I1" s="139"/>
      <c r="J1" s="139"/>
    </row>
    <row r="2" spans="2:10" ht="15" customHeight="1">
      <c r="B2" s="12"/>
      <c r="C2" s="61"/>
      <c r="D2" s="62"/>
      <c r="E2" s="62"/>
      <c r="F2" s="61"/>
      <c r="G2" s="61"/>
      <c r="H2" s="12"/>
      <c r="I2" s="12"/>
      <c r="J2" s="12"/>
    </row>
    <row r="3" spans="1:10" ht="15">
      <c r="A3" s="25"/>
      <c r="B3" s="12"/>
      <c r="C3" s="51" t="s">
        <v>58</v>
      </c>
      <c r="D3" s="62"/>
      <c r="E3" s="62"/>
      <c r="F3" s="61"/>
      <c r="G3" s="61"/>
      <c r="H3" s="12"/>
      <c r="I3" s="12"/>
      <c r="J3" s="12"/>
    </row>
    <row r="4" spans="1:10" ht="15">
      <c r="A4" s="141" t="s">
        <v>69</v>
      </c>
      <c r="B4" s="12"/>
      <c r="C4" s="61"/>
      <c r="D4" s="62"/>
      <c r="E4" s="62"/>
      <c r="F4" s="61"/>
      <c r="G4" s="61"/>
      <c r="H4" s="12"/>
      <c r="I4" s="12"/>
      <c r="J4" s="12"/>
    </row>
    <row r="5" spans="1:10" ht="15.75" thickBot="1">
      <c r="A5" s="141"/>
      <c r="B5" s="12"/>
      <c r="C5" s="52" t="s">
        <v>37</v>
      </c>
      <c r="D5" s="53" t="s">
        <v>38</v>
      </c>
      <c r="E5" s="53" t="s">
        <v>54</v>
      </c>
      <c r="F5" s="53"/>
      <c r="G5" s="11"/>
      <c r="H5" s="12"/>
      <c r="I5" s="12"/>
      <c r="J5" s="12"/>
    </row>
    <row r="6" spans="1:10" ht="15">
      <c r="A6" s="141"/>
      <c r="B6" s="12"/>
      <c r="C6" s="54" t="s">
        <v>39</v>
      </c>
      <c r="D6" s="135">
        <v>0.25</v>
      </c>
      <c r="E6" s="135">
        <v>0.05</v>
      </c>
      <c r="F6" s="55">
        <f>D6*E6</f>
        <v>0.0125</v>
      </c>
      <c r="G6" s="12"/>
      <c r="H6" s="12"/>
      <c r="I6" s="12"/>
      <c r="J6" s="12"/>
    </row>
    <row r="7" spans="1:10" ht="15">
      <c r="A7" s="141"/>
      <c r="B7" s="12"/>
      <c r="C7" s="54" t="s">
        <v>40</v>
      </c>
      <c r="D7" s="135">
        <v>0.4</v>
      </c>
      <c r="E7" s="135">
        <v>0.1</v>
      </c>
      <c r="F7" s="55">
        <f>D7*E7</f>
        <v>0.04000000000000001</v>
      </c>
      <c r="G7" s="12"/>
      <c r="H7" s="12"/>
      <c r="I7" s="12"/>
      <c r="J7" s="12"/>
    </row>
    <row r="8" spans="1:10" ht="15">
      <c r="A8" s="141"/>
      <c r="B8" s="12"/>
      <c r="C8" s="56" t="s">
        <v>41</v>
      </c>
      <c r="D8" s="136">
        <v>0.35</v>
      </c>
      <c r="E8" s="136">
        <v>0.08</v>
      </c>
      <c r="F8" s="57">
        <f>D8*E8</f>
        <v>0.027999999999999997</v>
      </c>
      <c r="G8" s="12"/>
      <c r="H8" s="12"/>
      <c r="I8" s="12"/>
      <c r="J8" s="12"/>
    </row>
    <row r="9" spans="1:10" ht="15">
      <c r="A9" s="141"/>
      <c r="B9" s="12"/>
      <c r="C9" s="54"/>
      <c r="D9" s="59"/>
      <c r="E9" s="58" t="s">
        <v>55</v>
      </c>
      <c r="F9" s="59">
        <f>SUM(F6:F8)</f>
        <v>0.0805</v>
      </c>
      <c r="G9" s="12"/>
      <c r="H9" s="12"/>
      <c r="I9" s="12"/>
      <c r="J9" s="12"/>
    </row>
    <row r="10" spans="1:10" ht="15">
      <c r="A10" s="141"/>
      <c r="B10" s="12"/>
      <c r="C10" s="12"/>
      <c r="D10" s="12"/>
      <c r="E10" s="51" t="s">
        <v>48</v>
      </c>
      <c r="F10" s="63">
        <f>F9-'Tabella 2.9'!F9</f>
        <v>-0.006499999999999992</v>
      </c>
      <c r="G10" s="12"/>
      <c r="H10" s="12"/>
      <c r="I10" s="12"/>
      <c r="J10" s="12"/>
    </row>
    <row r="11" spans="1:10" ht="15">
      <c r="A11" s="141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>
      <c r="A12" s="141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>
      <c r="A13" s="141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>
      <c r="A14" s="141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>
      <c r="A15" s="141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>
      <c r="A16" s="141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>
      <c r="A17" s="141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41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41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4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41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41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41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141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>
      <c r="A25" s="141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41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141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>
      <c r="A28" s="141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>
      <c r="A29" s="141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>
      <c r="A30" s="141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>
      <c r="A31" s="141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>
      <c r="A32" s="141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>
      <c r="A33" s="141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>
      <c r="A34" s="141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>
      <c r="A35" s="141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41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>
      <c r="A37" s="141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>
      <c r="A38" s="141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>
      <c r="A39" s="141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>
      <c r="A40" s="14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>
      <c r="A41" s="14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>
      <c r="A42" s="25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>
      <c r="A43" s="25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>
      <c r="A44" s="25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>
      <c r="A45" s="25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>
      <c r="A46" s="25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>
      <c r="A47" s="25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 password="9073" sheet="1" objects="1" scenarios="1" selectLockedCells="1"/>
  <mergeCells count="2">
    <mergeCell ref="B1:J1"/>
    <mergeCell ref="A4:A41"/>
  </mergeCells>
  <hyperlinks>
    <hyperlink ref="A4" r:id="rId1" display="www.hoesli-morri.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11.421875" style="10" customWidth="1"/>
    <col min="2" max="2" width="3.140625" style="1" customWidth="1"/>
    <col min="3" max="3" width="18.57421875" style="1" bestFit="1" customWidth="1"/>
    <col min="4" max="4" width="7.421875" style="7" bestFit="1" customWidth="1"/>
    <col min="5" max="5" width="11.8515625" style="7" bestFit="1" customWidth="1"/>
    <col min="6" max="6" width="7.421875" style="7" bestFit="1" customWidth="1"/>
    <col min="7" max="7" width="11.8515625" style="7" bestFit="1" customWidth="1"/>
    <col min="8" max="8" width="12.8515625" style="7" bestFit="1" customWidth="1"/>
    <col min="9" max="9" width="12.57421875" style="7" bestFit="1" customWidth="1"/>
    <col min="10" max="10" width="14.28125" style="7" bestFit="1" customWidth="1"/>
    <col min="11" max="11" width="9.140625" style="1" customWidth="1"/>
    <col min="12" max="12" width="46.57421875" style="1" customWidth="1"/>
    <col min="13" max="16384" width="9.140625" style="1" customWidth="1"/>
  </cols>
  <sheetData>
    <row r="1" spans="1:11" s="10" customFormat="1" ht="60" customHeight="1">
      <c r="A1" s="23"/>
      <c r="B1" s="139" t="s">
        <v>75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11" ht="15" customHeight="1">
      <c r="B2" s="12"/>
      <c r="C2" s="12"/>
      <c r="D2" s="64"/>
      <c r="E2" s="64"/>
      <c r="F2" s="64"/>
      <c r="G2" s="64"/>
      <c r="H2" s="64"/>
      <c r="I2" s="64"/>
      <c r="J2" s="64"/>
      <c r="K2" s="12"/>
    </row>
    <row r="3" spans="1:11" ht="15" customHeight="1">
      <c r="A3" s="132"/>
      <c r="B3" s="12"/>
      <c r="C3" s="65" t="s">
        <v>59</v>
      </c>
      <c r="D3" s="64"/>
      <c r="E3" s="64"/>
      <c r="F3" s="64"/>
      <c r="G3" s="64"/>
      <c r="H3" s="64"/>
      <c r="I3" s="64"/>
      <c r="J3" s="64"/>
      <c r="K3" s="12"/>
    </row>
    <row r="4" spans="1:11" ht="15">
      <c r="A4" s="141" t="s">
        <v>69</v>
      </c>
      <c r="B4" s="12"/>
      <c r="C4" s="12"/>
      <c r="D4" s="64"/>
      <c r="E4" s="64"/>
      <c r="F4" s="64"/>
      <c r="G4" s="64"/>
      <c r="H4" s="64"/>
      <c r="I4" s="64"/>
      <c r="J4" s="64"/>
      <c r="K4" s="12"/>
    </row>
    <row r="5" spans="1:11" ht="15">
      <c r="A5" s="141"/>
      <c r="B5" s="12"/>
      <c r="C5" s="154" t="s">
        <v>37</v>
      </c>
      <c r="D5" s="151" t="s">
        <v>42</v>
      </c>
      <c r="E5" s="153"/>
      <c r="F5" s="151" t="s">
        <v>43</v>
      </c>
      <c r="G5" s="153"/>
      <c r="H5" s="151" t="s">
        <v>44</v>
      </c>
      <c r="I5" s="152"/>
      <c r="J5" s="153"/>
      <c r="K5" s="12"/>
    </row>
    <row r="6" spans="1:11" ht="15">
      <c r="A6" s="141"/>
      <c r="B6" s="12"/>
      <c r="C6" s="155"/>
      <c r="D6" s="66" t="s">
        <v>4</v>
      </c>
      <c r="E6" s="67" t="s">
        <v>5</v>
      </c>
      <c r="F6" s="66" t="s">
        <v>6</v>
      </c>
      <c r="G6" s="67" t="s">
        <v>7</v>
      </c>
      <c r="H6" s="68" t="s">
        <v>8</v>
      </c>
      <c r="I6" s="69" t="s">
        <v>9</v>
      </c>
      <c r="J6" s="70" t="s">
        <v>49</v>
      </c>
      <c r="K6" s="12"/>
    </row>
    <row r="7" spans="1:11" ht="34.5" customHeight="1">
      <c r="A7" s="141"/>
      <c r="B7" s="12"/>
      <c r="C7" s="156"/>
      <c r="D7" s="71" t="s">
        <v>38</v>
      </c>
      <c r="E7" s="72" t="s">
        <v>20</v>
      </c>
      <c r="F7" s="71" t="s">
        <v>38</v>
      </c>
      <c r="G7" s="72" t="s">
        <v>20</v>
      </c>
      <c r="H7" s="73" t="s">
        <v>45</v>
      </c>
      <c r="I7" s="74" t="s">
        <v>46</v>
      </c>
      <c r="J7" s="75" t="s">
        <v>47</v>
      </c>
      <c r="K7" s="12"/>
    </row>
    <row r="8" spans="1:12" ht="15">
      <c r="A8" s="141"/>
      <c r="B8" s="12"/>
      <c r="C8" s="76" t="s">
        <v>39</v>
      </c>
      <c r="D8" s="77">
        <f>'Tabella 2.9'!D6</f>
        <v>0.2</v>
      </c>
      <c r="E8" s="78">
        <f>'Tabella 2.9'!E6</f>
        <v>0.09</v>
      </c>
      <c r="F8" s="77">
        <f>'Tabella 2.10'!D6</f>
        <v>0.25</v>
      </c>
      <c r="G8" s="78">
        <f>'Tabella 2.10'!E6</f>
        <v>0.05</v>
      </c>
      <c r="H8" s="79">
        <f>(F8-D8)*E8</f>
        <v>0.004499999999999999</v>
      </c>
      <c r="I8" s="80">
        <f>(G8-E8)*D8</f>
        <v>-0.007999999999999998</v>
      </c>
      <c r="J8" s="81">
        <f>(F8-D8)*(G8-E8)</f>
        <v>-0.001999999999999999</v>
      </c>
      <c r="K8" s="12"/>
      <c r="L8" s="2"/>
    </row>
    <row r="9" spans="1:12" ht="15">
      <c r="A9" s="141"/>
      <c r="B9" s="12"/>
      <c r="C9" s="82" t="s">
        <v>40</v>
      </c>
      <c r="D9" s="77">
        <f>'Tabella 2.9'!D7</f>
        <v>0.3</v>
      </c>
      <c r="E9" s="78">
        <f>'Tabella 2.9'!E7</f>
        <v>0.03</v>
      </c>
      <c r="F9" s="77">
        <f>'Tabella 2.10'!D7</f>
        <v>0.4</v>
      </c>
      <c r="G9" s="78">
        <f>'Tabella 2.10'!E7</f>
        <v>0.1</v>
      </c>
      <c r="H9" s="79">
        <f>(F9-D9)*E9</f>
        <v>0.003000000000000001</v>
      </c>
      <c r="I9" s="80">
        <f>(G9-E9)*D9</f>
        <v>0.021</v>
      </c>
      <c r="J9" s="81">
        <f>(F9-D9)*(G9-E9)</f>
        <v>0.007000000000000003</v>
      </c>
      <c r="K9" s="12"/>
      <c r="L9" s="2"/>
    </row>
    <row r="10" spans="1:12" ht="15">
      <c r="A10" s="141"/>
      <c r="B10" s="12"/>
      <c r="C10" s="83" t="s">
        <v>41</v>
      </c>
      <c r="D10" s="84">
        <f>'Tabella 2.9'!D8</f>
        <v>0.5</v>
      </c>
      <c r="E10" s="85">
        <f>'Tabella 2.9'!E8</f>
        <v>0.12</v>
      </c>
      <c r="F10" s="84">
        <f>'Tabella 2.10'!D8</f>
        <v>0.35</v>
      </c>
      <c r="G10" s="85">
        <f>'Tabella 2.10'!E8</f>
        <v>0.08</v>
      </c>
      <c r="H10" s="86">
        <f>(F10-D10)*E10</f>
        <v>-0.018000000000000002</v>
      </c>
      <c r="I10" s="87">
        <f>(G10-E10)*D10</f>
        <v>-0.019999999999999997</v>
      </c>
      <c r="J10" s="88">
        <f>(F10-D10)*(G10-E10)</f>
        <v>0.006</v>
      </c>
      <c r="K10" s="12"/>
      <c r="L10" s="2"/>
    </row>
    <row r="11" spans="1:12" ht="15">
      <c r="A11" s="141"/>
      <c r="B11" s="12"/>
      <c r="C11" s="89"/>
      <c r="D11" s="90"/>
      <c r="E11" s="13"/>
      <c r="F11" s="13"/>
      <c r="G11" s="13"/>
      <c r="H11" s="91">
        <f>SUM(H8:H10)</f>
        <v>-0.010500000000000002</v>
      </c>
      <c r="I11" s="92">
        <f>SUM(I8:I10)</f>
        <v>-0.006999999999999994</v>
      </c>
      <c r="J11" s="93">
        <f>SUM(J8:J10)</f>
        <v>0.011000000000000003</v>
      </c>
      <c r="K11" s="12"/>
      <c r="L11" s="2"/>
    </row>
    <row r="12" spans="1:11" ht="15">
      <c r="A12" s="141"/>
      <c r="B12" s="12"/>
      <c r="C12" s="94" t="s">
        <v>55</v>
      </c>
      <c r="D12" s="95"/>
      <c r="E12" s="96">
        <f>D8*E8+D9*E9+D10*E10</f>
        <v>0.087</v>
      </c>
      <c r="F12" s="97"/>
      <c r="G12" s="96">
        <f>F8*G8+F9*G9+F10*G10</f>
        <v>0.0805</v>
      </c>
      <c r="H12" s="98"/>
      <c r="I12" s="99" t="s">
        <v>48</v>
      </c>
      <c r="J12" s="100">
        <f>SUM(H11:J11)</f>
        <v>-0.006499999999999992</v>
      </c>
      <c r="K12" s="12"/>
    </row>
    <row r="13" spans="1:11" ht="15">
      <c r="A13" s="141"/>
      <c r="B13" s="12"/>
      <c r="C13" s="12"/>
      <c r="D13" s="64"/>
      <c r="E13" s="64"/>
      <c r="F13" s="64"/>
      <c r="G13" s="64"/>
      <c r="H13" s="64"/>
      <c r="I13" s="64"/>
      <c r="J13" s="64"/>
      <c r="K13" s="12"/>
    </row>
    <row r="14" spans="1:11" ht="15">
      <c r="A14" s="141"/>
      <c r="B14" s="12"/>
      <c r="C14" s="12"/>
      <c r="D14" s="64"/>
      <c r="E14" s="64"/>
      <c r="F14" s="64"/>
      <c r="G14" s="64"/>
      <c r="H14" s="64"/>
      <c r="I14" s="64"/>
      <c r="J14" s="64"/>
      <c r="K14" s="12"/>
    </row>
    <row r="15" spans="1:11" ht="15">
      <c r="A15" s="141"/>
      <c r="B15" s="12"/>
      <c r="C15" s="12"/>
      <c r="D15" s="64"/>
      <c r="E15" s="64"/>
      <c r="F15" s="64"/>
      <c r="G15" s="64"/>
      <c r="H15" s="64"/>
      <c r="I15" s="64"/>
      <c r="J15" s="64"/>
      <c r="K15" s="12"/>
    </row>
    <row r="16" spans="1:11" ht="15">
      <c r="A16" s="141"/>
      <c r="B16" s="12"/>
      <c r="C16" s="12"/>
      <c r="D16" s="64"/>
      <c r="E16" s="64"/>
      <c r="F16" s="64"/>
      <c r="G16" s="64"/>
      <c r="H16" s="64"/>
      <c r="I16" s="64"/>
      <c r="J16" s="64"/>
      <c r="K16" s="12"/>
    </row>
    <row r="17" spans="1:11" ht="15">
      <c r="A17" s="141"/>
      <c r="B17" s="12"/>
      <c r="C17" s="12"/>
      <c r="D17" s="64"/>
      <c r="E17" s="64"/>
      <c r="F17" s="64"/>
      <c r="G17" s="64"/>
      <c r="H17" s="64"/>
      <c r="I17" s="64"/>
      <c r="J17" s="64"/>
      <c r="K17" s="12"/>
    </row>
    <row r="18" spans="1:11" ht="15">
      <c r="A18" s="141"/>
      <c r="B18" s="12"/>
      <c r="C18" s="12"/>
      <c r="D18" s="64"/>
      <c r="E18" s="101"/>
      <c r="F18" s="102"/>
      <c r="G18" s="101"/>
      <c r="H18" s="64"/>
      <c r="I18" s="64"/>
      <c r="J18" s="64"/>
      <c r="K18" s="12"/>
    </row>
    <row r="19" spans="1:11" ht="15">
      <c r="A19" s="141"/>
      <c r="B19" s="12"/>
      <c r="C19" s="12"/>
      <c r="D19" s="64"/>
      <c r="E19" s="101"/>
      <c r="F19" s="64"/>
      <c r="G19" s="101"/>
      <c r="H19" s="64"/>
      <c r="I19" s="64"/>
      <c r="J19" s="64"/>
      <c r="K19" s="12"/>
    </row>
    <row r="20" spans="1:11" ht="15">
      <c r="A20" s="141"/>
      <c r="B20" s="12"/>
      <c r="C20" s="12"/>
      <c r="D20" s="64"/>
      <c r="E20" s="101"/>
      <c r="F20" s="64"/>
      <c r="G20" s="101"/>
      <c r="H20" s="64"/>
      <c r="I20" s="64"/>
      <c r="J20" s="64"/>
      <c r="K20" s="12"/>
    </row>
    <row r="21" spans="1:11" ht="15">
      <c r="A21" s="141"/>
      <c r="B21" s="12"/>
      <c r="C21" s="12"/>
      <c r="D21" s="64"/>
      <c r="E21" s="64"/>
      <c r="F21" s="64"/>
      <c r="G21" s="64"/>
      <c r="H21" s="64"/>
      <c r="I21" s="64"/>
      <c r="J21" s="64"/>
      <c r="K21" s="12"/>
    </row>
    <row r="22" spans="1:11" ht="15">
      <c r="A22" s="141"/>
      <c r="B22" s="12"/>
      <c r="C22" s="12"/>
      <c r="D22" s="64"/>
      <c r="E22" s="64"/>
      <c r="F22" s="64"/>
      <c r="G22" s="64"/>
      <c r="H22" s="64"/>
      <c r="I22" s="64"/>
      <c r="J22" s="64"/>
      <c r="K22" s="12"/>
    </row>
    <row r="23" spans="1:11" ht="15">
      <c r="A23" s="141"/>
      <c r="B23" s="12"/>
      <c r="C23" s="12"/>
      <c r="D23" s="64"/>
      <c r="E23" s="64"/>
      <c r="F23" s="64"/>
      <c r="G23" s="64"/>
      <c r="H23" s="64"/>
      <c r="I23" s="64"/>
      <c r="J23" s="64"/>
      <c r="K23" s="12"/>
    </row>
    <row r="24" spans="1:11" ht="15">
      <c r="A24" s="132"/>
      <c r="B24" s="12"/>
      <c r="C24" s="12"/>
      <c r="D24" s="64"/>
      <c r="E24" s="64"/>
      <c r="F24" s="64"/>
      <c r="G24" s="64"/>
      <c r="H24" s="64"/>
      <c r="I24" s="64"/>
      <c r="J24" s="64"/>
      <c r="K24" s="12"/>
    </row>
    <row r="25" spans="1:11" ht="15">
      <c r="A25" s="132"/>
      <c r="B25" s="12"/>
      <c r="C25" s="12"/>
      <c r="D25" s="64"/>
      <c r="E25" s="64"/>
      <c r="F25" s="64"/>
      <c r="G25" s="64"/>
      <c r="H25" s="64"/>
      <c r="I25" s="64"/>
      <c r="J25" s="64"/>
      <c r="K25" s="12"/>
    </row>
    <row r="26" spans="1:11" ht="15">
      <c r="A26" s="132"/>
      <c r="B26" s="12"/>
      <c r="C26" s="12"/>
      <c r="D26" s="64"/>
      <c r="E26" s="64"/>
      <c r="F26" s="64"/>
      <c r="G26" s="64"/>
      <c r="H26" s="64"/>
      <c r="I26" s="64"/>
      <c r="J26" s="64"/>
      <c r="K26" s="12"/>
    </row>
    <row r="27" spans="1:11" ht="15">
      <c r="A27" s="132"/>
      <c r="B27" s="12"/>
      <c r="C27" s="12"/>
      <c r="D27" s="64"/>
      <c r="E27" s="64"/>
      <c r="F27" s="64"/>
      <c r="G27" s="64"/>
      <c r="H27" s="64"/>
      <c r="I27" s="64"/>
      <c r="J27" s="64"/>
      <c r="K27" s="12"/>
    </row>
    <row r="28" spans="1:11" ht="15">
      <c r="A28" s="132"/>
      <c r="B28" s="12"/>
      <c r="C28" s="12"/>
      <c r="D28" s="64"/>
      <c r="E28" s="64"/>
      <c r="F28" s="64"/>
      <c r="G28" s="64"/>
      <c r="H28" s="64"/>
      <c r="I28" s="64"/>
      <c r="J28" s="64"/>
      <c r="K28" s="12"/>
    </row>
    <row r="29" spans="1:11" ht="15">
      <c r="A29" s="132"/>
      <c r="B29" s="12"/>
      <c r="C29" s="12"/>
      <c r="D29" s="64"/>
      <c r="E29" s="64"/>
      <c r="F29" s="64"/>
      <c r="G29" s="64"/>
      <c r="H29" s="64"/>
      <c r="I29" s="64"/>
      <c r="J29" s="64"/>
      <c r="K29" s="12"/>
    </row>
    <row r="30" ht="15">
      <c r="A30" s="25"/>
    </row>
    <row r="31" ht="15">
      <c r="A31" s="25"/>
    </row>
    <row r="32" ht="15">
      <c r="A32" s="25"/>
    </row>
    <row r="33" ht="15">
      <c r="A33" s="25"/>
    </row>
    <row r="34" ht="15">
      <c r="A34" s="25"/>
    </row>
    <row r="35" ht="15">
      <c r="A35" s="25"/>
    </row>
    <row r="36" ht="15">
      <c r="A36" s="25"/>
    </row>
    <row r="37" ht="15">
      <c r="A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  <row r="45" ht="15">
      <c r="A45" s="25"/>
    </row>
    <row r="46" ht="15">
      <c r="A46" s="25"/>
    </row>
    <row r="47" ht="15">
      <c r="A47" s="25"/>
    </row>
  </sheetData>
  <sheetProtection password="9073" sheet="1" objects="1" scenarios="1" selectLockedCells="1"/>
  <mergeCells count="6">
    <mergeCell ref="H5:J5"/>
    <mergeCell ref="D5:E5"/>
    <mergeCell ref="F5:G5"/>
    <mergeCell ref="C5:C7"/>
    <mergeCell ref="B1:K1"/>
    <mergeCell ref="A4:A23"/>
  </mergeCells>
  <hyperlinks>
    <hyperlink ref="A4" r:id="rId1" display="www.hoesli-morri.it"/>
  </hyperlinks>
  <printOptions/>
  <pageMargins left="0.7" right="0.7" top="0.75" bottom="0.75" header="0.3" footer="0.3"/>
  <pageSetup horizontalDpi="200" verticalDpi="2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1.421875" style="10" customWidth="1"/>
    <col min="2" max="2" width="2.7109375" style="1" customWidth="1"/>
    <col min="3" max="3" width="38.8515625" style="1" bestFit="1" customWidth="1"/>
    <col min="4" max="4" width="9.140625" style="5" customWidth="1"/>
    <col min="5" max="5" width="1.421875" style="5" customWidth="1"/>
    <col min="6" max="11" width="9.140625" style="5" customWidth="1"/>
    <col min="12" max="16384" width="9.140625" style="1" customWidth="1"/>
  </cols>
  <sheetData>
    <row r="1" spans="1:12" s="10" customFormat="1" ht="60" customHeight="1">
      <c r="A1" s="23"/>
      <c r="B1" s="139" t="s">
        <v>75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" customHeight="1">
      <c r="B2" s="12"/>
      <c r="C2" s="12"/>
      <c r="D2" s="26"/>
      <c r="E2" s="26"/>
      <c r="F2" s="26"/>
      <c r="G2" s="26"/>
      <c r="H2" s="26"/>
      <c r="I2" s="26"/>
      <c r="J2" s="26"/>
      <c r="K2" s="26"/>
      <c r="L2" s="12"/>
    </row>
    <row r="3" spans="1:12" ht="15">
      <c r="A3" s="132"/>
      <c r="B3" s="12"/>
      <c r="C3" s="11" t="s">
        <v>60</v>
      </c>
      <c r="D3" s="26"/>
      <c r="E3" s="26"/>
      <c r="F3" s="26"/>
      <c r="G3" s="26"/>
      <c r="H3" s="26"/>
      <c r="I3" s="26"/>
      <c r="J3" s="26"/>
      <c r="K3" s="26"/>
      <c r="L3" s="12"/>
    </row>
    <row r="4" spans="1:12" ht="15">
      <c r="A4" s="141" t="s">
        <v>69</v>
      </c>
      <c r="B4" s="12"/>
      <c r="C4" s="12"/>
      <c r="D4" s="26"/>
      <c r="E4" s="26"/>
      <c r="F4" s="26"/>
      <c r="G4" s="26"/>
      <c r="H4" s="26"/>
      <c r="I4" s="26"/>
      <c r="J4" s="26"/>
      <c r="K4" s="26"/>
      <c r="L4" s="12"/>
    </row>
    <row r="5" spans="1:12" ht="15.75" thickBot="1">
      <c r="A5" s="141"/>
      <c r="B5" s="12"/>
      <c r="C5" s="19"/>
      <c r="D5" s="103"/>
      <c r="E5" s="103"/>
      <c r="F5" s="53">
        <v>0</v>
      </c>
      <c r="G5" s="53">
        <v>1</v>
      </c>
      <c r="H5" s="53">
        <v>2</v>
      </c>
      <c r="I5" s="53">
        <v>3</v>
      </c>
      <c r="J5" s="53">
        <v>4</v>
      </c>
      <c r="K5" s="53">
        <v>5</v>
      </c>
      <c r="L5" s="12"/>
    </row>
    <row r="6" spans="1:12" ht="15">
      <c r="A6" s="141"/>
      <c r="B6" s="12"/>
      <c r="C6" s="104" t="s">
        <v>3</v>
      </c>
      <c r="D6" s="102"/>
      <c r="E6" s="102"/>
      <c r="F6" s="105">
        <v>-1000</v>
      </c>
      <c r="G6" s="105">
        <v>200</v>
      </c>
      <c r="H6" s="105">
        <v>200</v>
      </c>
      <c r="I6" s="105">
        <v>200</v>
      </c>
      <c r="J6" s="105">
        <v>500</v>
      </c>
      <c r="K6" s="105">
        <v>500</v>
      </c>
      <c r="L6" s="12"/>
    </row>
    <row r="7" spans="1:12" ht="7.5" customHeight="1">
      <c r="A7" s="141"/>
      <c r="B7" s="12"/>
      <c r="C7" s="12"/>
      <c r="D7" s="106"/>
      <c r="E7" s="107"/>
      <c r="F7" s="107"/>
      <c r="G7" s="107"/>
      <c r="H7" s="107"/>
      <c r="I7" s="107"/>
      <c r="J7" s="107"/>
      <c r="K7" s="64"/>
      <c r="L7" s="12"/>
    </row>
    <row r="8" spans="1:12" ht="15">
      <c r="A8" s="141"/>
      <c r="B8" s="12"/>
      <c r="C8" s="108" t="s">
        <v>2</v>
      </c>
      <c r="D8" s="157">
        <v>0.1</v>
      </c>
      <c r="E8" s="109"/>
      <c r="F8" s="110">
        <f aca="true" t="shared" si="0" ref="F8:K8">F6/(1+$D$8)^(F5-$F$5)</f>
        <v>-1000</v>
      </c>
      <c r="G8" s="110">
        <f t="shared" si="0"/>
        <v>181.8181818181818</v>
      </c>
      <c r="H8" s="110">
        <f t="shared" si="0"/>
        <v>165.2892561983471</v>
      </c>
      <c r="I8" s="110">
        <f t="shared" si="0"/>
        <v>150.2629601803155</v>
      </c>
      <c r="J8" s="110">
        <f t="shared" si="0"/>
        <v>341.50672768253526</v>
      </c>
      <c r="K8" s="110">
        <f t="shared" si="0"/>
        <v>310.46066152957746</v>
      </c>
      <c r="L8" s="12"/>
    </row>
    <row r="9" spans="1:12" ht="15">
      <c r="A9" s="141"/>
      <c r="B9" s="12"/>
      <c r="C9" s="111" t="s">
        <v>1</v>
      </c>
      <c r="D9" s="158"/>
      <c r="E9" s="112"/>
      <c r="F9" s="112">
        <f aca="true" t="shared" si="1" ref="F9:K9">E9+F8</f>
        <v>-1000</v>
      </c>
      <c r="G9" s="112">
        <f t="shared" si="1"/>
        <v>-818.1818181818182</v>
      </c>
      <c r="H9" s="112">
        <f t="shared" si="1"/>
        <v>-652.8925619834712</v>
      </c>
      <c r="I9" s="112">
        <f t="shared" si="1"/>
        <v>-502.62960180315565</v>
      </c>
      <c r="J9" s="112">
        <f t="shared" si="1"/>
        <v>-161.1228741206204</v>
      </c>
      <c r="K9" s="112">
        <f t="shared" si="1"/>
        <v>149.33778740895707</v>
      </c>
      <c r="L9" s="12"/>
    </row>
    <row r="10" spans="1:12" ht="7.5" customHeight="1">
      <c r="A10" s="141"/>
      <c r="B10" s="12"/>
      <c r="C10" s="113"/>
      <c r="D10" s="114"/>
      <c r="E10" s="107"/>
      <c r="F10" s="107"/>
      <c r="G10" s="107"/>
      <c r="H10" s="107"/>
      <c r="I10" s="107"/>
      <c r="J10" s="107"/>
      <c r="K10" s="64"/>
      <c r="L10" s="12"/>
    </row>
    <row r="11" spans="1:12" ht="15">
      <c r="A11" s="141"/>
      <c r="B11" s="12"/>
      <c r="C11" s="108" t="s">
        <v>2</v>
      </c>
      <c r="D11" s="157">
        <v>0.2</v>
      </c>
      <c r="E11" s="109"/>
      <c r="F11" s="110">
        <f aca="true" t="shared" si="2" ref="F11:K11">F6/(1+$D$11)^(F5-$F$5)</f>
        <v>-1000</v>
      </c>
      <c r="G11" s="110">
        <f t="shared" si="2"/>
        <v>166.66666666666669</v>
      </c>
      <c r="H11" s="110">
        <f t="shared" si="2"/>
        <v>138.88888888888889</v>
      </c>
      <c r="I11" s="110">
        <f t="shared" si="2"/>
        <v>115.74074074074075</v>
      </c>
      <c r="J11" s="110">
        <f t="shared" si="2"/>
        <v>241.12654320987656</v>
      </c>
      <c r="K11" s="110">
        <f t="shared" si="2"/>
        <v>200.93878600823047</v>
      </c>
      <c r="L11" s="12"/>
    </row>
    <row r="12" spans="1:12" ht="15">
      <c r="A12" s="141"/>
      <c r="B12" s="12"/>
      <c r="C12" s="111" t="s">
        <v>1</v>
      </c>
      <c r="D12" s="158"/>
      <c r="E12" s="112"/>
      <c r="F12" s="112">
        <f aca="true" t="shared" si="3" ref="F12:K12">E12+F11</f>
        <v>-1000</v>
      </c>
      <c r="G12" s="112">
        <f t="shared" si="3"/>
        <v>-833.3333333333333</v>
      </c>
      <c r="H12" s="112">
        <f t="shared" si="3"/>
        <v>-694.4444444444443</v>
      </c>
      <c r="I12" s="112">
        <f t="shared" si="3"/>
        <v>-578.7037037037036</v>
      </c>
      <c r="J12" s="112">
        <f t="shared" si="3"/>
        <v>-337.577160493827</v>
      </c>
      <c r="K12" s="112">
        <f t="shared" si="3"/>
        <v>-136.63837448559656</v>
      </c>
      <c r="L12" s="12"/>
    </row>
    <row r="13" spans="1:12" ht="7.5" customHeight="1">
      <c r="A13" s="141"/>
      <c r="B13" s="12"/>
      <c r="C13" s="113"/>
      <c r="D13" s="106"/>
      <c r="E13" s="107"/>
      <c r="F13" s="107"/>
      <c r="G13" s="107"/>
      <c r="H13" s="107"/>
      <c r="I13" s="107"/>
      <c r="J13" s="107"/>
      <c r="K13" s="64"/>
      <c r="L13" s="12"/>
    </row>
    <row r="14" spans="1:12" ht="15">
      <c r="A14" s="141"/>
      <c r="B14" s="12"/>
      <c r="C14" s="108" t="s">
        <v>2</v>
      </c>
      <c r="D14" s="159">
        <f>IRR(F6:K6)</f>
        <v>0.14688227663329934</v>
      </c>
      <c r="E14" s="109"/>
      <c r="F14" s="110">
        <f aca="true" t="shared" si="4" ref="F14:K14">F6/(1+$D$14)^(F5-$F$5)</f>
        <v>-1000</v>
      </c>
      <c r="G14" s="110">
        <f t="shared" si="4"/>
        <v>174.38581454681193</v>
      </c>
      <c r="H14" s="110">
        <f t="shared" si="4"/>
        <v>152.0520615757754</v>
      </c>
      <c r="I14" s="110">
        <f t="shared" si="4"/>
        <v>132.578613057068</v>
      </c>
      <c r="J14" s="110">
        <f t="shared" si="4"/>
        <v>288.99786786804253</v>
      </c>
      <c r="K14" s="110">
        <f t="shared" si="4"/>
        <v>251.9856429523026</v>
      </c>
      <c r="L14" s="12"/>
    </row>
    <row r="15" spans="1:12" ht="15">
      <c r="A15" s="141"/>
      <c r="B15" s="12"/>
      <c r="C15" s="111" t="s">
        <v>1</v>
      </c>
      <c r="D15" s="160"/>
      <c r="E15" s="112"/>
      <c r="F15" s="112">
        <f aca="true" t="shared" si="5" ref="F15:K15">E15+F14</f>
        <v>-1000</v>
      </c>
      <c r="G15" s="112">
        <f t="shared" si="5"/>
        <v>-825.614185453188</v>
      </c>
      <c r="H15" s="112">
        <f t="shared" si="5"/>
        <v>-673.5621238774127</v>
      </c>
      <c r="I15" s="112">
        <f t="shared" si="5"/>
        <v>-540.9835108203447</v>
      </c>
      <c r="J15" s="112">
        <f t="shared" si="5"/>
        <v>-251.98564295230216</v>
      </c>
      <c r="K15" s="115">
        <f t="shared" si="5"/>
        <v>4.547473508864641E-13</v>
      </c>
      <c r="L15" s="12"/>
    </row>
    <row r="16" spans="1:12" ht="15">
      <c r="A16" s="141"/>
      <c r="B16" s="12"/>
      <c r="C16" s="12"/>
      <c r="D16" s="116"/>
      <c r="E16" s="116"/>
      <c r="F16" s="116"/>
      <c r="G16" s="116"/>
      <c r="H16" s="116"/>
      <c r="I16" s="116"/>
      <c r="J16" s="116"/>
      <c r="K16" s="26"/>
      <c r="L16" s="12"/>
    </row>
    <row r="17" spans="1:12" ht="15">
      <c r="A17" s="141"/>
      <c r="B17" s="12"/>
      <c r="C17" s="12"/>
      <c r="D17" s="117"/>
      <c r="E17" s="116"/>
      <c r="F17" s="116"/>
      <c r="G17" s="116"/>
      <c r="H17" s="116"/>
      <c r="I17" s="116"/>
      <c r="J17" s="116"/>
      <c r="K17" s="26"/>
      <c r="L17" s="12"/>
    </row>
    <row r="18" spans="1:12" ht="15">
      <c r="A18" s="141"/>
      <c r="B18" s="12"/>
      <c r="C18" s="12"/>
      <c r="D18" s="116"/>
      <c r="E18" s="116"/>
      <c r="F18" s="116"/>
      <c r="G18" s="116"/>
      <c r="H18" s="116"/>
      <c r="I18" s="116"/>
      <c r="J18" s="116"/>
      <c r="K18" s="26"/>
      <c r="L18" s="12"/>
    </row>
    <row r="19" spans="1:12" ht="15">
      <c r="A19" s="141"/>
      <c r="B19" s="12"/>
      <c r="C19" s="12"/>
      <c r="D19" s="116"/>
      <c r="E19" s="116"/>
      <c r="F19" s="116"/>
      <c r="G19" s="116"/>
      <c r="H19" s="116"/>
      <c r="I19" s="116"/>
      <c r="J19" s="116"/>
      <c r="K19" s="26"/>
      <c r="L19" s="12"/>
    </row>
    <row r="20" spans="1:12" ht="15">
      <c r="A20" s="141"/>
      <c r="B20" s="12"/>
      <c r="C20" s="12"/>
      <c r="D20" s="116"/>
      <c r="E20" s="116"/>
      <c r="F20" s="116"/>
      <c r="G20" s="116"/>
      <c r="H20" s="116"/>
      <c r="I20" s="116"/>
      <c r="J20" s="116"/>
      <c r="K20" s="26"/>
      <c r="L20" s="12"/>
    </row>
    <row r="21" spans="1:12" ht="15">
      <c r="A21" s="141"/>
      <c r="B21" s="12"/>
      <c r="C21" s="12"/>
      <c r="D21" s="26"/>
      <c r="E21" s="26"/>
      <c r="F21" s="26"/>
      <c r="G21" s="26"/>
      <c r="H21" s="26"/>
      <c r="I21" s="26"/>
      <c r="J21" s="26"/>
      <c r="K21" s="26"/>
      <c r="L21" s="12"/>
    </row>
    <row r="22" spans="1:12" ht="15">
      <c r="A22" s="141"/>
      <c r="B22" s="12"/>
      <c r="C22" s="12"/>
      <c r="D22" s="26"/>
      <c r="E22" s="26"/>
      <c r="F22" s="26"/>
      <c r="G22" s="26"/>
      <c r="H22" s="26"/>
      <c r="I22" s="26"/>
      <c r="J22" s="26"/>
      <c r="K22" s="26"/>
      <c r="L22" s="12"/>
    </row>
    <row r="23" spans="1:12" ht="15">
      <c r="A23" s="141"/>
      <c r="B23" s="12"/>
      <c r="C23" s="12"/>
      <c r="D23" s="26"/>
      <c r="E23" s="26"/>
      <c r="F23" s="26"/>
      <c r="G23" s="26"/>
      <c r="H23" s="26"/>
      <c r="I23" s="26"/>
      <c r="J23" s="26"/>
      <c r="K23" s="26"/>
      <c r="L23" s="12"/>
    </row>
    <row r="24" spans="1:12" ht="15">
      <c r="A24" s="141"/>
      <c r="B24" s="12"/>
      <c r="C24" s="12"/>
      <c r="D24" s="26"/>
      <c r="E24" s="26"/>
      <c r="F24" s="26"/>
      <c r="G24" s="26"/>
      <c r="H24" s="26"/>
      <c r="I24" s="26"/>
      <c r="J24" s="26"/>
      <c r="K24" s="26"/>
      <c r="L24" s="12"/>
    </row>
    <row r="25" spans="1:12" ht="15">
      <c r="A25" s="141"/>
      <c r="B25" s="12"/>
      <c r="C25" s="12"/>
      <c r="D25" s="26"/>
      <c r="E25" s="26"/>
      <c r="F25" s="26"/>
      <c r="G25" s="26"/>
      <c r="H25" s="26"/>
      <c r="I25" s="26"/>
      <c r="J25" s="26"/>
      <c r="K25" s="26"/>
      <c r="L25" s="12"/>
    </row>
    <row r="26" spans="1:12" ht="15">
      <c r="A26" s="132"/>
      <c r="B26" s="12"/>
      <c r="C26" s="12"/>
      <c r="D26" s="26"/>
      <c r="E26" s="26"/>
      <c r="F26" s="26"/>
      <c r="G26" s="26"/>
      <c r="H26" s="26"/>
      <c r="I26" s="26"/>
      <c r="J26" s="26"/>
      <c r="K26" s="26"/>
      <c r="L26" s="12"/>
    </row>
    <row r="27" spans="1:12" ht="15">
      <c r="A27" s="132"/>
      <c r="B27" s="12"/>
      <c r="C27" s="12"/>
      <c r="D27" s="26"/>
      <c r="E27" s="26"/>
      <c r="F27" s="26"/>
      <c r="G27" s="26"/>
      <c r="H27" s="26"/>
      <c r="I27" s="26"/>
      <c r="J27" s="26"/>
      <c r="K27" s="26"/>
      <c r="L27" s="12"/>
    </row>
    <row r="28" spans="1:12" ht="15">
      <c r="A28" s="132"/>
      <c r="B28" s="12"/>
      <c r="C28" s="12"/>
      <c r="D28" s="26"/>
      <c r="E28" s="26"/>
      <c r="F28" s="26"/>
      <c r="G28" s="26"/>
      <c r="H28" s="26"/>
      <c r="I28" s="26"/>
      <c r="J28" s="26"/>
      <c r="K28" s="26"/>
      <c r="L28" s="12"/>
    </row>
    <row r="29" spans="1:12" ht="15">
      <c r="A29" s="132"/>
      <c r="B29" s="12"/>
      <c r="C29" s="12"/>
      <c r="D29" s="26"/>
      <c r="E29" s="26"/>
      <c r="F29" s="26"/>
      <c r="G29" s="26"/>
      <c r="H29" s="26"/>
      <c r="I29" s="26"/>
      <c r="J29" s="26"/>
      <c r="K29" s="26"/>
      <c r="L29" s="12"/>
    </row>
    <row r="30" spans="1:12" ht="15">
      <c r="A30" s="132"/>
      <c r="B30" s="12"/>
      <c r="C30" s="12"/>
      <c r="D30" s="26"/>
      <c r="E30" s="26"/>
      <c r="F30" s="26"/>
      <c r="G30" s="26"/>
      <c r="H30" s="26"/>
      <c r="I30" s="26"/>
      <c r="J30" s="26"/>
      <c r="K30" s="26"/>
      <c r="L30" s="12"/>
    </row>
    <row r="31" spans="1:12" ht="15">
      <c r="A31" s="132"/>
      <c r="B31" s="12"/>
      <c r="C31" s="12"/>
      <c r="D31" s="26"/>
      <c r="E31" s="26"/>
      <c r="F31" s="26"/>
      <c r="G31" s="26"/>
      <c r="H31" s="26"/>
      <c r="I31" s="26"/>
      <c r="J31" s="26"/>
      <c r="K31" s="26"/>
      <c r="L31" s="12"/>
    </row>
    <row r="32" spans="1:12" ht="15">
      <c r="A32" s="132"/>
      <c r="B32" s="12"/>
      <c r="C32" s="12"/>
      <c r="D32" s="26"/>
      <c r="E32" s="26"/>
      <c r="F32" s="26"/>
      <c r="G32" s="26"/>
      <c r="H32" s="26"/>
      <c r="I32" s="26"/>
      <c r="J32" s="26"/>
      <c r="K32" s="26"/>
      <c r="L32" s="12"/>
    </row>
  </sheetData>
  <sheetProtection password="9073" sheet="1" objects="1" scenarios="1" selectLockedCells="1"/>
  <mergeCells count="5">
    <mergeCell ref="D8:D9"/>
    <mergeCell ref="D11:D12"/>
    <mergeCell ref="D14:D15"/>
    <mergeCell ref="B1:L1"/>
    <mergeCell ref="A4:A25"/>
  </mergeCells>
  <hyperlinks>
    <hyperlink ref="A4" r:id="rId1" display="www.hoesli-morri.it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45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1.421875" style="118" customWidth="1"/>
    <col min="2" max="2" width="3.28125" style="4" customWidth="1"/>
    <col min="3" max="3" width="22.7109375" style="8" customWidth="1"/>
    <col min="4" max="7" width="17.57421875" style="8" customWidth="1"/>
    <col min="8" max="9" width="17.57421875" style="4" customWidth="1"/>
    <col min="10" max="16384" width="9.140625" style="4" customWidth="1"/>
  </cols>
  <sheetData>
    <row r="1" spans="1:12" s="118" customFormat="1" ht="60" customHeight="1">
      <c r="A1" s="23"/>
      <c r="B1" s="139" t="s">
        <v>75</v>
      </c>
      <c r="C1" s="139"/>
      <c r="D1" s="139"/>
      <c r="E1" s="139"/>
      <c r="F1" s="139"/>
      <c r="G1" s="139"/>
      <c r="H1" s="139"/>
      <c r="I1" s="139"/>
      <c r="J1" s="139"/>
      <c r="K1" s="24"/>
      <c r="L1" s="24"/>
    </row>
    <row r="2" spans="2:14" ht="15" customHeight="1">
      <c r="B2" s="119"/>
      <c r="C2" s="120"/>
      <c r="D2" s="120"/>
      <c r="E2" s="120"/>
      <c r="F2" s="120"/>
      <c r="G2" s="120"/>
      <c r="H2" s="119"/>
      <c r="I2" s="119"/>
      <c r="J2" s="119"/>
      <c r="K2" s="119"/>
      <c r="L2" s="119"/>
      <c r="M2" s="119"/>
      <c r="N2" s="119"/>
    </row>
    <row r="3" spans="1:14" ht="15">
      <c r="A3" s="132"/>
      <c r="B3" s="119"/>
      <c r="C3" s="11" t="s">
        <v>67</v>
      </c>
      <c r="D3" s="120"/>
      <c r="E3" s="120"/>
      <c r="F3" s="120"/>
      <c r="G3" s="120"/>
      <c r="H3" s="119"/>
      <c r="I3" s="119"/>
      <c r="J3" s="119"/>
      <c r="K3" s="119"/>
      <c r="L3" s="119"/>
      <c r="M3" s="119"/>
      <c r="N3" s="119"/>
    </row>
    <row r="4" spans="1:14" ht="15" customHeight="1">
      <c r="A4" s="141" t="s">
        <v>69</v>
      </c>
      <c r="B4" s="119"/>
      <c r="C4" s="120"/>
      <c r="D4" s="120"/>
      <c r="E4" s="120"/>
      <c r="F4" s="120"/>
      <c r="G4" s="120"/>
      <c r="H4" s="119"/>
      <c r="I4" s="119"/>
      <c r="J4" s="119"/>
      <c r="K4" s="119"/>
      <c r="L4" s="119"/>
      <c r="M4" s="119"/>
      <c r="N4" s="119"/>
    </row>
    <row r="5" spans="1:14" ht="29.25" thickBot="1">
      <c r="A5" s="141"/>
      <c r="B5" s="119"/>
      <c r="C5" s="29" t="s">
        <v>31</v>
      </c>
      <c r="D5" s="29" t="s">
        <v>32</v>
      </c>
      <c r="E5" s="29" t="s">
        <v>14</v>
      </c>
      <c r="F5" s="29" t="s">
        <v>33</v>
      </c>
      <c r="G5" s="29" t="s">
        <v>34</v>
      </c>
      <c r="H5" s="119"/>
      <c r="I5" s="119"/>
      <c r="J5" s="119"/>
      <c r="K5" s="119"/>
      <c r="L5" s="119"/>
      <c r="M5" s="119"/>
      <c r="N5" s="119"/>
    </row>
    <row r="6" spans="1:14" ht="15">
      <c r="A6" s="141"/>
      <c r="B6" s="119"/>
      <c r="C6" s="121">
        <v>1996</v>
      </c>
      <c r="D6" s="33">
        <v>-6660000</v>
      </c>
      <c r="E6" s="33"/>
      <c r="F6" s="33"/>
      <c r="G6" s="34">
        <f aca="true" t="shared" si="0" ref="G6:G11">D6+E6+F6</f>
        <v>-6660000</v>
      </c>
      <c r="H6" s="119"/>
      <c r="I6" s="119"/>
      <c r="J6" s="119"/>
      <c r="K6" s="119"/>
      <c r="L6" s="119"/>
      <c r="M6" s="119"/>
      <c r="N6" s="119"/>
    </row>
    <row r="7" spans="1:14" ht="15">
      <c r="A7" s="141"/>
      <c r="B7" s="119"/>
      <c r="C7" s="121">
        <v>1997</v>
      </c>
      <c r="D7" s="33"/>
      <c r="E7" s="33">
        <v>295000</v>
      </c>
      <c r="F7" s="33"/>
      <c r="G7" s="34">
        <f t="shared" si="0"/>
        <v>295000</v>
      </c>
      <c r="H7" s="119"/>
      <c r="I7" s="119"/>
      <c r="J7" s="119"/>
      <c r="K7" s="119"/>
      <c r="L7" s="119"/>
      <c r="M7" s="119"/>
      <c r="N7" s="119"/>
    </row>
    <row r="8" spans="1:14" ht="15">
      <c r="A8" s="141"/>
      <c r="B8" s="119"/>
      <c r="C8" s="121">
        <v>1998</v>
      </c>
      <c r="D8" s="33"/>
      <c r="E8" s="33">
        <v>320300</v>
      </c>
      <c r="F8" s="33"/>
      <c r="G8" s="34">
        <f t="shared" si="0"/>
        <v>320300</v>
      </c>
      <c r="H8" s="119"/>
      <c r="I8" s="119"/>
      <c r="J8" s="119"/>
      <c r="K8" s="119"/>
      <c r="L8" s="119"/>
      <c r="M8" s="119"/>
      <c r="N8" s="119"/>
    </row>
    <row r="9" spans="1:14" ht="15">
      <c r="A9" s="141"/>
      <c r="B9" s="119"/>
      <c r="C9" s="121">
        <v>1999</v>
      </c>
      <c r="D9" s="33"/>
      <c r="E9" s="33">
        <v>319500</v>
      </c>
      <c r="F9" s="33"/>
      <c r="G9" s="34">
        <f t="shared" si="0"/>
        <v>319500</v>
      </c>
      <c r="H9" s="119"/>
      <c r="I9" s="119"/>
      <c r="J9" s="119"/>
      <c r="K9" s="119"/>
      <c r="L9" s="119"/>
      <c r="M9" s="119"/>
      <c r="N9" s="119"/>
    </row>
    <row r="10" spans="1:14" ht="15">
      <c r="A10" s="141"/>
      <c r="B10" s="119"/>
      <c r="C10" s="121">
        <v>2000</v>
      </c>
      <c r="D10" s="33"/>
      <c r="E10" s="33">
        <v>304200</v>
      </c>
      <c r="F10" s="33"/>
      <c r="G10" s="34">
        <f t="shared" si="0"/>
        <v>304200</v>
      </c>
      <c r="H10" s="119"/>
      <c r="I10" s="119"/>
      <c r="J10" s="119"/>
      <c r="K10" s="119"/>
      <c r="L10" s="119"/>
      <c r="M10" s="119"/>
      <c r="N10" s="119"/>
    </row>
    <row r="11" spans="1:14" ht="15">
      <c r="A11" s="141"/>
      <c r="B11" s="119"/>
      <c r="C11" s="122">
        <v>2001</v>
      </c>
      <c r="D11" s="40"/>
      <c r="E11" s="40">
        <v>311100</v>
      </c>
      <c r="F11" s="40">
        <v>5000000</v>
      </c>
      <c r="G11" s="41">
        <f t="shared" si="0"/>
        <v>5311100</v>
      </c>
      <c r="H11" s="119"/>
      <c r="I11" s="119"/>
      <c r="J11" s="119"/>
      <c r="K11" s="119"/>
      <c r="L11" s="119"/>
      <c r="M11" s="119"/>
      <c r="N11" s="119"/>
    </row>
    <row r="12" spans="1:14" ht="15">
      <c r="A12" s="141"/>
      <c r="B12" s="119"/>
      <c r="C12" s="120"/>
      <c r="D12" s="120"/>
      <c r="E12" s="120"/>
      <c r="F12" s="120"/>
      <c r="G12" s="120"/>
      <c r="H12" s="119"/>
      <c r="I12" s="119"/>
      <c r="J12" s="119"/>
      <c r="K12" s="119"/>
      <c r="L12" s="119"/>
      <c r="M12" s="119"/>
      <c r="N12" s="119"/>
    </row>
    <row r="13" spans="1:14" ht="15">
      <c r="A13" s="141"/>
      <c r="B13" s="119"/>
      <c r="C13" s="44" t="s">
        <v>63</v>
      </c>
      <c r="D13" s="46">
        <v>0.5</v>
      </c>
      <c r="E13" s="119"/>
      <c r="F13" s="120"/>
      <c r="G13" s="120"/>
      <c r="H13" s="119"/>
      <c r="I13" s="119"/>
      <c r="J13" s="119"/>
      <c r="K13" s="119"/>
      <c r="L13" s="119"/>
      <c r="M13" s="119"/>
      <c r="N13" s="119"/>
    </row>
    <row r="14" spans="1:14" ht="15">
      <c r="A14" s="141"/>
      <c r="B14" s="119"/>
      <c r="C14" s="120"/>
      <c r="D14" s="120"/>
      <c r="E14" s="120"/>
      <c r="F14" s="120"/>
      <c r="G14" s="120"/>
      <c r="H14" s="119"/>
      <c r="I14" s="119"/>
      <c r="J14" s="119"/>
      <c r="K14" s="119"/>
      <c r="L14" s="119"/>
      <c r="M14" s="119"/>
      <c r="N14" s="119"/>
    </row>
    <row r="15" spans="1:14" ht="15.75" thickBot="1">
      <c r="A15" s="141"/>
      <c r="B15" s="119"/>
      <c r="C15" s="123" t="s">
        <v>22</v>
      </c>
      <c r="D15" s="124">
        <v>1996</v>
      </c>
      <c r="E15" s="124">
        <v>1997</v>
      </c>
      <c r="F15" s="124">
        <v>1998</v>
      </c>
      <c r="G15" s="124">
        <v>1999</v>
      </c>
      <c r="H15" s="124">
        <v>2000</v>
      </c>
      <c r="I15" s="124">
        <v>2001</v>
      </c>
      <c r="J15" s="119"/>
      <c r="K15" s="119"/>
      <c r="L15" s="119"/>
      <c r="M15" s="119"/>
      <c r="N15" s="119"/>
    </row>
    <row r="16" spans="1:14" ht="15">
      <c r="A16" s="141"/>
      <c r="B16" s="119"/>
      <c r="C16" s="12" t="s">
        <v>50</v>
      </c>
      <c r="D16" s="125">
        <f>G6</f>
        <v>-6660000</v>
      </c>
      <c r="E16" s="125">
        <f>G7</f>
        <v>295000</v>
      </c>
      <c r="F16" s="125">
        <f>G8</f>
        <v>320300</v>
      </c>
      <c r="G16" s="125">
        <f>G9</f>
        <v>319500</v>
      </c>
      <c r="H16" s="125">
        <f>G10</f>
        <v>304200</v>
      </c>
      <c r="I16" s="125">
        <f>G11</f>
        <v>5311100</v>
      </c>
      <c r="J16" s="119"/>
      <c r="K16" s="119"/>
      <c r="L16" s="119"/>
      <c r="M16" s="119"/>
      <c r="N16" s="119"/>
    </row>
    <row r="17" spans="1:14" ht="15">
      <c r="A17" s="141"/>
      <c r="B17" s="119"/>
      <c r="C17" s="12" t="s">
        <v>51</v>
      </c>
      <c r="D17" s="125">
        <f>D13*-D16</f>
        <v>3330000</v>
      </c>
      <c r="E17" s="125"/>
      <c r="F17" s="125"/>
      <c r="G17" s="125"/>
      <c r="H17" s="125"/>
      <c r="I17" s="125"/>
      <c r="J17" s="119"/>
      <c r="K17" s="119"/>
      <c r="L17" s="119"/>
      <c r="M17" s="119"/>
      <c r="N17" s="119"/>
    </row>
    <row r="18" spans="1:14" ht="15">
      <c r="A18" s="141"/>
      <c r="B18" s="119"/>
      <c r="C18" s="12" t="s">
        <v>66</v>
      </c>
      <c r="D18" s="125"/>
      <c r="E18" s="114">
        <v>0.0688</v>
      </c>
      <c r="F18" s="114">
        <v>0.0695</v>
      </c>
      <c r="G18" s="114">
        <v>0.0591</v>
      </c>
      <c r="H18" s="114">
        <v>0.055</v>
      </c>
      <c r="I18" s="114">
        <v>0.053099999999999994</v>
      </c>
      <c r="J18" s="119"/>
      <c r="K18" s="119"/>
      <c r="L18" s="119"/>
      <c r="M18" s="119"/>
      <c r="N18" s="119"/>
    </row>
    <row r="19" spans="1:14" ht="15">
      <c r="A19" s="141"/>
      <c r="B19" s="119"/>
      <c r="C19" s="12" t="s">
        <v>23</v>
      </c>
      <c r="D19" s="125"/>
      <c r="E19" s="125">
        <f>E18*-$D$17</f>
        <v>-229104</v>
      </c>
      <c r="F19" s="125">
        <f>F18*-$D$17</f>
        <v>-231435.00000000003</v>
      </c>
      <c r="G19" s="125">
        <f>G18*-$D$17</f>
        <v>-196803</v>
      </c>
      <c r="H19" s="125">
        <f>H18*-$D$17</f>
        <v>-183150</v>
      </c>
      <c r="I19" s="125">
        <f>I18*-$D$17</f>
        <v>-176822.99999999997</v>
      </c>
      <c r="J19" s="119"/>
      <c r="K19" s="119"/>
      <c r="L19" s="119"/>
      <c r="M19" s="119"/>
      <c r="N19" s="119"/>
    </row>
    <row r="20" spans="1:14" ht="15">
      <c r="A20" s="141"/>
      <c r="B20" s="119"/>
      <c r="C20" s="12" t="s">
        <v>52</v>
      </c>
      <c r="D20" s="125"/>
      <c r="E20" s="125"/>
      <c r="F20" s="125"/>
      <c r="G20" s="125"/>
      <c r="H20" s="125"/>
      <c r="I20" s="125">
        <f>-D17</f>
        <v>-3330000</v>
      </c>
      <c r="J20" s="119"/>
      <c r="K20" s="119"/>
      <c r="L20" s="119"/>
      <c r="M20" s="119"/>
      <c r="N20" s="119"/>
    </row>
    <row r="21" spans="1:14" ht="15">
      <c r="A21" s="141"/>
      <c r="B21" s="119"/>
      <c r="C21" s="15" t="s">
        <v>53</v>
      </c>
      <c r="D21" s="126">
        <f aca="true" t="shared" si="1" ref="D21:I21">D16+D17+D19+D20</f>
        <v>-3330000</v>
      </c>
      <c r="E21" s="126">
        <f t="shared" si="1"/>
        <v>65896</v>
      </c>
      <c r="F21" s="126">
        <f t="shared" si="1"/>
        <v>88864.99999999997</v>
      </c>
      <c r="G21" s="126">
        <f t="shared" si="1"/>
        <v>122697</v>
      </c>
      <c r="H21" s="126">
        <f t="shared" si="1"/>
        <v>121050</v>
      </c>
      <c r="I21" s="126">
        <f t="shared" si="1"/>
        <v>1804277</v>
      </c>
      <c r="J21" s="119"/>
      <c r="K21" s="119"/>
      <c r="L21" s="119"/>
      <c r="M21" s="119"/>
      <c r="N21" s="119"/>
    </row>
    <row r="22" spans="1:14" ht="15">
      <c r="A22" s="141"/>
      <c r="B22" s="119"/>
      <c r="C22" s="120"/>
      <c r="D22" s="120"/>
      <c r="E22" s="120"/>
      <c r="F22" s="120"/>
      <c r="G22" s="120"/>
      <c r="H22" s="119"/>
      <c r="I22" s="119"/>
      <c r="J22" s="119"/>
      <c r="K22" s="119"/>
      <c r="L22" s="119"/>
      <c r="M22" s="119"/>
      <c r="N22" s="119"/>
    </row>
    <row r="23" spans="1:14" ht="29.25" thickBot="1">
      <c r="A23" s="141"/>
      <c r="B23" s="119"/>
      <c r="C23" s="29" t="s">
        <v>31</v>
      </c>
      <c r="D23" s="29" t="s">
        <v>32</v>
      </c>
      <c r="E23" s="29" t="s">
        <v>14</v>
      </c>
      <c r="F23" s="29" t="s">
        <v>33</v>
      </c>
      <c r="G23" s="29" t="s">
        <v>34</v>
      </c>
      <c r="H23" s="119"/>
      <c r="I23" s="119"/>
      <c r="J23" s="119"/>
      <c r="K23" s="119"/>
      <c r="L23" s="119"/>
      <c r="M23" s="119"/>
      <c r="N23" s="119"/>
    </row>
    <row r="24" spans="1:14" ht="15">
      <c r="A24" s="141"/>
      <c r="B24" s="119"/>
      <c r="C24" s="121">
        <v>2005</v>
      </c>
      <c r="D24" s="33">
        <v>-5260000</v>
      </c>
      <c r="E24" s="33"/>
      <c r="F24" s="33"/>
      <c r="G24" s="34">
        <f aca="true" t="shared" si="2" ref="G24:G29">D24+E24+F24</f>
        <v>-5260000</v>
      </c>
      <c r="H24" s="119"/>
      <c r="I24" s="119"/>
      <c r="J24" s="119"/>
      <c r="K24" s="119"/>
      <c r="L24" s="119"/>
      <c r="M24" s="119"/>
      <c r="N24" s="119"/>
    </row>
    <row r="25" spans="1:14" ht="15">
      <c r="A25" s="141"/>
      <c r="B25" s="119"/>
      <c r="C25" s="121">
        <v>2006</v>
      </c>
      <c r="D25" s="33"/>
      <c r="E25" s="33">
        <v>334500</v>
      </c>
      <c r="F25" s="33"/>
      <c r="G25" s="34">
        <f t="shared" si="2"/>
        <v>334500</v>
      </c>
      <c r="H25" s="119"/>
      <c r="I25" s="119"/>
      <c r="J25" s="119"/>
      <c r="K25" s="119"/>
      <c r="L25" s="119"/>
      <c r="M25" s="119"/>
      <c r="N25" s="119"/>
    </row>
    <row r="26" spans="1:14" ht="15">
      <c r="A26" s="141"/>
      <c r="B26" s="119"/>
      <c r="C26" s="121">
        <v>2007</v>
      </c>
      <c r="D26" s="33"/>
      <c r="E26" s="33">
        <v>342600</v>
      </c>
      <c r="F26" s="33"/>
      <c r="G26" s="34">
        <f t="shared" si="2"/>
        <v>342600</v>
      </c>
      <c r="H26" s="119"/>
      <c r="I26" s="119"/>
      <c r="J26" s="119"/>
      <c r="K26" s="119"/>
      <c r="L26" s="119"/>
      <c r="M26" s="119"/>
      <c r="N26" s="119"/>
    </row>
    <row r="27" spans="1:14" ht="15">
      <c r="A27" s="141"/>
      <c r="B27" s="119"/>
      <c r="C27" s="121">
        <v>2008</v>
      </c>
      <c r="D27" s="33"/>
      <c r="E27" s="33">
        <v>348000</v>
      </c>
      <c r="F27" s="33"/>
      <c r="G27" s="34">
        <f t="shared" si="2"/>
        <v>348000</v>
      </c>
      <c r="H27" s="119"/>
      <c r="I27" s="119"/>
      <c r="J27" s="119"/>
      <c r="K27" s="119"/>
      <c r="L27" s="119"/>
      <c r="M27" s="119"/>
      <c r="N27" s="119"/>
    </row>
    <row r="28" spans="1:14" ht="15">
      <c r="A28" s="141"/>
      <c r="B28" s="119"/>
      <c r="C28" s="121">
        <v>2009</v>
      </c>
      <c r="D28" s="33"/>
      <c r="E28" s="33">
        <v>339200</v>
      </c>
      <c r="F28" s="33"/>
      <c r="G28" s="34">
        <f t="shared" si="2"/>
        <v>339200</v>
      </c>
      <c r="H28" s="119"/>
      <c r="I28" s="119"/>
      <c r="J28" s="119"/>
      <c r="K28" s="119"/>
      <c r="L28" s="119"/>
      <c r="M28" s="119"/>
      <c r="N28" s="119"/>
    </row>
    <row r="29" spans="1:14" ht="15">
      <c r="A29" s="141"/>
      <c r="B29" s="119"/>
      <c r="C29" s="122">
        <v>2010</v>
      </c>
      <c r="D29" s="40"/>
      <c r="E29" s="40">
        <v>349000</v>
      </c>
      <c r="F29" s="40">
        <v>6090000</v>
      </c>
      <c r="G29" s="41">
        <f t="shared" si="2"/>
        <v>6439000</v>
      </c>
      <c r="H29" s="119"/>
      <c r="I29" s="119"/>
      <c r="J29" s="119"/>
      <c r="K29" s="119"/>
      <c r="L29" s="119"/>
      <c r="M29" s="119"/>
      <c r="N29" s="119"/>
    </row>
    <row r="30" spans="1:14" ht="15">
      <c r="A30" s="141"/>
      <c r="B30" s="119"/>
      <c r="C30" s="120"/>
      <c r="D30" s="120"/>
      <c r="E30" s="120"/>
      <c r="F30" s="120"/>
      <c r="G30" s="120"/>
      <c r="H30" s="119"/>
      <c r="I30" s="119"/>
      <c r="J30" s="119"/>
      <c r="K30" s="119"/>
      <c r="L30" s="119"/>
      <c r="M30" s="119"/>
      <c r="N30" s="119"/>
    </row>
    <row r="31" spans="1:14" ht="15.75" thickBot="1">
      <c r="A31" s="141"/>
      <c r="B31" s="119"/>
      <c r="C31" s="123" t="s">
        <v>22</v>
      </c>
      <c r="D31" s="124">
        <v>2005</v>
      </c>
      <c r="E31" s="124">
        <v>2006</v>
      </c>
      <c r="F31" s="124">
        <v>2007</v>
      </c>
      <c r="G31" s="124">
        <v>2008</v>
      </c>
      <c r="H31" s="124">
        <v>2009</v>
      </c>
      <c r="I31" s="124">
        <v>2010</v>
      </c>
      <c r="J31" s="119"/>
      <c r="K31" s="119"/>
      <c r="L31" s="119"/>
      <c r="M31" s="119"/>
      <c r="N31" s="119"/>
    </row>
    <row r="32" spans="1:14" ht="15">
      <c r="A32" s="141"/>
      <c r="B32" s="119"/>
      <c r="C32" s="12" t="s">
        <v>50</v>
      </c>
      <c r="D32" s="125">
        <f>G24</f>
        <v>-5260000</v>
      </c>
      <c r="E32" s="125">
        <f>G25</f>
        <v>334500</v>
      </c>
      <c r="F32" s="125">
        <f>G26</f>
        <v>342600</v>
      </c>
      <c r="G32" s="125">
        <f>G27</f>
        <v>348000</v>
      </c>
      <c r="H32" s="125">
        <f>G28</f>
        <v>339200</v>
      </c>
      <c r="I32" s="125">
        <f>G29</f>
        <v>6439000</v>
      </c>
      <c r="J32" s="119"/>
      <c r="K32" s="119"/>
      <c r="L32" s="119"/>
      <c r="M32" s="119"/>
      <c r="N32" s="119"/>
    </row>
    <row r="33" spans="1:14" ht="15">
      <c r="A33" s="141"/>
      <c r="B33" s="119"/>
      <c r="C33" s="12" t="s">
        <v>51</v>
      </c>
      <c r="D33" s="125">
        <f>D13*-D32</f>
        <v>2630000</v>
      </c>
      <c r="E33" s="125"/>
      <c r="F33" s="125"/>
      <c r="G33" s="125"/>
      <c r="H33" s="125"/>
      <c r="I33" s="125"/>
      <c r="J33" s="119"/>
      <c r="K33" s="119"/>
      <c r="L33" s="119"/>
      <c r="M33" s="119"/>
      <c r="N33" s="119"/>
    </row>
    <row r="34" spans="1:14" ht="15">
      <c r="A34" s="141"/>
      <c r="B34" s="119"/>
      <c r="C34" s="12" t="s">
        <v>66</v>
      </c>
      <c r="D34" s="125"/>
      <c r="E34" s="114">
        <v>0.0443</v>
      </c>
      <c r="F34" s="114">
        <v>0.0426</v>
      </c>
      <c r="G34" s="114">
        <v>0.037599999999999995</v>
      </c>
      <c r="H34" s="114">
        <v>0.0319</v>
      </c>
      <c r="I34" s="114">
        <v>0.0321</v>
      </c>
      <c r="J34" s="119"/>
      <c r="K34" s="119"/>
      <c r="L34" s="119"/>
      <c r="M34" s="119"/>
      <c r="N34" s="119"/>
    </row>
    <row r="35" spans="1:14" ht="15">
      <c r="A35" s="141"/>
      <c r="B35" s="119"/>
      <c r="C35" s="12" t="s">
        <v>23</v>
      </c>
      <c r="D35" s="125"/>
      <c r="E35" s="125">
        <f>E34*-$D$33</f>
        <v>-116509</v>
      </c>
      <c r="F35" s="125">
        <f>F34*-$D$33</f>
        <v>-112038</v>
      </c>
      <c r="G35" s="125">
        <f>G34*-$D$33</f>
        <v>-98887.99999999999</v>
      </c>
      <c r="H35" s="125">
        <f>H34*-$D$33</f>
        <v>-83897</v>
      </c>
      <c r="I35" s="125">
        <f>I34*-$D$33</f>
        <v>-84422.99999999999</v>
      </c>
      <c r="J35" s="119"/>
      <c r="K35" s="119"/>
      <c r="L35" s="119"/>
      <c r="M35" s="119"/>
      <c r="N35" s="119"/>
    </row>
    <row r="36" spans="1:14" ht="15">
      <c r="A36" s="141"/>
      <c r="B36" s="119"/>
      <c r="C36" s="12" t="s">
        <v>52</v>
      </c>
      <c r="D36" s="125"/>
      <c r="E36" s="125"/>
      <c r="F36" s="125"/>
      <c r="G36" s="125"/>
      <c r="H36" s="125"/>
      <c r="I36" s="125">
        <f>-D33</f>
        <v>-2630000</v>
      </c>
      <c r="J36" s="119"/>
      <c r="K36" s="119"/>
      <c r="L36" s="119"/>
      <c r="M36" s="119"/>
      <c r="N36" s="119"/>
    </row>
    <row r="37" spans="1:14" ht="15">
      <c r="A37" s="141"/>
      <c r="B37" s="119"/>
      <c r="C37" s="15" t="s">
        <v>53</v>
      </c>
      <c r="D37" s="126">
        <f aca="true" t="shared" si="3" ref="D37:I37">D32+D33+D35+D36</f>
        <v>-2630000</v>
      </c>
      <c r="E37" s="126">
        <f t="shared" si="3"/>
        <v>217991</v>
      </c>
      <c r="F37" s="126">
        <f t="shared" si="3"/>
        <v>230562</v>
      </c>
      <c r="G37" s="126">
        <f t="shared" si="3"/>
        <v>249112</v>
      </c>
      <c r="H37" s="126">
        <f t="shared" si="3"/>
        <v>255303</v>
      </c>
      <c r="I37" s="126">
        <f t="shared" si="3"/>
        <v>3724577</v>
      </c>
      <c r="J37" s="119"/>
      <c r="K37" s="119"/>
      <c r="L37" s="119"/>
      <c r="M37" s="119"/>
      <c r="N37" s="119"/>
    </row>
    <row r="38" spans="1:14" ht="15">
      <c r="A38" s="141"/>
      <c r="B38" s="119"/>
      <c r="C38" s="120"/>
      <c r="D38" s="120"/>
      <c r="E38" s="120"/>
      <c r="F38" s="120"/>
      <c r="G38" s="120"/>
      <c r="H38" s="119"/>
      <c r="I38" s="119"/>
      <c r="J38" s="119"/>
      <c r="K38" s="119"/>
      <c r="L38" s="119"/>
      <c r="M38" s="119"/>
      <c r="N38" s="119"/>
    </row>
    <row r="39" spans="1:14" ht="15">
      <c r="A39" s="141"/>
      <c r="B39" s="119"/>
      <c r="C39" s="120"/>
      <c r="D39" s="120"/>
      <c r="E39" s="120"/>
      <c r="F39" s="120"/>
      <c r="G39" s="120"/>
      <c r="H39" s="119"/>
      <c r="I39" s="119"/>
      <c r="J39" s="119"/>
      <c r="K39" s="119"/>
      <c r="L39" s="119"/>
      <c r="M39" s="119"/>
      <c r="N39" s="119"/>
    </row>
    <row r="40" spans="1:14" ht="15">
      <c r="A40" s="141"/>
      <c r="B40" s="119"/>
      <c r="C40" s="120"/>
      <c r="D40" s="120"/>
      <c r="E40" s="120"/>
      <c r="F40" s="120"/>
      <c r="G40" s="120"/>
      <c r="H40" s="119"/>
      <c r="I40" s="119"/>
      <c r="J40" s="119"/>
      <c r="K40" s="119"/>
      <c r="L40" s="119"/>
      <c r="M40" s="119"/>
      <c r="N40" s="119"/>
    </row>
    <row r="41" spans="1:14" ht="15">
      <c r="A41" s="141"/>
      <c r="B41" s="119"/>
      <c r="C41" s="120"/>
      <c r="D41" s="120"/>
      <c r="E41" s="120"/>
      <c r="F41" s="120"/>
      <c r="G41" s="120"/>
      <c r="H41" s="119"/>
      <c r="I41" s="119"/>
      <c r="J41" s="119"/>
      <c r="K41" s="119"/>
      <c r="L41" s="119"/>
      <c r="M41" s="119"/>
      <c r="N41" s="119"/>
    </row>
    <row r="42" spans="1:14" ht="15">
      <c r="A42" s="141"/>
      <c r="B42" s="119"/>
      <c r="C42" s="120"/>
      <c r="D42" s="120"/>
      <c r="E42" s="120"/>
      <c r="F42" s="120"/>
      <c r="G42" s="120"/>
      <c r="H42" s="119"/>
      <c r="I42" s="119"/>
      <c r="J42" s="119"/>
      <c r="K42" s="119"/>
      <c r="L42" s="119"/>
      <c r="M42" s="119"/>
      <c r="N42" s="119"/>
    </row>
    <row r="43" spans="1:14" ht="15">
      <c r="A43" s="141"/>
      <c r="B43" s="119"/>
      <c r="C43" s="120"/>
      <c r="D43" s="120"/>
      <c r="E43" s="120"/>
      <c r="F43" s="120"/>
      <c r="G43" s="120"/>
      <c r="H43" s="119"/>
      <c r="I43" s="119"/>
      <c r="J43" s="119"/>
      <c r="K43" s="119"/>
      <c r="L43" s="119"/>
      <c r="M43" s="119"/>
      <c r="N43" s="119"/>
    </row>
    <row r="44" spans="1:14" ht="15">
      <c r="A44" s="141"/>
      <c r="B44" s="119"/>
      <c r="C44" s="120"/>
      <c r="D44" s="120"/>
      <c r="E44" s="120"/>
      <c r="F44" s="120"/>
      <c r="G44" s="120"/>
      <c r="H44" s="119"/>
      <c r="I44" s="119"/>
      <c r="J44" s="119"/>
      <c r="K44" s="119"/>
      <c r="L44" s="119"/>
      <c r="M44" s="119"/>
      <c r="N44" s="119"/>
    </row>
    <row r="45" spans="1:14" ht="15">
      <c r="A45" s="141"/>
      <c r="B45" s="119"/>
      <c r="C45" s="120"/>
      <c r="D45" s="120"/>
      <c r="E45" s="120"/>
      <c r="F45" s="120"/>
      <c r="G45" s="120"/>
      <c r="H45" s="119"/>
      <c r="I45" s="119"/>
      <c r="J45" s="119"/>
      <c r="K45" s="119"/>
      <c r="L45" s="119"/>
      <c r="M45" s="119"/>
      <c r="N45" s="119"/>
    </row>
  </sheetData>
  <sheetProtection password="9073" sheet="1" objects="1" scenarios="1" selectLockedCells="1"/>
  <mergeCells count="2">
    <mergeCell ref="B1:J1"/>
    <mergeCell ref="A4:A45"/>
  </mergeCells>
  <hyperlinks>
    <hyperlink ref="A4" r:id="rId1" display="www.hoesli-morri.it"/>
  </hyperlinks>
  <printOptions/>
  <pageMargins left="0.7" right="0.7" top="0.75" bottom="0.75" header="0.3" footer="0.3"/>
  <pageSetup horizontalDpi="300" verticalDpi="300" orientation="landscape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Morri</dc:creator>
  <cp:keywords/>
  <dc:description/>
  <cp:lastModifiedBy>Paolo</cp:lastModifiedBy>
  <cp:lastPrinted>2010-03-31T13:29:46Z</cp:lastPrinted>
  <dcterms:created xsi:type="dcterms:W3CDTF">2009-11-08T20:53:39Z</dcterms:created>
  <dcterms:modified xsi:type="dcterms:W3CDTF">2011-05-11T13:07:29Z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